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DieseArbeitsmappe" defaultThemeVersion="124226"/>
  <mc:AlternateContent xmlns:mc="http://schemas.openxmlformats.org/markup-compatibility/2006">
    <mc:Choice Requires="x15">
      <x15ac:absPath xmlns:x15ac="http://schemas.microsoft.com/office/spreadsheetml/2010/11/ac" url="G:\4. Flug\2. Snið fyrir skýrslur\AER-EU ETS_Swiss ETS_CORSIA\"/>
    </mc:Choice>
  </mc:AlternateContent>
  <xr:revisionPtr revIDLastSave="0" documentId="13_ncr:1_{8B92CD0C-F1A0-4241-AD5E-E21AB4967EDF}" xr6:coauthVersionLast="45" xr6:coauthVersionMax="45" xr10:uidLastSave="{00000000-0000-0000-0000-000000000000}"/>
  <workbookProtection lockStructure="1"/>
  <bookViews>
    <workbookView xWindow="-28920" yWindow="-120" windowWidth="29040" windowHeight="15840" tabRatio="644" activeTab="4" xr2:uid="{00000000-000D-0000-FFFF-FFFF00000000}"/>
  </bookViews>
  <sheets>
    <sheet name="Contents" sheetId="9" r:id="rId1"/>
    <sheet name="Guidelines and conditions" sheetId="10" r:id="rId2"/>
    <sheet name="Identification and description" sheetId="33" r:id="rId3"/>
    <sheet name="Emissions overview" sheetId="34" r:id="rId4"/>
    <sheet name="Emissions Data" sheetId="35" r:id="rId5"/>
    <sheet name="Aircraft Data" sheetId="36" r:id="rId6"/>
    <sheet name="MS specific content" sheetId="37" r:id="rId7"/>
    <sheet name="Annex" sheetId="38" r:id="rId8"/>
    <sheet name="CORSIA emissions" sheetId="39" r:id="rId9"/>
    <sheet name="EUwideConstants" sheetId="17" state="hidden" r:id="rId10"/>
    <sheet name="MSParameters" sheetId="31" state="hidden" r:id="rId11"/>
    <sheet name="Translations" sheetId="30" state="hidden" r:id="rId12"/>
    <sheet name="VersionDocumentation" sheetId="25" state="hidden" r:id="rId13"/>
  </sheets>
  <definedNames>
    <definedName name="_xlnm._FilterDatabase" localSheetId="11" hidden="1">Translations!$A$1:$C$1242</definedName>
    <definedName name="aviationauthorities">EUwideConstants!$A$527:$A$643</definedName>
    <definedName name="BooleanValues">EUwideConstants!$A$411:$A$414</definedName>
    <definedName name="CNTR_EFListSelected">EUwideConstants!$D$646:$D$649</definedName>
    <definedName name="CNTR_EFSystemselected">'CORSIA emissions'!$N$5</definedName>
    <definedName name="CNTR_ReportingYear">'Identification and description'!$M$7</definedName>
    <definedName name="CommissionApprovedTools">EUwideConstants!$A$495:$A$499</definedName>
    <definedName name="CompetentAuthorities">EUwideConstants!$A$506:$A$523</definedName>
    <definedName name="CONTR_CORSIAapplied">'Identification and description'!$M$30</definedName>
    <definedName name="CONTR_onlyCORSIA">'Identification and description'!$M$38</definedName>
    <definedName name="CORSIA_EFList">EUwideConstants!$C$646:$C$649</definedName>
    <definedName name="CORSIA_FuelsList">EUwideConstants!$A$646:$A$649</definedName>
    <definedName name="DensMethod">EUwideConstants!$A$474:$A$477</definedName>
    <definedName name="EF_SystemSelection">EUwideConstants!$A$652:$A$653</definedName>
    <definedName name="EU_EF_forCORSIAFuelList">EUwideConstants!$B$646:$B$649</definedName>
    <definedName name="EUconst_Eligible">EUwideConstants!$A$20</definedName>
    <definedName name="EUconst_ErrMsgNumerOfFlights">EUwideConstants!$A$24</definedName>
    <definedName name="Euconst_MPReferenceDateTypes">EUwideConstants!$A$306:$A$311</definedName>
    <definedName name="Euconst_NA">EUwideConstants!$A$403</definedName>
    <definedName name="EUconst_NotEligible">EUwideConstants!$A$22</definedName>
    <definedName name="EUETS_FuelsList">'Emissions overview'!$E$35:$E$47</definedName>
    <definedName name="flighttypes">EUwideConstants!$A$325:$A$328</definedName>
    <definedName name="freightandmail">EUwideConstants!$A$355:$A$357</definedName>
    <definedName name="Frequency">EUwideConstants!$A$419:$A$424</definedName>
    <definedName name="ICAO_MSList">EUwideConstants!$A$687:$A$879</definedName>
    <definedName name="IND_COL_AircraftEndDate">'Aircraft Data'!$H$9:$H$63</definedName>
    <definedName name="IND_COL_AircraftFuelUsedAvGas">'Aircraft Data'!$L$9:$L$63</definedName>
    <definedName name="IND_COL_AircraftFuelUsedJetA">'Aircraft Data'!$I$9:$I$63</definedName>
    <definedName name="IND_COL_AircraftFuelUsedJetA1">'Aircraft Data'!$J$9:$J$63</definedName>
    <definedName name="IND_COL_AircraftFuelUsedJetB">'Aircraft Data'!$K$9:$K$63</definedName>
    <definedName name="IND_COL_AircraftFuelUsedOther">'Aircraft Data'!$M$9:$M$63</definedName>
    <definedName name="IND_COL_AircraftOwner">'Aircraft Data'!$F$9:$F$63</definedName>
    <definedName name="IND_COL_AircraftRegistrytionNumbers">'Aircraft Data'!$E$9:$E$63</definedName>
    <definedName name="IND_COL_AircraftStartingDate">'Aircraft Data'!$G$9:$G$63</definedName>
    <definedName name="IND_COL_AircraftSubType">'Aircraft Data'!$D$9:$D$63</definedName>
    <definedName name="IND_COL_AircraftType">'Aircraft Data'!$C$9:$C$63</definedName>
    <definedName name="IND_COL_AircraftUsedForCHETS">'Aircraft Data'!$O$9:$O$63</definedName>
    <definedName name="IND_COL_AircraftUsedForCORSIA">'Aircraft Data'!$P$9:$P$63</definedName>
    <definedName name="IND_COL_AircraftUsedForEUETS">'Aircraft Data'!$N$9:$N$63</definedName>
    <definedName name="IND_COL_CORSIA_CERTused">'CORSIA emissions'!$I$50:$I$349</definedName>
    <definedName name="IND_COL_CORSIA_UnusedColumnE">'CORSIA emissions'!$E$50:$E$349</definedName>
    <definedName name="IND_COL_CORSIA_UnusedColumnH">'CORSIA emissions'!$H$50:$H$349</definedName>
    <definedName name="IND_COL_CORSIAairportFROM">'CORSIA emissions'!$C$50:$C$349</definedName>
    <definedName name="IND_COL_CORSIAairportTO">'CORSIA emissions'!$F$50:$F$349</definedName>
    <definedName name="IND_COL_CORSIAcountryFROM">'CORSIA emissions'!$D$50:$D$349</definedName>
    <definedName name="IND_COL_CORSIAcountryTO">'CORSIA emissions'!$G$50:$G$349</definedName>
    <definedName name="IND_COL_CORSIAemissionsTCO2">'CORSIA emissions'!$N$50:$N$349</definedName>
    <definedName name="IND_COL_CORSIAfuelEmissionFactor">'CORSIA emissions'!$M$50:$M$349</definedName>
    <definedName name="IND_COL_CORSIAfuelTonnesConsumed">'CORSIA emissions'!$L$50:$L$349</definedName>
    <definedName name="IND_COL_CORSIAfuelType">'CORSIA emissions'!$K$50:$K$349</definedName>
    <definedName name="IND_COL_CORSIANumberOfFlights">'CORSIA emissions'!$J$50:$J$349</definedName>
    <definedName name="IND_COL_CORSIAoffsettingRequirement">'CORSIA emissions'!$O$50:$O$349</definedName>
    <definedName name="INDICATOR_5b1ETS_AlternativeFuelsDescription">'Emissions overview'!$C$54:$K$63</definedName>
    <definedName name="INDICATOR_5b1ETS_AlternativeFuelsDescriptionFeedstock">'Emissions overview'!$G$54:$H$63</definedName>
    <definedName name="INDICATOR_5b1ETS_AlternativeFuelsDescriptionLCEmissions">'Emissions overview'!$K$54:$K$63</definedName>
    <definedName name="INDICATOR_5b1ETS_AlternativeFuelsDescriptionName">'Emissions overview'!$D$54:$E$63</definedName>
    <definedName name="INDICATOR_5b1ETS_AlternativeFuelsDescriptionNumber">'Emissions overview'!$C$54:$C$63</definedName>
    <definedName name="INDICATOR_5b1ETS_AlternativeFuelsDescriptionProcess">'Emissions overview'!$I$54:$J$63</definedName>
    <definedName name="INDICATOR_5b1ETS_AlternativeFuelsDescriptionType">'Emissions overview'!$F$54:$F$63</definedName>
    <definedName name="INDICATOR_5bETS_FuelsDefinition">'Emissions overview'!$D$35:$K$47</definedName>
    <definedName name="INDICATOR_5bETS_FuelsDefinitionBioContent">'Emissions overview'!$J$35:$J$47</definedName>
    <definedName name="INDICATOR_5bETS_FuelsDefinitionBioContentNonSust">'Emissions overview'!$K$35:$K$47</definedName>
    <definedName name="INDICATOR_5bETS_FuelsDefinitionName">'Emissions overview'!$E$35:$G$47</definedName>
    <definedName name="INDICATOR_5bETS_FuelsDefinitionNCV">'Emissions overview'!$I$35:$I$47</definedName>
    <definedName name="INDICATOR_5bETS_FuelsDefinitionNumber">'Emissions overview'!$D$35:$D$47</definedName>
    <definedName name="INDICATOR_5bETS_FuelsDefinitionPrelimEF">'Emissions overview'!$H$35:$H$47</definedName>
    <definedName name="INDICATOR_5cETS_FuelsEmissionsCO2Bio">'Emissions overview'!$J$75:$J$87</definedName>
    <definedName name="INDICATOR_5cETS_FuelsEmissionsCO2BioNonSust">'Emissions overview'!$K$75:$K$87</definedName>
    <definedName name="INDICATOR_5cETS_FuelsEmissionsCO2Em">'Emissions overview'!$I$75:$I$87</definedName>
    <definedName name="INDICATOR_5cETS_FuelsEmissionsEF">'Emissions overview'!$G$75:$G$87</definedName>
    <definedName name="INDICATOR_5cETS_FuelsEmissionsFuelConsumption">'Emissions overview'!$H$75:$H$87</definedName>
    <definedName name="INDICATOR_5cETS_FuelsEmissionsName">'Emissions overview'!$E$75:$F$87</definedName>
    <definedName name="INDICATOR_5cETS_FuelsEmissionsNumber">'Emissions overview'!$D$75:$D$87</definedName>
    <definedName name="INDICATOR_5cETS_FuelsEmissionsTable">'Emissions overview'!$D$75:$K$87</definedName>
    <definedName name="INDICATOR_5dCHETS_FuelsEmissionsCO2Bio">'Emissions overview'!$J$101:$J$113</definedName>
    <definedName name="INDICATOR_5dCHETS_FuelsEmissionsCO2BioNonSust">'Emissions overview'!$K$101:$K$113</definedName>
    <definedName name="INDICATOR_5dCHETS_FuelsEmissionsCO2Em">'Emissions overview'!$I$101:$I$113</definedName>
    <definedName name="INDICATOR_5dCHETS_FuelsEmissionsEF">'Emissions overview'!$G$101:$G$113</definedName>
    <definedName name="INDICATOR_5dCHETS_FuelsEmissionsFuelConsumption">'Emissions overview'!$H$101:$H$113</definedName>
    <definedName name="INDICATOR_5dCHETS_FuelsEmissionsName">'Emissions overview'!$E$101:$F$113</definedName>
    <definedName name="INDICATOR_5dCHETS_FuelsEmissionsTable">'Emissions overview'!$D$101:$K$113</definedName>
    <definedName name="INDICATOR_8bbCHETS_DomesticFlightsTable">'Emissions Data'!$C$142:$K$142</definedName>
    <definedName name="INDICATOR_8bbCHETS_EmissionsAlternative1">'Emissions Data'!$H$142</definedName>
    <definedName name="INDICATOR_8bbCHETS_EmissionsAvGas">'Emissions Data'!$G$142</definedName>
    <definedName name="INDICATOR_8bbCHETS_EmissionsJetA_A1">'Emissions Data'!$E$142</definedName>
    <definedName name="INDICATOR_8bbCHETS_EmissionsJetB">'Emissions Data'!$F$142</definedName>
    <definedName name="INDICATOR_8bbCHETS_EmissionsTotalCH">'Emissions Data'!$J$142</definedName>
    <definedName name="INDICATOR_8bbCHETS_NumberFlights">'Emissions Data'!$K$142</definedName>
    <definedName name="INDICATOR_8bcCHETS_EmissionsAlternative1">'Emissions Data'!$H$148:$H$179</definedName>
    <definedName name="INDICATOR_8bcCHETS_EmissionsAvGas">'Emissions Data'!$G$148:$G$179</definedName>
    <definedName name="INDICATOR_8bcCHETS_EmissionsJetA_A1">'Emissions Data'!$E$148:$E$179</definedName>
    <definedName name="INDICATOR_8bcCHETS_EmissionsJetB">'Emissions Data'!$F$148:$F$179</definedName>
    <definedName name="INDICATOR_8bcCHETS_EmissionsTotalPerPair">'Emissions Data'!$J$148:$J$179</definedName>
    <definedName name="INDICATOR_8bcCHETS_MSFlightsTable">'Emissions Data'!$C$148:$K$179</definedName>
    <definedName name="INDICATOR_8bcCHETS_NumberFlights">'Emissions Data'!$K$148:$K$179</definedName>
    <definedName name="INDICATOR_8bcCHETS_StateArrival">'Emissions Data'!$D$148:$D$178</definedName>
    <definedName name="INDICATOR_8bETS_EmissionsAlternative1">'Emissions Data'!$H$25:$H$56</definedName>
    <definedName name="INDICATOR_8bETS_EmissionsAvGas">'Emissions Data'!$G$25:$G$56</definedName>
    <definedName name="INDICATOR_8bETS_EmissionsJetA_A1">'Emissions Data'!$E$25:$E$56</definedName>
    <definedName name="INDICATOR_8bETS_EmissionsJetB">'Emissions Data'!$F$25:$F$56</definedName>
    <definedName name="INDICATOR_8bETS_EmissionsTotalPerMS">'Emissions Data'!$J$25:$J$56</definedName>
    <definedName name="INDICATOR_8bETS_MS">'Emissions Data'!$C$25:$C$56</definedName>
    <definedName name="INDICATOR_8bETS_MSFlightsTable">'Emissions Data'!$C$25:$K$56</definedName>
    <definedName name="INDICATOR_8bETS_NumberFlights">'Emissions Data'!$K$25:$K$56</definedName>
    <definedName name="INDICATOR_8cETS_EEAFlightsTable">'Emissions Data'!$C$62:$K$88</definedName>
    <definedName name="INDICATOR_8cETS_EmissionsAlternative1">'Emissions Data'!$H$62:$H$88</definedName>
    <definedName name="INDICATOR_8cETS_EmissionsAvGas">'Emissions Data'!$G$62:$G$88</definedName>
    <definedName name="INDICATOR_8cETS_EmissionsJetA_A1">'Emissions Data'!$E$62:$E$88</definedName>
    <definedName name="INDICATOR_8cETS_EmissionsJetB">'Emissions Data'!$F$62:$F$88</definedName>
    <definedName name="INDICATOR_8cETS_EmissionsTotalPerPair">'Emissions Data'!$J$62:$J$88</definedName>
    <definedName name="INDICATOR_8cETS_NumberFlights">'Emissions Data'!$K$62:$K$88</definedName>
    <definedName name="INDICATOR_8cETS_StateArrival">'Emissions Data'!$D$62:$D$88</definedName>
    <definedName name="INDICATOR_8cETS_StateDeparture">'Emissions Data'!$C$62:$C$88</definedName>
    <definedName name="INDICATOR_AdminCA">'Identification and description'!$I$61</definedName>
    <definedName name="INDICATOR_AdminMS">'Identification and description'!$I$59</definedName>
    <definedName name="INDICATOR_AircraftData">'Aircraft Data'!$C$9:$P$63</definedName>
    <definedName name="INDICATOR_AircraftData_CORSIAuse">'Aircraft Data'!$P$9:$P$63</definedName>
    <definedName name="INDICATOR_AircraftData_EUETSuse">'Aircraft Data'!$N$9:$N$63</definedName>
    <definedName name="INDICATOR_AircraftData_FleetEndDate">'Aircraft Data'!$H$9:$H$63</definedName>
    <definedName name="INDICATOR_AircraftData_FleetStartingDate">'Aircraft Data'!$G$9:$G$63</definedName>
    <definedName name="INDICATOR_AircraftData_Owner">'Aircraft Data'!$F$9:$F$63</definedName>
    <definedName name="INDICATOR_AircraftData_RegistrationNumber">'Aircraft Data'!$E$9:$E$63</definedName>
    <definedName name="INDICATOR_AircraftData_SubType">'Aircraft Data'!$D$9:$D$63</definedName>
    <definedName name="INDICATOR_AircraftData_Type">'Aircraft Data'!$C$9:$C$63</definedName>
    <definedName name="INDICATOR_AircraftData_UsedAvGas">'Aircraft Data'!$L$9:$L$63</definedName>
    <definedName name="INDICATOR_AircraftData_UsedJetA">'Aircraft Data'!$I$9:$I$63</definedName>
    <definedName name="INDICATOR_AircraftData_UsedJetA1">'Aircraft Data'!$J$9:$J$63</definedName>
    <definedName name="INDICATOR_AircraftData_UsedJetB">'Aircraft Data'!$K$9:$K$63</definedName>
    <definedName name="INDICATOR_AircraftData_UsedOtherFuel">'Aircraft Data'!$M$9:$M$63</definedName>
    <definedName name="INDICATOR_AnnexEUETS_AerodromeArrival">Annex!$D$13:$D$93</definedName>
    <definedName name="INDICATOR_AnnexEUETS_AerodromeDeparture">Annex!$C$13:$C$93</definedName>
    <definedName name="INDICATOR_AnnexEUETS_EmissionsPerPair">Annex!$F$13:$F$93</definedName>
    <definedName name="INDICATOR_AnnexEUETS_FlightsPerPair">Annex!$E$13:$E$93</definedName>
    <definedName name="INDICATOR_AnnexEUETS_TotalEmissions">Annex!$F$97</definedName>
    <definedName name="INDICATOR_AnnexEUETS_TotalFlights">Annex!$E$97</definedName>
    <definedName name="INDICATOR_AnnexEUETStable">Annex!$C$13:$F$93</definedName>
    <definedName name="INDICATOR_AOAddressCity">'Identification and description'!$I$73</definedName>
    <definedName name="INDICATOR_AOAddressCountry">'Identification and description'!$I$76</definedName>
    <definedName name="INDICATOR_AOAddressEmail">'Identification and description'!$I$78</definedName>
    <definedName name="INDICATOR_AOAddressLine1">'Identification and description'!$I$71</definedName>
    <definedName name="INDICATOR_AOAddressLine2">'Identification and description'!$I$72</definedName>
    <definedName name="INDICATOR_AOAddressStateProvince">'Identification and description'!$I$74</definedName>
    <definedName name="INDICATOR_AOAddressTelephone">'Identification and description'!$I$77</definedName>
    <definedName name="INDICATOR_AOAddressZIP">'Identification and description'!$I$75</definedName>
    <definedName name="INDICATOR_AOC">'Identification and description'!$I$65</definedName>
    <definedName name="INDICATOR_AOCissueingAuthority">'Identification and description'!$I$66</definedName>
    <definedName name="INDICATOR_AOContactPersonEmail">'Identification and description'!$I$89</definedName>
    <definedName name="INDICATOR_AOContactPersonFirstName">'Identification and description'!$I$83</definedName>
    <definedName name="INDICATOR_AOContactPersonJobTitle">'Identification and description'!$I$85</definedName>
    <definedName name="INDICATOR_AOContactPersonOrganisation">'Identification and description'!$I$87</definedName>
    <definedName name="INDICATOR_AOContactPersonSurname">'Identification and description'!$I$84</definedName>
    <definedName name="INDICATOR_AOContactPersonTelephone">'Identification and description'!$I$88</definedName>
    <definedName name="INDICATOR_AOContactPersonTitle">'Identification and description'!$I$82</definedName>
    <definedName name="INDICATOR_AOCorrespondenceAddressLine1">'Identification and description'!$I$98</definedName>
    <definedName name="INDICATOR_AOCorrespondenceAddressLine2">'Identification and description'!$I$99</definedName>
    <definedName name="INDICATOR_AOCorrespondenceCity">'Identification and description'!$I$100</definedName>
    <definedName name="INDICATOR_AOCorrespondenceCountry">'Identification and description'!$I$103</definedName>
    <definedName name="INDICATOR_AOCorrespondenceEmail">'Identification and description'!$I$96</definedName>
    <definedName name="INDICATOR_AOCorrespondenceFirstName">'Identification and description'!$I$94</definedName>
    <definedName name="INDICATOR_AOCorrespondenceStateProvince">'Identification and description'!$I$101</definedName>
    <definedName name="INDICATOR_AOCorrespondenceSurname">'Identification and description'!$I$95</definedName>
    <definedName name="INDICATOR_AOCorrespondenceTelephone">'Identification and description'!$I$97</definedName>
    <definedName name="INDICATOR_AOCorrespondenceTitle">'Identification and description'!$I$93</definedName>
    <definedName name="INDICATOR_AOCorrespondenceZIP">'Identification and description'!$I$102</definedName>
    <definedName name="INDICATOR_AOLegalReprAddressLine1">'Identification and description'!$I$113</definedName>
    <definedName name="INDICATOR_AOLegalReprAddressLine2">'Identification and description'!$I$114</definedName>
    <definedName name="INDICATOR_AOLegalReprCity">'Identification and description'!$I$115</definedName>
    <definedName name="INDICATOR_AOLegalReprCountry">'Identification and description'!$I$118</definedName>
    <definedName name="INDICATOR_AOLegalReprEmail">'Identification and description'!$I$111</definedName>
    <definedName name="INDICATOR_AOLegalReprFirstName">'Identification and description'!$I$109</definedName>
    <definedName name="INDICATOR_AOLegalReprStateProvince">'Identification and description'!$I$116</definedName>
    <definedName name="INDICATOR_AOLegalReprSurname">'Identification and description'!$I$110</definedName>
    <definedName name="INDICATOR_AOLegalReprTelephone">'Identification and description'!$I$112</definedName>
    <definedName name="INDICATOR_AOLegalReprTitle">'Identification and description'!$I$108</definedName>
    <definedName name="INDICATOR_AOLegalReprZIP">'Identification and description'!$I$117</definedName>
    <definedName name="INDICATOR_AOname">'Identification and description'!$I$44</definedName>
    <definedName name="INDICATOR_AOnameEClist">'Identification and description'!$I$50</definedName>
    <definedName name="INDICATOR_AOuniquID">'Identification and description'!$I$47</definedName>
    <definedName name="INDICATOR_Art28a6Used">'Identification and description'!$K$16</definedName>
    <definedName name="INDICATOR_CHETS_TotalEmissions">'Emissions overview'!$I$116</definedName>
    <definedName name="INDICATOR_CHETS_TotalFlights">'Emissions overview'!$K$23</definedName>
    <definedName name="INDICATOR_CHETS_TotalNonSustainableBiomassEmissions">'Emissions overview'!$K$120</definedName>
    <definedName name="INDICATOR_CHETS_TotalSustainableBiomassEmissions">'Emissions overview'!$J$119</definedName>
    <definedName name="INDICATOR_Comments">'MS specific content'!$B$7:$J$32</definedName>
    <definedName name="INDICATOR_CORSIA_EligibleFuels">'CORSIA emissions'!$C$34:$M$39</definedName>
    <definedName name="INDICATOR_CORSIA_EligibleFuels_Feedstock">'CORSIA emissions'!$D$34:$D$39</definedName>
    <definedName name="INDICATOR_CORSIA_EligibleFuels_LCEmissions">'CORSIA emissions'!$J$34:$K$39</definedName>
    <definedName name="INDICATOR_CORSIA_EligibleFuels_MassNeat">'CORSIA emissions'!$G$34:$I$39</definedName>
    <definedName name="INDICATOR_CORSIA_EligibleFuels_ReductionsClaimed">'CORSIA emissions'!$L$34:$M$39</definedName>
    <definedName name="INDICATOR_CORSIA_EligibleFuels_Type">'CORSIA emissions'!$C$34:A$39</definedName>
    <definedName name="INDICATOR_CORSIA_EligibleFuelsTable">'CORSIA emissions'!$C$34:$N$38</definedName>
    <definedName name="INDICATOR_CORSIA_EmissionsTable">'CORSIA emissions'!$C$50:$O$349</definedName>
    <definedName name="INDICATOR_CORSIA_totalCO2">'CORSIA emissions'!$M$15</definedName>
    <definedName name="INDICATOR_CORSIA_totalCO2withOffsetting">'CORSIA emissions'!$M$16</definedName>
    <definedName name="INDICATOR_CORSIA_totalFlights">'CORSIA emissions'!$M$17</definedName>
    <definedName name="INDICATOR_CORSIA_totalFlightsWithOffsetting">'CORSIA emissions'!$M$18</definedName>
    <definedName name="INDICATOR_CORSIA_totalTonnesAvGas">'CORSIA emissions'!$H$27</definedName>
    <definedName name="INDICATOR_CORSIA_totalTonnesEligibleFuelsClaimed">'CORSIA emissions'!$M$19</definedName>
    <definedName name="INDICATOR_CORSIA_totalTonnesJetA">'CORSIA emissions'!$H$24</definedName>
    <definedName name="INDICATOR_CORSIA_totalTonnesJetA1">'CORSIA emissions'!$H$25</definedName>
    <definedName name="INDICATOR_CORSIA_totalTonnesJetB">'CORSIA emissions'!$H$26</definedName>
    <definedName name="INDICATOR_CORSIAapplied">'Identification and description'!$K$30</definedName>
    <definedName name="INDICATOR_CORSIAotherState">'Identification and description'!$K$32</definedName>
    <definedName name="INDICATOR_CORSIAReportToState">'Identification and description'!$I$34</definedName>
    <definedName name="INDICATOR_DataGapsEmissions">'Emissions overview'!$K$173:$K$184</definedName>
    <definedName name="INDICATOR_DataGapsPercentCORSIA">'Emissions overview'!$K$190</definedName>
    <definedName name="INDICATOR_DataGapsPercentETS">'Emissions overview'!$K$187</definedName>
    <definedName name="INDICATOR_DataGapsReason">'Emissions overview'!$F$173:$F$184</definedName>
    <definedName name="INDICATOR_DataGapsReference">'Emissions overview'!$D$173:$E$184</definedName>
    <definedName name="INDICATOR_DataGapsReplacementMethod">'Emissions overview'!$I$173:$J$184</definedName>
    <definedName name="INDICATOR_DataGapsTable">'Emissions overview'!$D$173:$K$184</definedName>
    <definedName name="INDICATOR_DataGapsType">'Emissions overview'!$G$173:$H$184</definedName>
    <definedName name="INDICATOR_ETS_EmissionsFullScope">'Emissions overview'!$H$139</definedName>
    <definedName name="INDICATOR_ETS_FlightsPerPeriod">'Emissions overview'!$G$133:$G$135</definedName>
    <definedName name="INDICATOR_ETS_SETEligibility">'Emissions overview'!$J$141</definedName>
    <definedName name="INDICATOR_ETS_TotalEmissions">'Emissions overview'!$I$90</definedName>
    <definedName name="INDICATOR_ETS_TotalFlights">'Emissions overview'!$K$24</definedName>
    <definedName name="INDICATOR_ETS_TotalNonSustainableBiomassEmissions">'Emissions overview'!$K$94</definedName>
    <definedName name="INDICATOR_ETS_TotalSustainableBiomassEmissions">'Emissions overview'!$J$93</definedName>
    <definedName name="INDICATOR_EUETS_TotalFlights">'Emissions overview'!$K$22</definedName>
    <definedName name="INDICATOR_EUETSAnnexConfidential">Annex!$G$6</definedName>
    <definedName name="INDICATOR_ICAOcallSign">'Identification and description'!$I$53</definedName>
    <definedName name="INDICATOR_LanguageFilling">'Identification and description'!$J$13</definedName>
    <definedName name="INDICATOR_MPApprovalDate">'Emissions overview'!$I$9</definedName>
    <definedName name="INDICATOR_MPDeviations">'Emissions overview'!$I$12</definedName>
    <definedName name="INDICATOR_MPDeviationsDescription">'Emissions overview'!$D$15:$K$17</definedName>
    <definedName name="INDICATOR_MPVersion">'Emissions overview'!$I$7</definedName>
    <definedName name="INDICATOR_NoETSobligation">'Identification and description'!$K$38</definedName>
    <definedName name="INDICATOR_OperatingLicense">'Identification and description'!$I$67</definedName>
    <definedName name="INDICATOR_OperatingLicenseAuthority">'Identification and description'!$I$68</definedName>
    <definedName name="INDICATOR_ReferenceFileName">Contents!$E$76</definedName>
    <definedName name="INDICATOR_RegistrationMarkings">'Identification and description'!$I$56</definedName>
    <definedName name="INDICATOR_ReportingYear">'Identification and description'!$I$7</definedName>
    <definedName name="INDICATOR_ReportVersion">'Identification and description'!$K$10</definedName>
    <definedName name="INDICATOR_TemplateLanguage">Contents!$E$75</definedName>
    <definedName name="INDICATOR_TemplateProvidedBy">Contents!$E$73</definedName>
    <definedName name="INDICATOR_TemplatePublicationDate">Contents!$E$74</definedName>
    <definedName name="INDICATOR_ToolUsedForAllCORSIAemissions">'Emissions overview'!$K$153</definedName>
    <definedName name="INDICATOR_ToolUsedForEmissionsWithoutOffsetting">'Emissions overview'!$K$155</definedName>
    <definedName name="INDICATOR_UsedSimplifiedApproachETS">'Emissions overview'!$I$128</definedName>
    <definedName name="INDICATOR_VerifierAccredMS">'Identification and description'!$I$145</definedName>
    <definedName name="INDICATOR_VerifierAccredNumber">'Identification and description'!$I$146</definedName>
    <definedName name="INDICATOR_VerifierAdressLine1">'Identification and description'!$I$127</definedName>
    <definedName name="INDICATOR_VerifierAdressLine2">'Identification and description'!$I$128</definedName>
    <definedName name="INDICATOR_VerifierCity">'Identification and description'!$I$129</definedName>
    <definedName name="INDICATOR_VerifierCompany">'Identification and description'!$I$126</definedName>
    <definedName name="INDICATOR_VerifierContactEmail">'Identification and description'!$I$139</definedName>
    <definedName name="INDICATOR_VerifierContactFirstName">'Identification and description'!$I$137</definedName>
    <definedName name="INDICATOR_VerifierContactSurname">'Identification and description'!$I$138</definedName>
    <definedName name="INDICATOR_VerifierContactTelephone">'Identification and description'!$I$140</definedName>
    <definedName name="INDICATOR_VerifierContactTitle">'Identification and description'!$I$136</definedName>
    <definedName name="INDICATOR_VerifierCountry">'Identification and description'!$I$132</definedName>
    <definedName name="INDICATOR_VerifierStateProvince">'Identification and description'!$I$130</definedName>
    <definedName name="INDICATOR_VerifierZIP">'Identification and description'!$I$131</definedName>
    <definedName name="INDICATOR_WhichOtherTool">'Emissions overview'!$J$148</definedName>
    <definedName name="INDICATOR_WhichToolUsed">'Emissions overview'!$J$146</definedName>
    <definedName name="indRange">EUwideConstants!$A$365:$A$373</definedName>
    <definedName name="JUMP_2">'Identification and description'!$C$42</definedName>
    <definedName name="JUMP_3">'Identification and description'!$C$121</definedName>
    <definedName name="JUMP_5">'Emissions overview'!$C$19</definedName>
    <definedName name="JUMP_6">'Emissions overview'!$C$123</definedName>
    <definedName name="JUMP_7">'Emissions overview'!$C$159</definedName>
    <definedName name="Jump_8b">'Emissions Data'!$B$123</definedName>
    <definedName name="Legalstatus">EUwideConstants!$A$348:$A$352</definedName>
    <definedName name="ManSys">EUwideConstants!$A$376:$A$379</definedName>
    <definedName name="MeasMethod">EUwideConstants!$A$468:$A$470</definedName>
    <definedName name="memberstates">EUwideConstants!$A$28:$A$59</definedName>
    <definedName name="MemberStatesWithSwiss">EUwideConstants!$A$884:$A$916</definedName>
    <definedName name="MSLanguages">EUwideConstants!$A$657:$A$682</definedName>
    <definedName name="MSversiontracking">EUwideConstants!$A$392:$A$393</definedName>
    <definedName name="NewUpdate">EUwideConstants!$A$406:$A$407</definedName>
    <definedName name="notapplicable">EUwideConstants!$A$402:$A$403</definedName>
    <definedName name="operationscope">EUwideConstants!$A$332:$A$334</definedName>
    <definedName name="operationsscope">EUwideConstants!$A$332:$A$334</definedName>
    <definedName name="opstatus">EUwideConstants!$A$319:$A$321</definedName>
    <definedName name="parameters">EUwideConstants!$A$439:$A$444</definedName>
    <definedName name="passengermass">EUwideConstants!$A$360:$A$362</definedName>
    <definedName name="_xlnm.Print_Area" localSheetId="5">'Aircraft Data'!$B$1:$P$65</definedName>
    <definedName name="_xlnm.Print_Area" localSheetId="7">Annex!$A$1:$G$98</definedName>
    <definedName name="_xlnm.Print_Area" localSheetId="0">Contents!$A$1:$J$77</definedName>
    <definedName name="_xlnm.Print_Area" localSheetId="8">'CORSIA emissions'!$A$1:$Q$353</definedName>
    <definedName name="_xlnm.Print_Area" localSheetId="4">'Emissions Data'!$B$1:$K$120</definedName>
    <definedName name="_xlnm.Print_Area" localSheetId="3">'Emissions overview'!$B$2:$L$193</definedName>
    <definedName name="_xlnm.Print_Area" localSheetId="1">'Guidelines and conditions'!$A$1:$M$150</definedName>
    <definedName name="_xlnm.Print_Area" localSheetId="2">'Identification and description'!$A$1:$L$147</definedName>
    <definedName name="_xlnm.Print_Area" localSheetId="6">'MS specific content'!$A:$J</definedName>
    <definedName name="_xlnm.Print_Area" localSheetId="12">VersionDocumentation!$A$1:$E$98</definedName>
    <definedName name="ReportingYears">EUwideConstants!$A$2:$A$17</definedName>
    <definedName name="SelectPrimaryInfoSource">EUwideConstants!$A$397:$A$398</definedName>
    <definedName name="SourceClass">EUwideConstants!$A$462:$A$465</definedName>
    <definedName name="TankDataSource">EUwideConstants!$A$423:$A$428</definedName>
    <definedName name="Title">EUwideConstants!$A$338:$A$345</definedName>
    <definedName name="TrueFalse">EUwideConstants!$A$388:$A$389</definedName>
    <definedName name="UncertThreshold">EUwideConstants!$A$447:$A$450</definedName>
    <definedName name="UncertTierResult">EUwideConstants!$A$453:$A$456</definedName>
    <definedName name="UncertValue">EUwideConstants!$A$488:$A$491</definedName>
    <definedName name="UpliftDataSource">EUwideConstants!$A$418:$A$420</definedName>
    <definedName name="worldcountries">EUwideConstants!$A$63:$A$301</definedName>
    <definedName name="YesNo">EUwideConstants!$A$383:$A$385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4" i="39" l="1"/>
  <c r="D93" i="10"/>
  <c r="D92" i="10"/>
  <c r="D90" i="10"/>
  <c r="D89" i="10"/>
  <c r="D88" i="10"/>
  <c r="B58" i="10"/>
  <c r="B43" i="10"/>
  <c r="B32" i="10"/>
  <c r="B26" i="10"/>
  <c r="B20" i="10"/>
  <c r="B16" i="10"/>
  <c r="B13" i="10"/>
  <c r="B11" i="10"/>
  <c r="B7" i="10"/>
  <c r="A915" i="17"/>
  <c r="A513" i="17"/>
  <c r="A506" i="17"/>
  <c r="C5" i="38"/>
  <c r="C4" i="38"/>
  <c r="B2" i="38"/>
  <c r="O7" i="36"/>
  <c r="C5" i="36"/>
  <c r="C179" i="35"/>
  <c r="C178" i="35"/>
  <c r="C177" i="35"/>
  <c r="C176" i="35"/>
  <c r="C175" i="35"/>
  <c r="C174" i="35"/>
  <c r="C173" i="35"/>
  <c r="C172" i="35"/>
  <c r="C171" i="35"/>
  <c r="C170" i="35"/>
  <c r="C169" i="35"/>
  <c r="C168" i="35"/>
  <c r="C167" i="35"/>
  <c r="C166" i="35"/>
  <c r="C165" i="35"/>
  <c r="C164" i="35"/>
  <c r="C163" i="35"/>
  <c r="C162" i="35"/>
  <c r="C161" i="35"/>
  <c r="C160" i="35"/>
  <c r="C159" i="35"/>
  <c r="C158" i="35"/>
  <c r="C157" i="35"/>
  <c r="C156" i="35"/>
  <c r="C155" i="35"/>
  <c r="C154" i="35"/>
  <c r="C153" i="35"/>
  <c r="C152" i="35"/>
  <c r="C151" i="35"/>
  <c r="C150" i="35"/>
  <c r="C149" i="35"/>
  <c r="C148" i="35"/>
  <c r="C144" i="35"/>
  <c r="C142" i="35"/>
  <c r="C141" i="35"/>
  <c r="C138" i="35"/>
  <c r="C135" i="35"/>
  <c r="C133" i="35"/>
  <c r="C132" i="35"/>
  <c r="C131" i="35"/>
  <c r="C126" i="35"/>
  <c r="C125" i="35"/>
  <c r="C123" i="35"/>
  <c r="M120" i="35"/>
  <c r="M119" i="35"/>
  <c r="M118" i="35"/>
  <c r="M117" i="35"/>
  <c r="M116" i="35"/>
  <c r="M115" i="35"/>
  <c r="M114" i="35"/>
  <c r="M113" i="35"/>
  <c r="M112" i="35"/>
  <c r="M111" i="35"/>
  <c r="M110" i="35"/>
  <c r="M109" i="35"/>
  <c r="M108" i="35"/>
  <c r="M107" i="35"/>
  <c r="M106" i="35"/>
  <c r="M105" i="35"/>
  <c r="M104" i="35"/>
  <c r="M103" i="35"/>
  <c r="M102" i="35"/>
  <c r="M101" i="35"/>
  <c r="M100" i="35"/>
  <c r="M99" i="35"/>
  <c r="M98" i="35"/>
  <c r="M97" i="35"/>
  <c r="M96" i="35"/>
  <c r="M95" i="35"/>
  <c r="M94" i="35"/>
  <c r="M93" i="35"/>
  <c r="M92" i="35"/>
  <c r="M91" i="35"/>
  <c r="M90" i="35"/>
  <c r="C58" i="35"/>
  <c r="M16" i="35"/>
  <c r="D191" i="34"/>
  <c r="D187" i="34"/>
  <c r="D160" i="34"/>
  <c r="D127" i="34"/>
  <c r="D124" i="34"/>
  <c r="D117" i="34"/>
  <c r="D116" i="34"/>
  <c r="D98" i="34"/>
  <c r="D97" i="34"/>
  <c r="D90" i="34"/>
  <c r="D66" i="34"/>
  <c r="D24" i="34"/>
  <c r="D23" i="34"/>
  <c r="D21" i="34"/>
  <c r="D20" i="34"/>
  <c r="D19" i="34"/>
  <c r="D6" i="34"/>
  <c r="D18" i="33"/>
  <c r="B123" i="10"/>
  <c r="B120" i="10"/>
  <c r="B55" i="10"/>
  <c r="B40" i="10"/>
  <c r="B25" i="10"/>
  <c r="B24" i="10"/>
  <c r="B23" i="10"/>
  <c r="B22" i="10"/>
  <c r="B21" i="10"/>
  <c r="B19" i="10"/>
  <c r="B18" i="10"/>
  <c r="B41" i="9"/>
  <c r="B40" i="9"/>
  <c r="B19" i="9"/>
  <c r="B16" i="9"/>
  <c r="B3" i="9"/>
  <c r="A652" i="17" l="1"/>
  <c r="C139" i="35" l="1"/>
  <c r="K132" i="35"/>
  <c r="I132" i="35"/>
  <c r="H132" i="35"/>
  <c r="G132" i="35"/>
  <c r="F132" i="35"/>
  <c r="E132" i="35"/>
  <c r="C136" i="35"/>
  <c r="C134" i="35"/>
  <c r="I130" i="35"/>
  <c r="H130" i="35"/>
  <c r="G130" i="35"/>
  <c r="F130" i="35"/>
  <c r="E130" i="35"/>
  <c r="K129" i="35"/>
  <c r="J129" i="35"/>
  <c r="E129" i="35"/>
  <c r="C127" i="35"/>
  <c r="D178" i="35"/>
  <c r="D177" i="35"/>
  <c r="D176" i="35"/>
  <c r="D175" i="35"/>
  <c r="D174" i="35"/>
  <c r="D173" i="35"/>
  <c r="D172" i="35"/>
  <c r="D171" i="35"/>
  <c r="D170" i="35"/>
  <c r="D169" i="35"/>
  <c r="D168" i="35"/>
  <c r="D167" i="35"/>
  <c r="D166" i="35"/>
  <c r="D165" i="35"/>
  <c r="D164" i="35"/>
  <c r="D163" i="35"/>
  <c r="D162" i="35"/>
  <c r="D161" i="35"/>
  <c r="D160" i="35"/>
  <c r="D159" i="35"/>
  <c r="D158" i="35"/>
  <c r="D157" i="35"/>
  <c r="D156" i="35"/>
  <c r="D155" i="35"/>
  <c r="D154" i="35"/>
  <c r="D153" i="35"/>
  <c r="D152" i="35"/>
  <c r="D151" i="35"/>
  <c r="D150" i="35"/>
  <c r="D149" i="35"/>
  <c r="D148" i="35"/>
  <c r="J165" i="35"/>
  <c r="J164" i="35"/>
  <c r="J163" i="35"/>
  <c r="J162" i="35"/>
  <c r="J161" i="35"/>
  <c r="J160" i="35"/>
  <c r="J159" i="35"/>
  <c r="J158" i="35"/>
  <c r="A916" i="17"/>
  <c r="A914" i="17"/>
  <c r="A913" i="17"/>
  <c r="A912" i="17"/>
  <c r="A911" i="17"/>
  <c r="A910" i="17"/>
  <c r="A909" i="17"/>
  <c r="A908" i="17"/>
  <c r="A907" i="17"/>
  <c r="A906" i="17"/>
  <c r="A905" i="17"/>
  <c r="A904" i="17"/>
  <c r="A903" i="17"/>
  <c r="A902" i="17"/>
  <c r="A901" i="17"/>
  <c r="A900" i="17"/>
  <c r="A899" i="17"/>
  <c r="A898" i="17"/>
  <c r="A897" i="17"/>
  <c r="A896" i="17"/>
  <c r="A895" i="17"/>
  <c r="A894" i="17"/>
  <c r="A893" i="17"/>
  <c r="A892" i="17"/>
  <c r="A891" i="17"/>
  <c r="A890" i="17"/>
  <c r="A889" i="17"/>
  <c r="A888" i="17"/>
  <c r="A887" i="17"/>
  <c r="A886" i="17"/>
  <c r="A885" i="17"/>
  <c r="A884" i="17"/>
  <c r="K179" i="35"/>
  <c r="K133" i="35" s="1"/>
  <c r="I179" i="35"/>
  <c r="I133" i="35" s="1"/>
  <c r="I131" i="35" s="1"/>
  <c r="H179" i="35"/>
  <c r="H133" i="35" s="1"/>
  <c r="G179" i="35"/>
  <c r="G133" i="35" s="1"/>
  <c r="F179" i="35"/>
  <c r="F133" i="35" s="1"/>
  <c r="E179" i="35"/>
  <c r="E133" i="35" s="1"/>
  <c r="J178" i="35"/>
  <c r="J177" i="35"/>
  <c r="J176" i="35"/>
  <c r="J175" i="35"/>
  <c r="J174" i="35"/>
  <c r="J173" i="35"/>
  <c r="J172" i="35"/>
  <c r="J171" i="35"/>
  <c r="J170" i="35"/>
  <c r="J169" i="35"/>
  <c r="J168" i="35"/>
  <c r="J167" i="35"/>
  <c r="J166" i="35"/>
  <c r="J157" i="35"/>
  <c r="J156" i="35"/>
  <c r="J155" i="35"/>
  <c r="J154" i="35"/>
  <c r="J153" i="35"/>
  <c r="J152" i="35"/>
  <c r="J151" i="35"/>
  <c r="J150" i="35"/>
  <c r="J149" i="35"/>
  <c r="J148" i="35"/>
  <c r="I147" i="35"/>
  <c r="H147" i="35"/>
  <c r="G147" i="35"/>
  <c r="F147" i="35"/>
  <c r="E147" i="35"/>
  <c r="D147" i="35"/>
  <c r="C147" i="35"/>
  <c r="K146" i="35"/>
  <c r="J146" i="35"/>
  <c r="E146" i="35"/>
  <c r="C145" i="35"/>
  <c r="J142" i="35"/>
  <c r="J132" i="35" s="1"/>
  <c r="I141" i="35"/>
  <c r="H141" i="35"/>
  <c r="G141" i="35"/>
  <c r="F141" i="35"/>
  <c r="E141" i="35"/>
  <c r="K140" i="35"/>
  <c r="J140" i="35"/>
  <c r="E140" i="35"/>
  <c r="J102" i="34"/>
  <c r="K102" i="34"/>
  <c r="J103" i="34"/>
  <c r="K103" i="34"/>
  <c r="J104" i="34"/>
  <c r="K104" i="34"/>
  <c r="J105" i="34"/>
  <c r="K105" i="34"/>
  <c r="J106" i="34"/>
  <c r="K106" i="34"/>
  <c r="J107" i="34"/>
  <c r="K107" i="34"/>
  <c r="J108" i="34"/>
  <c r="K108" i="34"/>
  <c r="J109" i="34"/>
  <c r="K109" i="34"/>
  <c r="J110" i="34"/>
  <c r="K110" i="34"/>
  <c r="J111" i="34"/>
  <c r="K111" i="34"/>
  <c r="J112" i="34"/>
  <c r="K112" i="34"/>
  <c r="K101" i="34"/>
  <c r="J101" i="34"/>
  <c r="G113" i="34"/>
  <c r="D120" i="34"/>
  <c r="D119" i="34"/>
  <c r="D114" i="34"/>
  <c r="D102" i="34"/>
  <c r="D103" i="34" s="1"/>
  <c r="D104" i="34" s="1"/>
  <c r="D105" i="34" s="1"/>
  <c r="D106" i="34" s="1"/>
  <c r="D107" i="34" s="1"/>
  <c r="D108" i="34" s="1"/>
  <c r="D109" i="34" s="1"/>
  <c r="D110" i="34" s="1"/>
  <c r="D111" i="34" s="1"/>
  <c r="D112" i="34" s="1"/>
  <c r="K100" i="34"/>
  <c r="J100" i="34"/>
  <c r="I100" i="34"/>
  <c r="H100" i="34"/>
  <c r="G100" i="34"/>
  <c r="E100" i="34"/>
  <c r="D100" i="34"/>
  <c r="K24" i="34"/>
  <c r="E98" i="38" s="1"/>
  <c r="D22" i="34"/>
  <c r="D9" i="34"/>
  <c r="J119" i="34" l="1"/>
  <c r="G43" i="9" s="1"/>
  <c r="K120" i="34"/>
  <c r="G45" i="9" s="1"/>
  <c r="K131" i="35"/>
  <c r="F131" i="35"/>
  <c r="G131" i="35"/>
  <c r="H131" i="35"/>
  <c r="E131" i="35"/>
  <c r="J179" i="35"/>
  <c r="J133" i="35" s="1"/>
  <c r="B45" i="9"/>
  <c r="B43" i="9"/>
  <c r="J131" i="35" l="1"/>
  <c r="A879" i="17"/>
  <c r="A878" i="17"/>
  <c r="A877" i="17"/>
  <c r="A876" i="17"/>
  <c r="A875" i="17"/>
  <c r="A874" i="17"/>
  <c r="A873" i="17"/>
  <c r="A872" i="17"/>
  <c r="A871" i="17"/>
  <c r="A870" i="17"/>
  <c r="A869" i="17"/>
  <c r="A868" i="17"/>
  <c r="A867" i="17"/>
  <c r="A866" i="17"/>
  <c r="A865" i="17"/>
  <c r="A864" i="17"/>
  <c r="A863" i="17"/>
  <c r="A862" i="17"/>
  <c r="A861" i="17"/>
  <c r="A860" i="17"/>
  <c r="A859" i="17"/>
  <c r="A858" i="17"/>
  <c r="A857" i="17"/>
  <c r="A856" i="17"/>
  <c r="A855" i="17"/>
  <c r="A854" i="17"/>
  <c r="A853" i="17"/>
  <c r="A852" i="17"/>
  <c r="A851" i="17"/>
  <c r="A850" i="17"/>
  <c r="A849" i="17"/>
  <c r="A848" i="17"/>
  <c r="A847" i="17"/>
  <c r="A846" i="17"/>
  <c r="A845" i="17"/>
  <c r="A844" i="17"/>
  <c r="A843" i="17"/>
  <c r="A842" i="17"/>
  <c r="A841" i="17"/>
  <c r="A840" i="17"/>
  <c r="A839" i="17"/>
  <c r="A838" i="17"/>
  <c r="A837" i="17"/>
  <c r="A836" i="17"/>
  <c r="A835" i="17"/>
  <c r="A834" i="17"/>
  <c r="A833" i="17"/>
  <c r="A832" i="17"/>
  <c r="A831" i="17"/>
  <c r="A830" i="17"/>
  <c r="A829" i="17"/>
  <c r="A828" i="17"/>
  <c r="A827" i="17"/>
  <c r="A826" i="17"/>
  <c r="A825" i="17"/>
  <c r="A824" i="17"/>
  <c r="A823" i="17"/>
  <c r="A822" i="17"/>
  <c r="A821" i="17"/>
  <c r="A820" i="17"/>
  <c r="A819" i="17"/>
  <c r="A818" i="17"/>
  <c r="A817" i="17"/>
  <c r="A816" i="17"/>
  <c r="A815" i="17"/>
  <c r="A814" i="17"/>
  <c r="A813" i="17"/>
  <c r="A812" i="17"/>
  <c r="A811" i="17"/>
  <c r="A810" i="17"/>
  <c r="A809" i="17"/>
  <c r="A808" i="17"/>
  <c r="A807" i="17"/>
  <c r="A806" i="17"/>
  <c r="A805" i="17"/>
  <c r="A804" i="17"/>
  <c r="A803" i="17"/>
  <c r="A802" i="17"/>
  <c r="A801" i="17"/>
  <c r="A800" i="17"/>
  <c r="A799" i="17"/>
  <c r="A798" i="17"/>
  <c r="A797" i="17"/>
  <c r="A796" i="17"/>
  <c r="A795" i="17"/>
  <c r="A794" i="17"/>
  <c r="A793" i="17"/>
  <c r="A792" i="17"/>
  <c r="A791" i="17"/>
  <c r="A790" i="17"/>
  <c r="A789" i="17"/>
  <c r="A788" i="17"/>
  <c r="A787" i="17"/>
  <c r="A786" i="17"/>
  <c r="A785" i="17"/>
  <c r="A784" i="17"/>
  <c r="A783" i="17"/>
  <c r="A782" i="17"/>
  <c r="A781" i="17"/>
  <c r="A780" i="17"/>
  <c r="A779" i="17"/>
  <c r="A778" i="17"/>
  <c r="A777" i="17"/>
  <c r="A776" i="17"/>
  <c r="A775" i="17"/>
  <c r="A774" i="17"/>
  <c r="A773" i="17"/>
  <c r="A772" i="17"/>
  <c r="A771" i="17"/>
  <c r="A770" i="17"/>
  <c r="A769" i="17"/>
  <c r="A768" i="17"/>
  <c r="A767" i="17"/>
  <c r="A766" i="17"/>
  <c r="A765" i="17"/>
  <c r="A764" i="17"/>
  <c r="A763" i="17"/>
  <c r="A762" i="17"/>
  <c r="A761" i="17"/>
  <c r="A760" i="17"/>
  <c r="A759" i="17"/>
  <c r="A758" i="17"/>
  <c r="A757" i="17"/>
  <c r="A756" i="17"/>
  <c r="A755" i="17"/>
  <c r="A754" i="17"/>
  <c r="A753" i="17"/>
  <c r="A752" i="17"/>
  <c r="A751" i="17"/>
  <c r="A750" i="17"/>
  <c r="A749" i="17"/>
  <c r="A748" i="17"/>
  <c r="A747" i="17"/>
  <c r="A746" i="17"/>
  <c r="A745" i="17"/>
  <c r="A744" i="17"/>
  <c r="A743" i="17"/>
  <c r="A742" i="17"/>
  <c r="A741" i="17"/>
  <c r="A740" i="17"/>
  <c r="A739" i="17"/>
  <c r="A738" i="17"/>
  <c r="A737" i="17"/>
  <c r="A736" i="17"/>
  <c r="A735" i="17"/>
  <c r="A734" i="17"/>
  <c r="A733" i="17"/>
  <c r="A732" i="17"/>
  <c r="A731" i="17"/>
  <c r="A730" i="17"/>
  <c r="A729" i="17"/>
  <c r="A728" i="17"/>
  <c r="A727" i="17"/>
  <c r="A726" i="17"/>
  <c r="A725" i="17"/>
  <c r="A724" i="17"/>
  <c r="A723" i="17"/>
  <c r="A722" i="17"/>
  <c r="A721" i="17"/>
  <c r="A720" i="17"/>
  <c r="A719" i="17"/>
  <c r="A718" i="17"/>
  <c r="A717" i="17"/>
  <c r="A716" i="17"/>
  <c r="A715" i="17"/>
  <c r="A714" i="17"/>
  <c r="A713" i="17"/>
  <c r="A712" i="17"/>
  <c r="A711" i="17"/>
  <c r="A710" i="17"/>
  <c r="A709" i="17"/>
  <c r="A708" i="17"/>
  <c r="A707" i="17"/>
  <c r="A706" i="17"/>
  <c r="A705" i="17"/>
  <c r="A704" i="17"/>
  <c r="A703" i="17"/>
  <c r="A702" i="17"/>
  <c r="A701" i="17"/>
  <c r="A700" i="17"/>
  <c r="A699" i="17"/>
  <c r="A698" i="17"/>
  <c r="A697" i="17"/>
  <c r="A696" i="17"/>
  <c r="A695" i="17"/>
  <c r="A694" i="17"/>
  <c r="A693" i="17"/>
  <c r="A692" i="17"/>
  <c r="A691" i="17"/>
  <c r="A690" i="17"/>
  <c r="A689" i="17"/>
  <c r="A688" i="17"/>
  <c r="A687" i="17"/>
  <c r="A686" i="17"/>
  <c r="D156" i="34"/>
  <c r="A682" i="17" l="1"/>
  <c r="A681" i="17"/>
  <c r="A680" i="17"/>
  <c r="A679" i="17"/>
  <c r="A678" i="17"/>
  <c r="A677" i="17"/>
  <c r="A676" i="17"/>
  <c r="A675" i="17"/>
  <c r="A674" i="17"/>
  <c r="A673" i="17"/>
  <c r="A672" i="17"/>
  <c r="A671" i="17"/>
  <c r="A670" i="17"/>
  <c r="A669" i="17"/>
  <c r="A668" i="17"/>
  <c r="A667" i="17"/>
  <c r="A666" i="17"/>
  <c r="A665" i="17"/>
  <c r="A664" i="17"/>
  <c r="A663" i="17"/>
  <c r="A662" i="17"/>
  <c r="A661" i="17"/>
  <c r="A660" i="17"/>
  <c r="A659" i="17"/>
  <c r="A658" i="17"/>
  <c r="A657" i="17"/>
  <c r="A653" i="17"/>
  <c r="A649" i="17"/>
  <c r="A648" i="17"/>
  <c r="A647" i="17"/>
  <c r="A646" i="17"/>
  <c r="A591" i="17"/>
  <c r="A582" i="17"/>
  <c r="A499" i="17"/>
  <c r="A498" i="17"/>
  <c r="A497" i="17"/>
  <c r="A187" i="17"/>
  <c r="C351" i="39"/>
  <c r="G47" i="39"/>
  <c r="F47" i="39"/>
  <c r="D47" i="39"/>
  <c r="C47" i="39"/>
  <c r="O45" i="39"/>
  <c r="N45" i="39"/>
  <c r="M45" i="39"/>
  <c r="L45" i="39"/>
  <c r="K45" i="39"/>
  <c r="J45" i="39"/>
  <c r="I45" i="39"/>
  <c r="F45" i="39"/>
  <c r="C45" i="39"/>
  <c r="C43" i="39"/>
  <c r="C42" i="39"/>
  <c r="C39" i="39"/>
  <c r="E32" i="39"/>
  <c r="D32" i="39"/>
  <c r="C32" i="39"/>
  <c r="N31" i="39"/>
  <c r="L31" i="39"/>
  <c r="J31" i="39"/>
  <c r="G31" i="39"/>
  <c r="C31" i="39"/>
  <c r="C30" i="39"/>
  <c r="C29" i="39"/>
  <c r="C27" i="39"/>
  <c r="C26" i="39"/>
  <c r="C25" i="39"/>
  <c r="C24" i="39"/>
  <c r="C22" i="39"/>
  <c r="C20" i="39"/>
  <c r="C19" i="39"/>
  <c r="C18" i="39"/>
  <c r="C17" i="39"/>
  <c r="C16" i="39"/>
  <c r="C15" i="39"/>
  <c r="C13" i="39"/>
  <c r="C11" i="39"/>
  <c r="C10" i="39"/>
  <c r="C9" i="39"/>
  <c r="C8" i="39"/>
  <c r="C6" i="39"/>
  <c r="C5" i="39"/>
  <c r="C4" i="39"/>
  <c r="C2" i="39"/>
  <c r="C65" i="36"/>
  <c r="M8" i="36"/>
  <c r="L8" i="36"/>
  <c r="K8" i="36"/>
  <c r="J8" i="36"/>
  <c r="I8" i="36"/>
  <c r="P7" i="36"/>
  <c r="N7" i="36"/>
  <c r="I7" i="36"/>
  <c r="C6" i="36"/>
  <c r="C4" i="36"/>
  <c r="K92" i="35"/>
  <c r="C91" i="35"/>
  <c r="K60" i="35"/>
  <c r="C59" i="35"/>
  <c r="K23" i="35"/>
  <c r="C22" i="35"/>
  <c r="K10" i="35"/>
  <c r="C4" i="35"/>
  <c r="B2" i="35"/>
  <c r="D190" i="34"/>
  <c r="D185" i="34"/>
  <c r="E170" i="34"/>
  <c r="D155" i="34"/>
  <c r="D153" i="34"/>
  <c r="D151" i="34"/>
  <c r="D148" i="34"/>
  <c r="D146" i="34"/>
  <c r="K53" i="34"/>
  <c r="I53" i="34"/>
  <c r="G53" i="34"/>
  <c r="F53" i="34"/>
  <c r="D52" i="34"/>
  <c r="D51" i="34"/>
  <c r="D50" i="34"/>
  <c r="E30" i="34"/>
  <c r="D143" i="33"/>
  <c r="D142" i="33"/>
  <c r="D134" i="33"/>
  <c r="D125" i="33"/>
  <c r="C124" i="33"/>
  <c r="C123" i="33"/>
  <c r="C122" i="33"/>
  <c r="G118" i="33"/>
  <c r="G117" i="33"/>
  <c r="G116" i="33"/>
  <c r="G115" i="33"/>
  <c r="G114" i="33"/>
  <c r="G113" i="33"/>
  <c r="G112" i="33"/>
  <c r="G111" i="33"/>
  <c r="G110" i="33"/>
  <c r="G109" i="33"/>
  <c r="G108" i="33"/>
  <c r="D107" i="33"/>
  <c r="D106" i="33"/>
  <c r="D64" i="33"/>
  <c r="D50" i="33"/>
  <c r="D47" i="33"/>
  <c r="D38" i="33"/>
  <c r="D36" i="33"/>
  <c r="D34" i="33"/>
  <c r="D32" i="33"/>
  <c r="D30" i="33"/>
  <c r="D28" i="33"/>
  <c r="D27" i="33"/>
  <c r="D26" i="33"/>
  <c r="D25" i="33"/>
  <c r="D23" i="33"/>
  <c r="D22" i="33"/>
  <c r="D19" i="33"/>
  <c r="D17" i="33"/>
  <c r="D16" i="33"/>
  <c r="D14" i="33"/>
  <c r="D13" i="33"/>
  <c r="D11" i="33"/>
  <c r="D10" i="33"/>
  <c r="D5" i="33"/>
  <c r="B133" i="10"/>
  <c r="B116" i="10"/>
  <c r="B93" i="10"/>
  <c r="C66" i="10"/>
  <c r="C65" i="10"/>
  <c r="C64" i="10"/>
  <c r="B61" i="10"/>
  <c r="B60" i="10"/>
  <c r="B53" i="10"/>
  <c r="B46" i="10"/>
  <c r="B44" i="10"/>
  <c r="B42" i="10"/>
  <c r="B41" i="10"/>
  <c r="C39" i="10"/>
  <c r="C38" i="10"/>
  <c r="B37" i="10"/>
  <c r="B36" i="10"/>
  <c r="B35" i="10"/>
  <c r="B33" i="10"/>
  <c r="B31" i="10"/>
  <c r="B30" i="10"/>
  <c r="B29" i="10"/>
  <c r="B28" i="10"/>
  <c r="B15" i="10"/>
  <c r="B14" i="10"/>
  <c r="B12" i="10"/>
  <c r="B10" i="10"/>
  <c r="B9" i="10"/>
  <c r="B8" i="10"/>
  <c r="B6" i="10"/>
  <c r="B5" i="10"/>
  <c r="B4" i="10"/>
  <c r="B55" i="9"/>
  <c r="B53" i="9"/>
  <c r="B51" i="9"/>
  <c r="B49" i="9"/>
  <c r="B32" i="9"/>
  <c r="B30" i="9"/>
  <c r="B28" i="9"/>
  <c r="B20" i="9"/>
  <c r="B15" i="9"/>
  <c r="D63" i="34" l="1"/>
  <c r="D55" i="34" l="1"/>
  <c r="D56" i="34"/>
  <c r="D57" i="34"/>
  <c r="D58" i="34"/>
  <c r="D59" i="34"/>
  <c r="D60" i="34"/>
  <c r="D61" i="34"/>
  <c r="D62" i="34"/>
  <c r="D54" i="34"/>
  <c r="D64" i="34"/>
  <c r="D53" i="34"/>
  <c r="C53" i="34"/>
  <c r="C8" i="35"/>
  <c r="M7" i="33" l="1"/>
  <c r="K120" i="35"/>
  <c r="K16" i="35" s="1"/>
  <c r="J92" i="35"/>
  <c r="K88" i="35"/>
  <c r="K15" i="35" s="1"/>
  <c r="K56" i="35"/>
  <c r="K13" i="35" s="1"/>
  <c r="K78" i="34"/>
  <c r="J78" i="34"/>
  <c r="G78" i="34"/>
  <c r="E78" i="34"/>
  <c r="E104" i="34" s="1"/>
  <c r="E37" i="34"/>
  <c r="E36" i="34"/>
  <c r="E35" i="34"/>
  <c r="I78" i="34" l="1"/>
  <c r="G104" i="34"/>
  <c r="I104" i="34" s="1"/>
  <c r="K14" i="35"/>
  <c r="K12" i="35" s="1"/>
  <c r="M17" i="39" l="1"/>
  <c r="M18" i="39" s="1"/>
  <c r="M348" i="39"/>
  <c r="N348" i="39" s="1"/>
  <c r="M347" i="39"/>
  <c r="N347" i="39" s="1"/>
  <c r="M346" i="39"/>
  <c r="N346" i="39" s="1"/>
  <c r="M345" i="39"/>
  <c r="N345" i="39" s="1"/>
  <c r="M344" i="39"/>
  <c r="N344" i="39" s="1"/>
  <c r="M343" i="39"/>
  <c r="N343" i="39" s="1"/>
  <c r="M342" i="39"/>
  <c r="N342" i="39" s="1"/>
  <c r="M341" i="39"/>
  <c r="N341" i="39" s="1"/>
  <c r="M340" i="39"/>
  <c r="N340" i="39" s="1"/>
  <c r="M339" i="39"/>
  <c r="N339" i="39" s="1"/>
  <c r="M338" i="39"/>
  <c r="N338" i="39" s="1"/>
  <c r="M337" i="39"/>
  <c r="N337" i="39" s="1"/>
  <c r="M336" i="39"/>
  <c r="N336" i="39" s="1"/>
  <c r="M335" i="39"/>
  <c r="N335" i="39" s="1"/>
  <c r="M334" i="39"/>
  <c r="N334" i="39" s="1"/>
  <c r="M333" i="39"/>
  <c r="N333" i="39" s="1"/>
  <c r="M332" i="39"/>
  <c r="N332" i="39" s="1"/>
  <c r="M331" i="39"/>
  <c r="N331" i="39" s="1"/>
  <c r="M330" i="39"/>
  <c r="N330" i="39" s="1"/>
  <c r="M329" i="39"/>
  <c r="N329" i="39" s="1"/>
  <c r="M328" i="39"/>
  <c r="N328" i="39" s="1"/>
  <c r="M327" i="39"/>
  <c r="N327" i="39" s="1"/>
  <c r="M326" i="39"/>
  <c r="N326" i="39" s="1"/>
  <c r="M325" i="39"/>
  <c r="N325" i="39" s="1"/>
  <c r="M324" i="39"/>
  <c r="N324" i="39" s="1"/>
  <c r="M323" i="39"/>
  <c r="N323" i="39" s="1"/>
  <c r="M322" i="39"/>
  <c r="N322" i="39" s="1"/>
  <c r="M321" i="39"/>
  <c r="N321" i="39" s="1"/>
  <c r="M320" i="39"/>
  <c r="N320" i="39" s="1"/>
  <c r="M319" i="39"/>
  <c r="N319" i="39" s="1"/>
  <c r="M318" i="39"/>
  <c r="N318" i="39" s="1"/>
  <c r="M317" i="39"/>
  <c r="N317" i="39" s="1"/>
  <c r="M316" i="39"/>
  <c r="N316" i="39" s="1"/>
  <c r="M315" i="39"/>
  <c r="N315" i="39" s="1"/>
  <c r="M314" i="39"/>
  <c r="N314" i="39" s="1"/>
  <c r="M313" i="39"/>
  <c r="N313" i="39" s="1"/>
  <c r="M312" i="39"/>
  <c r="N312" i="39" s="1"/>
  <c r="M311" i="39"/>
  <c r="N311" i="39" s="1"/>
  <c r="M310" i="39"/>
  <c r="N310" i="39" s="1"/>
  <c r="M309" i="39"/>
  <c r="N309" i="39" s="1"/>
  <c r="M308" i="39"/>
  <c r="N308" i="39" s="1"/>
  <c r="M307" i="39"/>
  <c r="N307" i="39" s="1"/>
  <c r="M306" i="39"/>
  <c r="N306" i="39" s="1"/>
  <c r="M305" i="39"/>
  <c r="N305" i="39" s="1"/>
  <c r="M304" i="39"/>
  <c r="N304" i="39" s="1"/>
  <c r="M303" i="39"/>
  <c r="N303" i="39" s="1"/>
  <c r="M302" i="39"/>
  <c r="N302" i="39" s="1"/>
  <c r="M301" i="39"/>
  <c r="N301" i="39" s="1"/>
  <c r="M300" i="39"/>
  <c r="N300" i="39" s="1"/>
  <c r="M299" i="39"/>
  <c r="N299" i="39" s="1"/>
  <c r="M298" i="39"/>
  <c r="N298" i="39" s="1"/>
  <c r="M297" i="39"/>
  <c r="N297" i="39" s="1"/>
  <c r="M296" i="39"/>
  <c r="N296" i="39" s="1"/>
  <c r="M295" i="39"/>
  <c r="N295" i="39" s="1"/>
  <c r="M294" i="39"/>
  <c r="N294" i="39" s="1"/>
  <c r="M293" i="39"/>
  <c r="N293" i="39" s="1"/>
  <c r="M292" i="39"/>
  <c r="N292" i="39" s="1"/>
  <c r="M291" i="39"/>
  <c r="N291" i="39" s="1"/>
  <c r="M290" i="39"/>
  <c r="N290" i="39" s="1"/>
  <c r="M289" i="39"/>
  <c r="N289" i="39" s="1"/>
  <c r="M288" i="39"/>
  <c r="N288" i="39" s="1"/>
  <c r="M287" i="39"/>
  <c r="N287" i="39" s="1"/>
  <c r="M286" i="39"/>
  <c r="N286" i="39" s="1"/>
  <c r="M285" i="39"/>
  <c r="N285" i="39" s="1"/>
  <c r="M284" i="39"/>
  <c r="N284" i="39" s="1"/>
  <c r="M283" i="39"/>
  <c r="N283" i="39" s="1"/>
  <c r="M282" i="39"/>
  <c r="N282" i="39" s="1"/>
  <c r="M281" i="39"/>
  <c r="N281" i="39" s="1"/>
  <c r="M280" i="39"/>
  <c r="N280" i="39" s="1"/>
  <c r="M279" i="39"/>
  <c r="N279" i="39" s="1"/>
  <c r="M278" i="39"/>
  <c r="N278" i="39" s="1"/>
  <c r="M277" i="39"/>
  <c r="N277" i="39" s="1"/>
  <c r="M276" i="39"/>
  <c r="N276" i="39" s="1"/>
  <c r="M275" i="39"/>
  <c r="N275" i="39" s="1"/>
  <c r="M274" i="39"/>
  <c r="N274" i="39" s="1"/>
  <c r="M273" i="39"/>
  <c r="N273" i="39" s="1"/>
  <c r="M272" i="39"/>
  <c r="N272" i="39" s="1"/>
  <c r="M271" i="39"/>
  <c r="N271" i="39" s="1"/>
  <c r="M270" i="39"/>
  <c r="N270" i="39" s="1"/>
  <c r="M269" i="39"/>
  <c r="N269" i="39" s="1"/>
  <c r="M268" i="39"/>
  <c r="N268" i="39" s="1"/>
  <c r="M267" i="39"/>
  <c r="N267" i="39" s="1"/>
  <c r="M266" i="39"/>
  <c r="N266" i="39" s="1"/>
  <c r="M265" i="39"/>
  <c r="N265" i="39" s="1"/>
  <c r="M264" i="39"/>
  <c r="N264" i="39" s="1"/>
  <c r="M263" i="39"/>
  <c r="N263" i="39" s="1"/>
  <c r="M262" i="39"/>
  <c r="N262" i="39" s="1"/>
  <c r="M261" i="39"/>
  <c r="N261" i="39" s="1"/>
  <c r="M260" i="39"/>
  <c r="N260" i="39" s="1"/>
  <c r="M259" i="39"/>
  <c r="N259" i="39" s="1"/>
  <c r="M258" i="39"/>
  <c r="N258" i="39" s="1"/>
  <c r="M257" i="39"/>
  <c r="N257" i="39" s="1"/>
  <c r="M256" i="39"/>
  <c r="N256" i="39" s="1"/>
  <c r="M255" i="39"/>
  <c r="N255" i="39" s="1"/>
  <c r="M254" i="39"/>
  <c r="N254" i="39" s="1"/>
  <c r="M253" i="39"/>
  <c r="N253" i="39" s="1"/>
  <c r="M252" i="39"/>
  <c r="N252" i="39" s="1"/>
  <c r="M251" i="39"/>
  <c r="N251" i="39" s="1"/>
  <c r="M250" i="39"/>
  <c r="N250" i="39" s="1"/>
  <c r="M249" i="39"/>
  <c r="N249" i="39" s="1"/>
  <c r="M248" i="39"/>
  <c r="N248" i="39" s="1"/>
  <c r="M247" i="39"/>
  <c r="N247" i="39" s="1"/>
  <c r="M246" i="39"/>
  <c r="N246" i="39" s="1"/>
  <c r="M245" i="39"/>
  <c r="N245" i="39" s="1"/>
  <c r="M244" i="39"/>
  <c r="N244" i="39" s="1"/>
  <c r="M243" i="39"/>
  <c r="N243" i="39" s="1"/>
  <c r="M242" i="39"/>
  <c r="N242" i="39" s="1"/>
  <c r="M241" i="39"/>
  <c r="N241" i="39" s="1"/>
  <c r="M240" i="39"/>
  <c r="N240" i="39" s="1"/>
  <c r="M239" i="39"/>
  <c r="N239" i="39" s="1"/>
  <c r="M238" i="39"/>
  <c r="N238" i="39" s="1"/>
  <c r="M237" i="39"/>
  <c r="N237" i="39" s="1"/>
  <c r="M236" i="39"/>
  <c r="N236" i="39" s="1"/>
  <c r="M235" i="39"/>
  <c r="N235" i="39" s="1"/>
  <c r="M234" i="39"/>
  <c r="N234" i="39" s="1"/>
  <c r="M233" i="39"/>
  <c r="N233" i="39" s="1"/>
  <c r="M232" i="39"/>
  <c r="N232" i="39" s="1"/>
  <c r="M231" i="39"/>
  <c r="N231" i="39" s="1"/>
  <c r="M230" i="39"/>
  <c r="N230" i="39" s="1"/>
  <c r="M229" i="39"/>
  <c r="N229" i="39" s="1"/>
  <c r="M228" i="39"/>
  <c r="N228" i="39" s="1"/>
  <c r="M227" i="39"/>
  <c r="N227" i="39" s="1"/>
  <c r="M226" i="39"/>
  <c r="N226" i="39" s="1"/>
  <c r="M225" i="39"/>
  <c r="N225" i="39" s="1"/>
  <c r="M224" i="39"/>
  <c r="N224" i="39" s="1"/>
  <c r="M223" i="39"/>
  <c r="N223" i="39" s="1"/>
  <c r="M222" i="39"/>
  <c r="N222" i="39" s="1"/>
  <c r="M221" i="39"/>
  <c r="N221" i="39" s="1"/>
  <c r="M220" i="39"/>
  <c r="N220" i="39" s="1"/>
  <c r="M219" i="39"/>
  <c r="N219" i="39" s="1"/>
  <c r="M218" i="39"/>
  <c r="N218" i="39" s="1"/>
  <c r="M217" i="39"/>
  <c r="N217" i="39" s="1"/>
  <c r="M216" i="39"/>
  <c r="N216" i="39" s="1"/>
  <c r="M215" i="39"/>
  <c r="N215" i="39" s="1"/>
  <c r="M214" i="39"/>
  <c r="N214" i="39" s="1"/>
  <c r="M213" i="39"/>
  <c r="N213" i="39" s="1"/>
  <c r="M212" i="39"/>
  <c r="N212" i="39" s="1"/>
  <c r="M211" i="39"/>
  <c r="N211" i="39" s="1"/>
  <c r="M210" i="39"/>
  <c r="N210" i="39" s="1"/>
  <c r="M209" i="39"/>
  <c r="N209" i="39" s="1"/>
  <c r="M208" i="39"/>
  <c r="N208" i="39" s="1"/>
  <c r="M207" i="39"/>
  <c r="N207" i="39" s="1"/>
  <c r="M206" i="39"/>
  <c r="N206" i="39" s="1"/>
  <c r="M205" i="39"/>
  <c r="N205" i="39" s="1"/>
  <c r="M204" i="39"/>
  <c r="N204" i="39" s="1"/>
  <c r="M203" i="39"/>
  <c r="N203" i="39" s="1"/>
  <c r="M202" i="39"/>
  <c r="N202" i="39" s="1"/>
  <c r="M201" i="39"/>
  <c r="N201" i="39" s="1"/>
  <c r="M200" i="39"/>
  <c r="N200" i="39" s="1"/>
  <c r="M199" i="39"/>
  <c r="N199" i="39" s="1"/>
  <c r="M198" i="39"/>
  <c r="N198" i="39" s="1"/>
  <c r="M197" i="39"/>
  <c r="N197" i="39" s="1"/>
  <c r="M196" i="39"/>
  <c r="N196" i="39" s="1"/>
  <c r="M195" i="39"/>
  <c r="N195" i="39" s="1"/>
  <c r="M194" i="39"/>
  <c r="N194" i="39" s="1"/>
  <c r="M193" i="39"/>
  <c r="N193" i="39" s="1"/>
  <c r="M192" i="39"/>
  <c r="N192" i="39" s="1"/>
  <c r="M191" i="39"/>
  <c r="N191" i="39" s="1"/>
  <c r="M190" i="39"/>
  <c r="N190" i="39" s="1"/>
  <c r="M189" i="39"/>
  <c r="N189" i="39" s="1"/>
  <c r="M188" i="39"/>
  <c r="N188" i="39" s="1"/>
  <c r="M187" i="39"/>
  <c r="N187" i="39" s="1"/>
  <c r="M186" i="39"/>
  <c r="N186" i="39" s="1"/>
  <c r="M185" i="39"/>
  <c r="N185" i="39" s="1"/>
  <c r="M184" i="39"/>
  <c r="N184" i="39" s="1"/>
  <c r="M183" i="39"/>
  <c r="N183" i="39" s="1"/>
  <c r="M182" i="39"/>
  <c r="N182" i="39" s="1"/>
  <c r="M181" i="39"/>
  <c r="N181" i="39" s="1"/>
  <c r="M180" i="39"/>
  <c r="N180" i="39" s="1"/>
  <c r="M179" i="39"/>
  <c r="N179" i="39" s="1"/>
  <c r="M178" i="39"/>
  <c r="N178" i="39" s="1"/>
  <c r="M177" i="39"/>
  <c r="N177" i="39" s="1"/>
  <c r="M176" i="39"/>
  <c r="N176" i="39" s="1"/>
  <c r="M175" i="39"/>
  <c r="N175" i="39" s="1"/>
  <c r="M174" i="39"/>
  <c r="N174" i="39" s="1"/>
  <c r="M173" i="39"/>
  <c r="N173" i="39" s="1"/>
  <c r="M172" i="39"/>
  <c r="N172" i="39" s="1"/>
  <c r="M171" i="39"/>
  <c r="N171" i="39" s="1"/>
  <c r="M170" i="39"/>
  <c r="N170" i="39" s="1"/>
  <c r="M169" i="39"/>
  <c r="N169" i="39" s="1"/>
  <c r="M168" i="39"/>
  <c r="N168" i="39" s="1"/>
  <c r="M167" i="39"/>
  <c r="N167" i="39" s="1"/>
  <c r="M166" i="39"/>
  <c r="N166" i="39" s="1"/>
  <c r="M165" i="39"/>
  <c r="N165" i="39" s="1"/>
  <c r="M164" i="39"/>
  <c r="N164" i="39" s="1"/>
  <c r="M163" i="39"/>
  <c r="N163" i="39" s="1"/>
  <c r="M162" i="39"/>
  <c r="N162" i="39" s="1"/>
  <c r="M161" i="39"/>
  <c r="N161" i="39" s="1"/>
  <c r="M160" i="39"/>
  <c r="N160" i="39" s="1"/>
  <c r="M159" i="39"/>
  <c r="N159" i="39" s="1"/>
  <c r="M158" i="39"/>
  <c r="N158" i="39" s="1"/>
  <c r="M157" i="39"/>
  <c r="N157" i="39" s="1"/>
  <c r="M156" i="39"/>
  <c r="N156" i="39" s="1"/>
  <c r="M155" i="39"/>
  <c r="N155" i="39" s="1"/>
  <c r="M154" i="39"/>
  <c r="N154" i="39" s="1"/>
  <c r="M153" i="39"/>
  <c r="N153" i="39" s="1"/>
  <c r="M152" i="39"/>
  <c r="N152" i="39" s="1"/>
  <c r="M151" i="39"/>
  <c r="N151" i="39" s="1"/>
  <c r="M150" i="39"/>
  <c r="N150" i="39" s="1"/>
  <c r="M149" i="39"/>
  <c r="N149" i="39" s="1"/>
  <c r="M148" i="39"/>
  <c r="N148" i="39" s="1"/>
  <c r="M147" i="39"/>
  <c r="N147" i="39" s="1"/>
  <c r="M146" i="39"/>
  <c r="N146" i="39" s="1"/>
  <c r="M145" i="39"/>
  <c r="N145" i="39" s="1"/>
  <c r="M144" i="39"/>
  <c r="N144" i="39" s="1"/>
  <c r="M143" i="39"/>
  <c r="N143" i="39" s="1"/>
  <c r="M142" i="39"/>
  <c r="N142" i="39" s="1"/>
  <c r="M141" i="39"/>
  <c r="N141" i="39" s="1"/>
  <c r="M140" i="39"/>
  <c r="N140" i="39" s="1"/>
  <c r="M139" i="39"/>
  <c r="N139" i="39" s="1"/>
  <c r="M138" i="39"/>
  <c r="N138" i="39" s="1"/>
  <c r="M137" i="39"/>
  <c r="N137" i="39" s="1"/>
  <c r="M136" i="39"/>
  <c r="N136" i="39" s="1"/>
  <c r="M135" i="39"/>
  <c r="N135" i="39" s="1"/>
  <c r="M134" i="39"/>
  <c r="N134" i="39" s="1"/>
  <c r="M133" i="39"/>
  <c r="N133" i="39" s="1"/>
  <c r="M132" i="39"/>
  <c r="N132" i="39" s="1"/>
  <c r="M131" i="39"/>
  <c r="N131" i="39" s="1"/>
  <c r="M130" i="39"/>
  <c r="N130" i="39" s="1"/>
  <c r="M129" i="39"/>
  <c r="N129" i="39" s="1"/>
  <c r="M128" i="39"/>
  <c r="N128" i="39" s="1"/>
  <c r="M127" i="39"/>
  <c r="N127" i="39" s="1"/>
  <c r="M126" i="39"/>
  <c r="N126" i="39" s="1"/>
  <c r="M125" i="39"/>
  <c r="N125" i="39" s="1"/>
  <c r="M124" i="39"/>
  <c r="N124" i="39" s="1"/>
  <c r="M123" i="39"/>
  <c r="N123" i="39" s="1"/>
  <c r="M122" i="39"/>
  <c r="N122" i="39" s="1"/>
  <c r="M121" i="39"/>
  <c r="N121" i="39" s="1"/>
  <c r="M120" i="39"/>
  <c r="N120" i="39" s="1"/>
  <c r="M119" i="39"/>
  <c r="N119" i="39" s="1"/>
  <c r="M118" i="39"/>
  <c r="N118" i="39" s="1"/>
  <c r="M117" i="39"/>
  <c r="N117" i="39" s="1"/>
  <c r="M116" i="39"/>
  <c r="N116" i="39" s="1"/>
  <c r="M115" i="39"/>
  <c r="N115" i="39" s="1"/>
  <c r="M114" i="39"/>
  <c r="N114" i="39" s="1"/>
  <c r="M113" i="39"/>
  <c r="N113" i="39" s="1"/>
  <c r="M112" i="39"/>
  <c r="N112" i="39" s="1"/>
  <c r="M111" i="39"/>
  <c r="N111" i="39" s="1"/>
  <c r="M110" i="39"/>
  <c r="N110" i="39" s="1"/>
  <c r="M109" i="39"/>
  <c r="N109" i="39" s="1"/>
  <c r="M108" i="39"/>
  <c r="N108" i="39" s="1"/>
  <c r="M107" i="39"/>
  <c r="N107" i="39" s="1"/>
  <c r="M106" i="39"/>
  <c r="N106" i="39" s="1"/>
  <c r="M105" i="39"/>
  <c r="N105" i="39" s="1"/>
  <c r="M104" i="39"/>
  <c r="N104" i="39" s="1"/>
  <c r="M103" i="39"/>
  <c r="N103" i="39" s="1"/>
  <c r="M102" i="39"/>
  <c r="N102" i="39" s="1"/>
  <c r="M101" i="39"/>
  <c r="N101" i="39" s="1"/>
  <c r="M100" i="39"/>
  <c r="N100" i="39" s="1"/>
  <c r="M99" i="39"/>
  <c r="N99" i="39" s="1"/>
  <c r="M98" i="39"/>
  <c r="N98" i="39" s="1"/>
  <c r="M97" i="39"/>
  <c r="N97" i="39" s="1"/>
  <c r="M96" i="39"/>
  <c r="N96" i="39" s="1"/>
  <c r="M95" i="39"/>
  <c r="N95" i="39" s="1"/>
  <c r="M94" i="39"/>
  <c r="N94" i="39" s="1"/>
  <c r="M93" i="39"/>
  <c r="N93" i="39" s="1"/>
  <c r="M92" i="39"/>
  <c r="N92" i="39" s="1"/>
  <c r="M91" i="39"/>
  <c r="N91" i="39" s="1"/>
  <c r="M90" i="39"/>
  <c r="N90" i="39" s="1"/>
  <c r="M89" i="39"/>
  <c r="N89" i="39" s="1"/>
  <c r="M88" i="39"/>
  <c r="N88" i="39" s="1"/>
  <c r="M87" i="39"/>
  <c r="N87" i="39" s="1"/>
  <c r="M86" i="39"/>
  <c r="N86" i="39" s="1"/>
  <c r="M85" i="39"/>
  <c r="N85" i="39" s="1"/>
  <c r="M84" i="39"/>
  <c r="N84" i="39" s="1"/>
  <c r="M83" i="39"/>
  <c r="N83" i="39" s="1"/>
  <c r="M82" i="39"/>
  <c r="N82" i="39" s="1"/>
  <c r="M81" i="39"/>
  <c r="N81" i="39" s="1"/>
  <c r="M80" i="39"/>
  <c r="N80" i="39" s="1"/>
  <c r="M79" i="39"/>
  <c r="N79" i="39" s="1"/>
  <c r="M78" i="39"/>
  <c r="N78" i="39" s="1"/>
  <c r="M77" i="39"/>
  <c r="N77" i="39" s="1"/>
  <c r="M76" i="39"/>
  <c r="N76" i="39" s="1"/>
  <c r="M75" i="39"/>
  <c r="N75" i="39" s="1"/>
  <c r="M74" i="39"/>
  <c r="N74" i="39" s="1"/>
  <c r="M73" i="39"/>
  <c r="N73" i="39" s="1"/>
  <c r="M72" i="39"/>
  <c r="N72" i="39" s="1"/>
  <c r="M71" i="39"/>
  <c r="N71" i="39" s="1"/>
  <c r="M70" i="39"/>
  <c r="N70" i="39" s="1"/>
  <c r="M69" i="39"/>
  <c r="N69" i="39" s="1"/>
  <c r="M68" i="39"/>
  <c r="N68" i="39" s="1"/>
  <c r="M67" i="39"/>
  <c r="N67" i="39" s="1"/>
  <c r="M66" i="39"/>
  <c r="N66" i="39" s="1"/>
  <c r="M65" i="39"/>
  <c r="N65" i="39" s="1"/>
  <c r="M64" i="39"/>
  <c r="N64" i="39" s="1"/>
  <c r="M63" i="39"/>
  <c r="N63" i="39" s="1"/>
  <c r="M62" i="39"/>
  <c r="N62" i="39" s="1"/>
  <c r="M61" i="39"/>
  <c r="N61" i="39" s="1"/>
  <c r="M60" i="39"/>
  <c r="N60" i="39" s="1"/>
  <c r="M59" i="39"/>
  <c r="N59" i="39" s="1"/>
  <c r="M58" i="39"/>
  <c r="N58" i="39" s="1"/>
  <c r="M57" i="39"/>
  <c r="N57" i="39" s="1"/>
  <c r="M56" i="39"/>
  <c r="N56" i="39" s="1"/>
  <c r="M55" i="39"/>
  <c r="N55" i="39" s="1"/>
  <c r="M54" i="39"/>
  <c r="N54" i="39" s="1"/>
  <c r="M53" i="39"/>
  <c r="N53" i="39" s="1"/>
  <c r="M52" i="39"/>
  <c r="N52" i="39" s="1"/>
  <c r="M51" i="39"/>
  <c r="N51" i="39" s="1"/>
  <c r="D649" i="17"/>
  <c r="D648" i="17"/>
  <c r="D647" i="17"/>
  <c r="D646" i="17"/>
  <c r="M50" i="39" s="1"/>
  <c r="N50" i="39" s="1"/>
  <c r="G76" i="34"/>
  <c r="G102" i="34" s="1"/>
  <c r="I102" i="34" s="1"/>
  <c r="G77" i="34"/>
  <c r="G103" i="34" s="1"/>
  <c r="I103" i="34" s="1"/>
  <c r="E76" i="34"/>
  <c r="E102" i="34" s="1"/>
  <c r="E75" i="34"/>
  <c r="E101" i="34" s="1"/>
  <c r="L39" i="39"/>
  <c r="M19" i="39" s="1"/>
  <c r="G55" i="9" s="1"/>
  <c r="E77" i="34" l="1"/>
  <c r="E103" i="34" s="1"/>
  <c r="M15" i="39"/>
  <c r="G51" i="9" s="1"/>
  <c r="M16" i="39" l="1"/>
  <c r="G53" i="9" s="1"/>
  <c r="H25" i="39"/>
  <c r="H26" i="39"/>
  <c r="H27" i="39"/>
  <c r="H24" i="39"/>
  <c r="F28" i="9" l="1"/>
  <c r="F30" i="9"/>
  <c r="M38" i="33"/>
  <c r="M34" i="33"/>
  <c r="M32" i="33"/>
  <c r="M30" i="33"/>
  <c r="C17" i="35" l="1"/>
  <c r="B29" i="9"/>
  <c r="B26" i="9"/>
  <c r="A643" i="17"/>
  <c r="A642" i="17"/>
  <c r="A641" i="17"/>
  <c r="A640" i="17"/>
  <c r="A639" i="17"/>
  <c r="A638" i="17"/>
  <c r="A637" i="17"/>
  <c r="A636" i="17"/>
  <c r="A635" i="17"/>
  <c r="A634" i="17"/>
  <c r="A633" i="17"/>
  <c r="A632" i="17"/>
  <c r="A631" i="17"/>
  <c r="A630" i="17"/>
  <c r="A629" i="17"/>
  <c r="A628" i="17"/>
  <c r="A627" i="17"/>
  <c r="A626" i="17"/>
  <c r="A625" i="17"/>
  <c r="A624" i="17"/>
  <c r="A623" i="17"/>
  <c r="A622" i="17"/>
  <c r="A621" i="17"/>
  <c r="A620" i="17"/>
  <c r="A619" i="17"/>
  <c r="A618" i="17"/>
  <c r="A617" i="17"/>
  <c r="A616" i="17"/>
  <c r="A615" i="17"/>
  <c r="A614" i="17"/>
  <c r="A613" i="17"/>
  <c r="A612" i="17"/>
  <c r="A611" i="17"/>
  <c r="A610" i="17"/>
  <c r="A609" i="17"/>
  <c r="A608" i="17"/>
  <c r="A607" i="17"/>
  <c r="A606" i="17"/>
  <c r="A605" i="17"/>
  <c r="A604" i="17"/>
  <c r="A603" i="17"/>
  <c r="A602" i="17"/>
  <c r="A601" i="17"/>
  <c r="A600" i="17"/>
  <c r="A599" i="17"/>
  <c r="A598" i="17"/>
  <c r="A597" i="17"/>
  <c r="A596" i="17"/>
  <c r="A595" i="17"/>
  <c r="A594" i="17"/>
  <c r="A593" i="17"/>
  <c r="A592" i="17"/>
  <c r="A590" i="17"/>
  <c r="A589" i="17"/>
  <c r="A588" i="17"/>
  <c r="A587" i="17"/>
  <c r="A586" i="17"/>
  <c r="A585" i="17"/>
  <c r="A584" i="17"/>
  <c r="A583" i="17"/>
  <c r="A581" i="17"/>
  <c r="A580" i="17"/>
  <c r="A579" i="17"/>
  <c r="A578" i="17"/>
  <c r="A577" i="17"/>
  <c r="A576" i="17"/>
  <c r="A575" i="17"/>
  <c r="A574" i="17"/>
  <c r="A573" i="17"/>
  <c r="A572" i="17"/>
  <c r="A571" i="17"/>
  <c r="A570" i="17"/>
  <c r="A569" i="17"/>
  <c r="A568" i="17"/>
  <c r="A567" i="17"/>
  <c r="A566" i="17"/>
  <c r="A565" i="17"/>
  <c r="A564" i="17"/>
  <c r="A563" i="17"/>
  <c r="A562" i="17"/>
  <c r="A561" i="17"/>
  <c r="A560" i="17"/>
  <c r="A559" i="17"/>
  <c r="A558" i="17"/>
  <c r="A557" i="17"/>
  <c r="A556" i="17"/>
  <c r="A555" i="17"/>
  <c r="A554" i="17"/>
  <c r="A553" i="17"/>
  <c r="A552" i="17"/>
  <c r="A551" i="17"/>
  <c r="A550" i="17"/>
  <c r="A549" i="17"/>
  <c r="A548" i="17"/>
  <c r="A547" i="17"/>
  <c r="A546" i="17"/>
  <c r="A545" i="17"/>
  <c r="A544" i="17"/>
  <c r="A543" i="17"/>
  <c r="A542" i="17"/>
  <c r="A541" i="17"/>
  <c r="A540" i="17"/>
  <c r="A539" i="17"/>
  <c r="A538" i="17"/>
  <c r="A537" i="17"/>
  <c r="A536" i="17"/>
  <c r="A535" i="17"/>
  <c r="A534" i="17"/>
  <c r="A533" i="17"/>
  <c r="A532" i="17"/>
  <c r="A531" i="17"/>
  <c r="A530" i="17"/>
  <c r="A529" i="17"/>
  <c r="A527" i="17"/>
  <c r="A512" i="17"/>
  <c r="A511" i="17"/>
  <c r="A510" i="17"/>
  <c r="A509" i="17"/>
  <c r="A508" i="17"/>
  <c r="A495" i="17"/>
  <c r="A491" i="17"/>
  <c r="A485" i="17"/>
  <c r="A484" i="17"/>
  <c r="A483" i="17"/>
  <c r="A482" i="17"/>
  <c r="A481" i="17"/>
  <c r="A477" i="17"/>
  <c r="A476" i="17"/>
  <c r="A475" i="17"/>
  <c r="A474" i="17"/>
  <c r="A470" i="17"/>
  <c r="A469" i="17"/>
  <c r="A468" i="17"/>
  <c r="A465" i="17"/>
  <c r="A464" i="17"/>
  <c r="A463" i="17"/>
  <c r="A462" i="17"/>
  <c r="A456" i="17"/>
  <c r="A450" i="17"/>
  <c r="A447" i="17"/>
  <c r="A444" i="17"/>
  <c r="A443" i="17"/>
  <c r="A442" i="17"/>
  <c r="A441" i="17"/>
  <c r="A440" i="17"/>
  <c r="A439" i="17"/>
  <c r="A436" i="17"/>
  <c r="A435" i="17"/>
  <c r="A434" i="17"/>
  <c r="A433" i="17"/>
  <c r="A431" i="17"/>
  <c r="A428" i="17"/>
  <c r="A427" i="17"/>
  <c r="A426" i="17"/>
  <c r="A425" i="17"/>
  <c r="A423" i="17"/>
  <c r="A420" i="17"/>
  <c r="A419" i="17"/>
  <c r="A418" i="17"/>
  <c r="A407" i="17"/>
  <c r="A406" i="17"/>
  <c r="A403" i="17"/>
  <c r="A398" i="17"/>
  <c r="A397" i="17"/>
  <c r="A393" i="17"/>
  <c r="A392" i="17"/>
  <c r="A383" i="17"/>
  <c r="A379" i="17"/>
  <c r="A378" i="17"/>
  <c r="A377" i="17"/>
  <c r="A376" i="17"/>
  <c r="A362" i="17"/>
  <c r="A361" i="17"/>
  <c r="A360" i="17"/>
  <c r="A357" i="17"/>
  <c r="A356" i="17"/>
  <c r="A355" i="17"/>
  <c r="A352" i="17"/>
  <c r="A351" i="17"/>
  <c r="A350" i="17"/>
  <c r="A348" i="17"/>
  <c r="A345" i="17"/>
  <c r="A344" i="17"/>
  <c r="A343" i="17"/>
  <c r="A342" i="17"/>
  <c r="A341" i="17"/>
  <c r="A340" i="17"/>
  <c r="A338" i="17"/>
  <c r="A334" i="17"/>
  <c r="A333" i="17"/>
  <c r="A332" i="17"/>
  <c r="A328" i="17"/>
  <c r="A327" i="17"/>
  <c r="A326" i="17"/>
  <c r="A325" i="17"/>
  <c r="A321" i="17"/>
  <c r="A320" i="17"/>
  <c r="A319" i="17"/>
  <c r="A310" i="17"/>
  <c r="A309" i="17"/>
  <c r="A308" i="17"/>
  <c r="A307" i="17"/>
  <c r="A306" i="17"/>
  <c r="A301" i="17"/>
  <c r="A300" i="17"/>
  <c r="A299" i="17"/>
  <c r="A298" i="17"/>
  <c r="A297" i="17"/>
  <c r="A296" i="17"/>
  <c r="A295" i="17"/>
  <c r="A294" i="17"/>
  <c r="A293" i="17"/>
  <c r="A292" i="17"/>
  <c r="A291" i="17"/>
  <c r="A290" i="17"/>
  <c r="A289" i="17"/>
  <c r="A288" i="17"/>
  <c r="A287" i="17"/>
  <c r="A286" i="17"/>
  <c r="A285" i="17"/>
  <c r="A284" i="17"/>
  <c r="A283"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2" i="17"/>
  <c r="A241" i="17"/>
  <c r="A240" i="17"/>
  <c r="A239" i="17"/>
  <c r="A238" i="17"/>
  <c r="A237" i="17"/>
  <c r="A236" i="17"/>
  <c r="A235" i="17"/>
  <c r="A234" i="17"/>
  <c r="A233" i="17"/>
  <c r="A232" i="17"/>
  <c r="A231" i="17"/>
  <c r="A230" i="17"/>
  <c r="A229" i="17"/>
  <c r="A228" i="17"/>
  <c r="A227" i="17"/>
  <c r="A226" i="17"/>
  <c r="A225"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9" i="17"/>
  <c r="A188"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3"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4" i="17"/>
  <c r="A22" i="17"/>
  <c r="A20" i="17"/>
  <c r="C98" i="38"/>
  <c r="C97" i="38"/>
  <c r="F96" i="38"/>
  <c r="E96" i="38"/>
  <c r="C95" i="38"/>
  <c r="F93" i="38"/>
  <c r="F97" i="38" s="1"/>
  <c r="E93" i="38"/>
  <c r="E97" i="38" s="1"/>
  <c r="D93" i="38"/>
  <c r="C93" i="38"/>
  <c r="D12" i="38"/>
  <c r="C12" i="38"/>
  <c r="F11" i="38"/>
  <c r="E11" i="38"/>
  <c r="C11" i="38"/>
  <c r="C10" i="38"/>
  <c r="C9" i="38"/>
  <c r="C8" i="38"/>
  <c r="C6" i="38"/>
  <c r="B35" i="37"/>
  <c r="B6" i="37"/>
  <c r="C4" i="37"/>
  <c r="B2" i="37"/>
  <c r="H8" i="36"/>
  <c r="G8" i="36"/>
  <c r="G7" i="36"/>
  <c r="F7" i="36"/>
  <c r="E7" i="36"/>
  <c r="D7" i="36"/>
  <c r="C7" i="36"/>
  <c r="C2" i="36"/>
  <c r="C120" i="35"/>
  <c r="C119" i="35"/>
  <c r="I93" i="35"/>
  <c r="H93" i="35"/>
  <c r="G93" i="35"/>
  <c r="F93" i="35"/>
  <c r="E93" i="35"/>
  <c r="D93" i="35"/>
  <c r="C93" i="35"/>
  <c r="E92" i="35"/>
  <c r="C90" i="35"/>
  <c r="C88" i="35"/>
  <c r="C87" i="35"/>
  <c r="I61" i="35"/>
  <c r="H61" i="35"/>
  <c r="G61" i="35"/>
  <c r="F61" i="35"/>
  <c r="E61" i="35"/>
  <c r="D61" i="35"/>
  <c r="C61" i="35"/>
  <c r="J60" i="35"/>
  <c r="E60"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I24" i="35"/>
  <c r="H24" i="35"/>
  <c r="G24" i="35"/>
  <c r="F24" i="35"/>
  <c r="E24" i="35"/>
  <c r="C24" i="35"/>
  <c r="J23" i="35"/>
  <c r="E23" i="35"/>
  <c r="C21" i="35"/>
  <c r="C19" i="35"/>
  <c r="C18" i="35"/>
  <c r="C16" i="35"/>
  <c r="C15" i="35"/>
  <c r="C14" i="35"/>
  <c r="C13" i="35"/>
  <c r="C12" i="35"/>
  <c r="I11" i="35"/>
  <c r="H11" i="35"/>
  <c r="G11" i="35"/>
  <c r="F11" i="35"/>
  <c r="E11" i="35"/>
  <c r="J10" i="35"/>
  <c r="E10" i="35"/>
  <c r="C7" i="35"/>
  <c r="C6" i="35"/>
  <c r="D195" i="34"/>
  <c r="K172" i="34"/>
  <c r="I172" i="34"/>
  <c r="G172" i="34"/>
  <c r="F172" i="34"/>
  <c r="D172" i="34"/>
  <c r="D170" i="34"/>
  <c r="E169" i="34"/>
  <c r="D169" i="34"/>
  <c r="E168" i="34"/>
  <c r="D168" i="34"/>
  <c r="E167" i="34"/>
  <c r="D167" i="34"/>
  <c r="E166" i="34"/>
  <c r="D166" i="34"/>
  <c r="D165" i="34"/>
  <c r="D163" i="34"/>
  <c r="D162" i="34"/>
  <c r="D161" i="34"/>
  <c r="D159" i="34"/>
  <c r="D144" i="34"/>
  <c r="D143" i="34"/>
  <c r="D142" i="34"/>
  <c r="D141" i="34"/>
  <c r="D139" i="34"/>
  <c r="D138" i="34"/>
  <c r="D136" i="34"/>
  <c r="D135" i="34"/>
  <c r="D134" i="34"/>
  <c r="D133" i="34"/>
  <c r="G132" i="34"/>
  <c r="D132" i="34"/>
  <c r="D131" i="34"/>
  <c r="D130" i="34"/>
  <c r="D126" i="34"/>
  <c r="D125" i="34"/>
  <c r="D123" i="34"/>
  <c r="D94" i="34"/>
  <c r="D93" i="34"/>
  <c r="D91" i="34"/>
  <c r="D88" i="34"/>
  <c r="K74" i="34"/>
  <c r="J74" i="34"/>
  <c r="I74" i="34"/>
  <c r="H74" i="34"/>
  <c r="G74" i="34"/>
  <c r="E74" i="34"/>
  <c r="D74" i="34"/>
  <c r="E72" i="34"/>
  <c r="D72" i="34"/>
  <c r="E71" i="34"/>
  <c r="D71" i="34"/>
  <c r="E70" i="34"/>
  <c r="D70" i="34"/>
  <c r="E69" i="34"/>
  <c r="D69" i="34"/>
  <c r="E68" i="34"/>
  <c r="D68" i="34"/>
  <c r="D67" i="34"/>
  <c r="D48" i="34"/>
  <c r="K34" i="34"/>
  <c r="J34" i="34"/>
  <c r="I34" i="34"/>
  <c r="H34" i="34"/>
  <c r="E34" i="34"/>
  <c r="D34" i="34"/>
  <c r="D32" i="34"/>
  <c r="E31" i="34"/>
  <c r="D31" i="34"/>
  <c r="D30" i="34"/>
  <c r="E29" i="34"/>
  <c r="D29" i="34"/>
  <c r="E28" i="34"/>
  <c r="D28" i="34"/>
  <c r="D27" i="34"/>
  <c r="D26" i="34"/>
  <c r="D14" i="34"/>
  <c r="D11" i="34"/>
  <c r="D7" i="34"/>
  <c r="D5" i="34"/>
  <c r="C3" i="34"/>
  <c r="D149" i="33"/>
  <c r="D147" i="33"/>
  <c r="D146" i="33"/>
  <c r="D145" i="33"/>
  <c r="D144" i="33"/>
  <c r="F140" i="33"/>
  <c r="F139" i="33"/>
  <c r="F138" i="33"/>
  <c r="F137" i="33"/>
  <c r="F136" i="33"/>
  <c r="D135" i="33"/>
  <c r="F132" i="33"/>
  <c r="F131" i="33"/>
  <c r="F130" i="33"/>
  <c r="F129" i="33"/>
  <c r="F128" i="33"/>
  <c r="F127" i="33"/>
  <c r="F126" i="33"/>
  <c r="D121" i="33"/>
  <c r="F103" i="33"/>
  <c r="F102" i="33"/>
  <c r="F101" i="33"/>
  <c r="F100" i="33"/>
  <c r="F99" i="33"/>
  <c r="F98" i="33"/>
  <c r="F97" i="33"/>
  <c r="F96" i="33"/>
  <c r="F95" i="33"/>
  <c r="F94" i="33"/>
  <c r="F93" i="33"/>
  <c r="D92" i="33"/>
  <c r="D91" i="33"/>
  <c r="F89" i="33"/>
  <c r="F88" i="33"/>
  <c r="F86" i="33"/>
  <c r="F85" i="33"/>
  <c r="F84" i="33"/>
  <c r="F83" i="33"/>
  <c r="F82" i="33"/>
  <c r="D81" i="33"/>
  <c r="D80" i="33"/>
  <c r="F78" i="33"/>
  <c r="F77" i="33"/>
  <c r="F76" i="33"/>
  <c r="F75" i="33"/>
  <c r="F74" i="33"/>
  <c r="F73" i="33"/>
  <c r="F72" i="33"/>
  <c r="F71" i="33"/>
  <c r="D70" i="33"/>
  <c r="F68" i="33"/>
  <c r="F67" i="33"/>
  <c r="F66" i="33"/>
  <c r="F65" i="33"/>
  <c r="D63" i="33"/>
  <c r="D62" i="33"/>
  <c r="D61" i="33"/>
  <c r="D59" i="33"/>
  <c r="D58" i="33"/>
  <c r="D56" i="33"/>
  <c r="D55" i="33"/>
  <c r="D53" i="33"/>
  <c r="D52" i="33"/>
  <c r="D49" i="33"/>
  <c r="D46" i="33"/>
  <c r="D45" i="33"/>
  <c r="D44" i="33"/>
  <c r="D42" i="33"/>
  <c r="D8" i="33"/>
  <c r="D7" i="33"/>
  <c r="C3" i="33"/>
  <c r="B136" i="10"/>
  <c r="B131" i="10"/>
  <c r="B129" i="10"/>
  <c r="B127" i="10"/>
  <c r="B126" i="10"/>
  <c r="B125" i="10"/>
  <c r="E113" i="10"/>
  <c r="E112" i="10"/>
  <c r="E111" i="10"/>
  <c r="E110" i="10"/>
  <c r="E109" i="10"/>
  <c r="C109" i="10"/>
  <c r="E108" i="10"/>
  <c r="C108" i="10"/>
  <c r="B107" i="10"/>
  <c r="B106" i="10"/>
  <c r="B105" i="10"/>
  <c r="B104" i="10"/>
  <c r="B103" i="10"/>
  <c r="B98" i="10"/>
  <c r="B95" i="10"/>
  <c r="B91" i="10"/>
  <c r="B90" i="10"/>
  <c r="B89" i="10"/>
  <c r="B88" i="10"/>
  <c r="B87" i="10"/>
  <c r="B86" i="10"/>
  <c r="B84" i="10"/>
  <c r="B83" i="10"/>
  <c r="B72" i="10"/>
  <c r="C70" i="10"/>
  <c r="C69" i="10"/>
  <c r="C68" i="10"/>
  <c r="C67" i="10"/>
  <c r="B63" i="10"/>
  <c r="B57" i="10"/>
  <c r="B54" i="10"/>
  <c r="B52" i="10"/>
  <c r="B51" i="10"/>
  <c r="B50" i="10"/>
  <c r="B49" i="10"/>
  <c r="B48" i="10"/>
  <c r="B47" i="10"/>
  <c r="B2" i="10"/>
  <c r="B75" i="9"/>
  <c r="B74" i="9"/>
  <c r="B73" i="9"/>
  <c r="B72" i="9"/>
  <c r="F67" i="9"/>
  <c r="B67" i="9"/>
  <c r="B59" i="9"/>
  <c r="B37" i="9"/>
  <c r="B35" i="9"/>
  <c r="B33" i="9"/>
  <c r="B27" i="9"/>
  <c r="B25" i="9"/>
  <c r="B23" i="9"/>
  <c r="B18" i="9"/>
  <c r="B17" i="9"/>
  <c r="B14" i="9"/>
  <c r="B13" i="9"/>
  <c r="B12" i="9"/>
  <c r="B11" i="9"/>
  <c r="B10" i="9"/>
  <c r="B9" i="9"/>
  <c r="B8" i="9"/>
  <c r="B7" i="9"/>
  <c r="B6" i="9"/>
  <c r="B2" i="9"/>
  <c r="M56" i="33"/>
  <c r="F23" i="9"/>
  <c r="J28" i="35"/>
  <c r="M139" i="34"/>
  <c r="M134" i="34"/>
  <c r="M135" i="34"/>
  <c r="M133" i="34"/>
  <c r="F29" i="9"/>
  <c r="F27" i="9"/>
  <c r="F26" i="9"/>
  <c r="M128" i="34"/>
  <c r="K76" i="34"/>
  <c r="K77" i="34"/>
  <c r="K79" i="34"/>
  <c r="K80" i="34"/>
  <c r="K81" i="34"/>
  <c r="K82" i="34"/>
  <c r="K83" i="34"/>
  <c r="K84" i="34"/>
  <c r="K85" i="34"/>
  <c r="K86" i="34"/>
  <c r="K75" i="34"/>
  <c r="J76" i="34"/>
  <c r="J77" i="34"/>
  <c r="J79" i="34"/>
  <c r="J80" i="34"/>
  <c r="J81" i="34"/>
  <c r="J82" i="34"/>
  <c r="J83" i="34"/>
  <c r="J84" i="34"/>
  <c r="J85" i="34"/>
  <c r="J86" i="34"/>
  <c r="J75" i="34"/>
  <c r="I76" i="34"/>
  <c r="I77" i="34"/>
  <c r="G79" i="34"/>
  <c r="G80" i="34"/>
  <c r="G81" i="34"/>
  <c r="G82" i="34"/>
  <c r="G83" i="34"/>
  <c r="G84" i="34"/>
  <c r="G85" i="34"/>
  <c r="G86" i="34"/>
  <c r="G75" i="34"/>
  <c r="E79" i="34"/>
  <c r="E105" i="34" s="1"/>
  <c r="E80" i="34"/>
  <c r="E106" i="34" s="1"/>
  <c r="E81" i="34"/>
  <c r="E107" i="34" s="1"/>
  <c r="E82" i="34"/>
  <c r="E108" i="34" s="1"/>
  <c r="E83" i="34"/>
  <c r="E109" i="34" s="1"/>
  <c r="E84" i="34"/>
  <c r="E110" i="34" s="1"/>
  <c r="E85" i="34"/>
  <c r="E111" i="34" s="1"/>
  <c r="E86" i="34"/>
  <c r="E112" i="34" s="1"/>
  <c r="E87" i="34"/>
  <c r="E113" i="34" s="1"/>
  <c r="D76" i="34"/>
  <c r="D77" i="34" s="1"/>
  <c r="D78" i="34" s="1"/>
  <c r="D79" i="34" s="1"/>
  <c r="D80" i="34" s="1"/>
  <c r="D81" i="34" s="1"/>
  <c r="D82" i="34" s="1"/>
  <c r="D83" i="34" s="1"/>
  <c r="D84" i="34" s="1"/>
  <c r="D85" i="34" s="1"/>
  <c r="D86" i="34" s="1"/>
  <c r="D36" i="34"/>
  <c r="M12" i="34"/>
  <c r="J25" i="35"/>
  <c r="J26" i="35"/>
  <c r="J27" i="35"/>
  <c r="J29" i="35"/>
  <c r="J30" i="35"/>
  <c r="J31" i="35"/>
  <c r="J32" i="35"/>
  <c r="J33" i="35"/>
  <c r="J34" i="35"/>
  <c r="J35" i="35"/>
  <c r="J36" i="35"/>
  <c r="J37" i="35"/>
  <c r="J38" i="35"/>
  <c r="J39" i="35"/>
  <c r="J40" i="35"/>
  <c r="J41" i="35"/>
  <c r="J42" i="35"/>
  <c r="J43" i="35"/>
  <c r="J44" i="35"/>
  <c r="J45" i="35"/>
  <c r="J46" i="35"/>
  <c r="J47" i="35"/>
  <c r="J48" i="35"/>
  <c r="J49" i="35"/>
  <c r="J50" i="35"/>
  <c r="J51" i="35"/>
  <c r="J52" i="35"/>
  <c r="J53" i="35"/>
  <c r="J54" i="35"/>
  <c r="J55" i="35"/>
  <c r="E56" i="35"/>
  <c r="E13" i="35" s="1"/>
  <c r="F56" i="35"/>
  <c r="F13" i="35" s="1"/>
  <c r="G56" i="35"/>
  <c r="G13" i="35" s="1"/>
  <c r="H56" i="35"/>
  <c r="H13" i="35" s="1"/>
  <c r="I56" i="35"/>
  <c r="I13" i="35" s="1"/>
  <c r="J62" i="35"/>
  <c r="J63" i="35"/>
  <c r="J64" i="35"/>
  <c r="J65" i="35"/>
  <c r="J66" i="35"/>
  <c r="J67" i="35"/>
  <c r="J68" i="35"/>
  <c r="J69" i="35"/>
  <c r="J70" i="35"/>
  <c r="J71" i="35"/>
  <c r="J72" i="35"/>
  <c r="J73" i="35"/>
  <c r="J74" i="35"/>
  <c r="J75" i="35"/>
  <c r="J76" i="35"/>
  <c r="J77" i="35"/>
  <c r="J78" i="35"/>
  <c r="J79" i="35"/>
  <c r="J80" i="35"/>
  <c r="J81" i="35"/>
  <c r="J82" i="35"/>
  <c r="J83" i="35"/>
  <c r="J84" i="35"/>
  <c r="J85" i="35"/>
  <c r="J86" i="35"/>
  <c r="E88" i="35"/>
  <c r="E15" i="35" s="1"/>
  <c r="F88" i="35"/>
  <c r="F15" i="35" s="1"/>
  <c r="G88" i="35"/>
  <c r="G15" i="35" s="1"/>
  <c r="H88" i="35"/>
  <c r="H15" i="35" s="1"/>
  <c r="I88" i="35"/>
  <c r="I15" i="35" s="1"/>
  <c r="J94" i="35"/>
  <c r="J95" i="35"/>
  <c r="J96" i="35"/>
  <c r="J97" i="35"/>
  <c r="J98" i="35"/>
  <c r="J99" i="35"/>
  <c r="J100" i="35"/>
  <c r="J101" i="35"/>
  <c r="J102" i="35"/>
  <c r="J103" i="35"/>
  <c r="J104" i="35"/>
  <c r="J105" i="35"/>
  <c r="J106" i="35"/>
  <c r="J107" i="35"/>
  <c r="J108" i="35"/>
  <c r="J109" i="35"/>
  <c r="J110" i="35"/>
  <c r="J111" i="35"/>
  <c r="J112" i="35"/>
  <c r="J113" i="35"/>
  <c r="J114" i="35"/>
  <c r="J115" i="35"/>
  <c r="J116" i="35"/>
  <c r="J117" i="35"/>
  <c r="J118" i="35"/>
  <c r="E120" i="35"/>
  <c r="E16" i="35" s="1"/>
  <c r="F120" i="35"/>
  <c r="F16" i="35" s="1"/>
  <c r="G120" i="35"/>
  <c r="G16" i="35" s="1"/>
  <c r="H120" i="35"/>
  <c r="H16" i="35" s="1"/>
  <c r="I120" i="35"/>
  <c r="I16" i="35" s="1"/>
  <c r="H133" i="34"/>
  <c r="H134" i="34"/>
  <c r="H135" i="34"/>
  <c r="G136" i="34"/>
  <c r="A72" i="10"/>
  <c r="A83" i="10" s="1"/>
  <c r="A84" i="10" s="1"/>
  <c r="A86" i="10" s="1"/>
  <c r="A103" i="10" s="1"/>
  <c r="A125" i="10" s="1"/>
  <c r="A126" i="10" s="1"/>
  <c r="A127" i="10" s="1"/>
  <c r="A129" i="10" s="1"/>
  <c r="A133" i="10" s="1"/>
  <c r="A136" i="10" s="1"/>
  <c r="B34" i="25"/>
  <c r="B33" i="25"/>
  <c r="B32" i="25"/>
  <c r="B31" i="25"/>
  <c r="B30" i="25"/>
  <c r="B29" i="25"/>
  <c r="B35" i="25"/>
  <c r="B76" i="9"/>
  <c r="E74" i="9"/>
  <c r="B36" i="25"/>
  <c r="A453" i="17"/>
  <c r="E75" i="9"/>
  <c r="E73" i="9"/>
  <c r="M136" i="34"/>
  <c r="J141" i="34"/>
  <c r="J93" i="34" l="1"/>
  <c r="G35" i="9" s="1"/>
  <c r="K94" i="34"/>
  <c r="G37" i="9" s="1"/>
  <c r="I75" i="34"/>
  <c r="G101" i="34"/>
  <c r="I101" i="34" s="1"/>
  <c r="I79" i="34"/>
  <c r="G105" i="34"/>
  <c r="I105" i="34" s="1"/>
  <c r="I86" i="34"/>
  <c r="G112" i="34"/>
  <c r="I112" i="34" s="1"/>
  <c r="I82" i="34"/>
  <c r="G108" i="34"/>
  <c r="I108" i="34" s="1"/>
  <c r="I83" i="34"/>
  <c r="G109" i="34"/>
  <c r="I109" i="34" s="1"/>
  <c r="I85" i="34"/>
  <c r="G111" i="34"/>
  <c r="I111" i="34" s="1"/>
  <c r="I81" i="34"/>
  <c r="G107" i="34"/>
  <c r="I107" i="34" s="1"/>
  <c r="I84" i="34"/>
  <c r="G110" i="34"/>
  <c r="I110" i="34" s="1"/>
  <c r="I80" i="34"/>
  <c r="G106" i="34"/>
  <c r="I106" i="34" s="1"/>
  <c r="J120" i="35"/>
  <c r="D37" i="34"/>
  <c r="F14" i="35"/>
  <c r="F12" i="35" s="1"/>
  <c r="C3" i="25"/>
  <c r="E76" i="9" s="1"/>
  <c r="H14" i="35"/>
  <c r="H12" i="35" s="1"/>
  <c r="J56" i="35"/>
  <c r="G14" i="35"/>
  <c r="G12" i="35" s="1"/>
  <c r="J88" i="35"/>
  <c r="J15" i="35"/>
  <c r="J16" i="35"/>
  <c r="I14" i="35"/>
  <c r="I12" i="35" s="1"/>
  <c r="J13" i="35"/>
  <c r="E14" i="35"/>
  <c r="I116" i="34" l="1"/>
  <c r="G40" i="9" s="1"/>
  <c r="I90" i="34"/>
  <c r="G32" i="9" s="1"/>
  <c r="J14" i="35"/>
  <c r="D38" i="34"/>
  <c r="C54" i="34" s="1"/>
  <c r="C55" i="34" s="1"/>
  <c r="C56" i="34" s="1"/>
  <c r="C57" i="34" s="1"/>
  <c r="C58" i="34" s="1"/>
  <c r="C59" i="34" s="1"/>
  <c r="C60" i="34" s="1"/>
  <c r="C61" i="34" s="1"/>
  <c r="C62" i="34" s="1"/>
  <c r="E12" i="35"/>
  <c r="J12" i="35" s="1"/>
  <c r="F18" i="35" l="1"/>
  <c r="F19" i="35" s="1"/>
  <c r="F98" i="38"/>
  <c r="F135" i="35"/>
  <c r="F136" i="35" s="1"/>
  <c r="D39" i="34"/>
  <c r="D40" i="34" s="1"/>
  <c r="D41" i="34" s="1"/>
  <c r="D42" i="34" s="1"/>
  <c r="D43" i="34" s="1"/>
  <c r="D44" i="34" s="1"/>
  <c r="D45" i="34" s="1"/>
  <c r="D46"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Hubert Fallmann</author>
  </authors>
  <commentList>
    <comment ref="A187" authorId="0" shapeId="0" xr:uid="{00000000-0006-0000-0900-000001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A505" authorId="0" shapeId="0" xr:uid="{00000000-0006-0000-0900-000002000000}">
      <text>
        <r>
          <rPr>
            <b/>
            <sz val="8"/>
            <color indexed="81"/>
            <rFont val="Tahoma"/>
            <family val="2"/>
          </rPr>
          <t>For Member States:</t>
        </r>
        <r>
          <rPr>
            <sz val="8"/>
            <color indexed="81"/>
            <rFont val="Tahoma"/>
            <family val="2"/>
          </rPr>
          <t xml:space="preserve">
If you make adaptations to this file, please list your Competent Authorities below the "Please select", and delete those that are not applicable in your 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Fallmann Hubert</author>
    <author>Hubert Fallmann</author>
  </authors>
  <commentList>
    <comment ref="B45" authorId="0" shapeId="0" xr:uid="{00000000-0006-0000-0B00-000001000000}">
      <text>
        <r>
          <rPr>
            <b/>
            <sz val="8"/>
            <color indexed="81"/>
            <rFont val="Tahoma"/>
            <family val="2"/>
          </rPr>
          <t>Final link to be added as soon as available.</t>
        </r>
      </text>
    </comment>
    <comment ref="C45" authorId="0" shapeId="0" xr:uid="{00000000-0006-0000-0B00-000002000000}">
      <text>
        <r>
          <rPr>
            <b/>
            <sz val="8"/>
            <color indexed="81"/>
            <rFont val="Tahoma"/>
            <family val="2"/>
          </rPr>
          <t>Final link to be added as soon as available.</t>
        </r>
      </text>
    </comment>
    <comment ref="B1194" authorId="1" shapeId="0" xr:uid="{00000000-0006-0000-0B00-000003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C1194" authorId="1" shapeId="0" xr:uid="{00000000-0006-0000-0B00-000004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List>
</comments>
</file>

<file path=xl/sharedStrings.xml><?xml version="1.0" encoding="utf-8"?>
<sst xmlns="http://schemas.openxmlformats.org/spreadsheetml/2006/main" count="3012" uniqueCount="1572">
  <si>
    <t>Commission approved tools</t>
  </si>
  <si>
    <t>Small Emitters Tool - Eurocontrol's fuel consumption estimation tool</t>
  </si>
  <si>
    <r>
      <t xml:space="preserve">Please provide the results of a risk assessment that demonstrates that the control activities and procedures are commensurate with the risks identified.  </t>
    </r>
    <r>
      <rPr>
        <b/>
        <u/>
        <sz val="10"/>
        <rFont val="Arial"/>
        <family val="2"/>
      </rPr>
      <t>(Note: Only applicable to operators who are not small emitters or small emitters who do not intend to use the small emitters tool)</t>
    </r>
  </si>
  <si>
    <t>If the Environmental Management System is certified by an accredited organisation and the system incorporates procedures relevant to EU ETS monitoring and reporting, please specify to which standard e.g. ISO14001, EMAS, etc.</t>
  </si>
  <si>
    <t>The brief description should identify how the assessments of inherent risks ("errors") and control risks ("slips") are undertaken when establishing an effective control system.</t>
  </si>
  <si>
    <t>You must provide an address for receipt of notices or other documents under or in connection with the EU Greenhouse Gas Emissions Trading Scheme. Please provide an electronic address and a postal address, if applicable, within the administering Member State.</t>
  </si>
  <si>
    <t>Please identify the responsibilities for monitoring and reporting (Article 61 of the MRR)</t>
  </si>
  <si>
    <t>DESCRIPTION OF PROCEDURES FOR DATA MANAGEMENT AND CONTROL ACTIVITIES</t>
  </si>
  <si>
    <t>Evidence may be in the form of manufacturer or fuel supplier specifications.</t>
  </si>
  <si>
    <t>Estimate given under section 4(f):</t>
  </si>
  <si>
    <t>This procedure should identify how the monitoring and reporting responsibilities for the roles identified above are assigned, how training and reviews are undertaken and how duties are segregated such that all relevant data is confirmed by a person not involved with the recording and collection of the data.</t>
  </si>
  <si>
    <t>The brief description should identify how all relevant measurement equipment is calibrated or checked at regular intervals, if applicable, and how information technology is tested and controlled, including access control, back-up, recovery and security.</t>
  </si>
  <si>
    <t>SourceClass</t>
  </si>
  <si>
    <t>Major</t>
  </si>
  <si>
    <t>Minor</t>
  </si>
  <si>
    <t>De minimis</t>
  </si>
  <si>
    <t>MeasMethod</t>
  </si>
  <si>
    <t>DensMethod</t>
  </si>
  <si>
    <t>Actual density in aircraft tanks</t>
  </si>
  <si>
    <t>Actual density of uplift</t>
  </si>
  <si>
    <t>Standard value (0.8kg/litre)</t>
  </si>
  <si>
    <t>Fuel types</t>
  </si>
  <si>
    <t>In each case, the method chosen should provide for the most complete and timely data combined with the lowest uncertainty without incurring unreasonable costs. 
Note that the Aircraft types are automatically taken from section 4(a).</t>
  </si>
  <si>
    <t>Please provide an address for receipt of correspondence</t>
  </si>
  <si>
    <t>Justification for using standard value if measurement is not feasible, and other remarks</t>
  </si>
  <si>
    <r>
      <t xml:space="preserve">If applicable, provide a list of </t>
    </r>
    <r>
      <rPr>
        <b/>
        <u/>
        <sz val="10"/>
        <rFont val="Arial"/>
        <family val="2"/>
      </rPr>
      <t>deviations</t>
    </r>
    <r>
      <rPr>
        <b/>
        <sz val="10"/>
        <rFont val="Arial"/>
        <family val="2"/>
      </rPr>
      <t xml:space="preserve"> from the general methodologies for determining </t>
    </r>
    <r>
      <rPr>
        <b/>
        <u/>
        <sz val="10"/>
        <rFont val="Arial"/>
        <family val="2"/>
      </rPr>
      <t>fuel uplifts</t>
    </r>
    <r>
      <rPr>
        <b/>
        <sz val="10"/>
        <rFont val="Arial"/>
        <family val="2"/>
      </rPr>
      <t>/</t>
    </r>
    <r>
      <rPr>
        <b/>
        <u/>
        <sz val="10"/>
        <rFont val="Arial"/>
        <family val="2"/>
      </rPr>
      <t>fuel contained in the tank</t>
    </r>
    <r>
      <rPr>
        <b/>
        <sz val="10"/>
        <rFont val="Arial"/>
        <family val="2"/>
      </rPr>
      <t xml:space="preserve"> and </t>
    </r>
    <r>
      <rPr>
        <b/>
        <u/>
        <sz val="10"/>
        <rFont val="Arial"/>
        <family val="2"/>
      </rPr>
      <t>density</t>
    </r>
    <r>
      <rPr>
        <b/>
        <sz val="10"/>
        <rFont val="Arial"/>
        <family val="2"/>
      </rPr>
      <t xml:space="preserve"> for </t>
    </r>
    <r>
      <rPr>
        <b/>
        <u/>
        <sz val="10"/>
        <rFont val="Arial"/>
        <family val="2"/>
      </rPr>
      <t>specific aerodromes</t>
    </r>
    <r>
      <rPr>
        <b/>
        <sz val="10"/>
        <rFont val="Arial"/>
        <family val="2"/>
      </rPr>
      <t>.</t>
    </r>
  </si>
  <si>
    <t>Where necessary due to special circumstances, such as fuel suppliers who cannot provide all of the required data for a certain methodology, a list of deviations from the general methodologies should be given for specific aerodromes.  For example, if a fuel supplier at a specific aerodrome cannot provide the actual density data, specify the alternative approach proposed. Please list aerodromes using their ICAO designator, separated by semicolons.</t>
  </si>
  <si>
    <t>Uncertainty of measurement of fuel remaining in the tank</t>
  </si>
  <si>
    <t>Generic aircraft type (ICAO aircraft type designator)  and sub-type</t>
  </si>
  <si>
    <t>UncertValue</t>
  </si>
  <si>
    <t>unknown</t>
  </si>
  <si>
    <r>
      <t xml:space="preserve">Where </t>
    </r>
    <r>
      <rPr>
        <b/>
        <u/>
        <sz val="10"/>
        <rFont val="Arial"/>
        <family val="2"/>
      </rPr>
      <t>on-board systems</t>
    </r>
    <r>
      <rPr>
        <b/>
        <sz val="10"/>
        <rFont val="Arial"/>
        <family val="2"/>
      </rPr>
      <t xml:space="preserve"> are used for </t>
    </r>
    <r>
      <rPr>
        <b/>
        <u/>
        <sz val="10"/>
        <rFont val="Arial"/>
        <family val="2"/>
      </rPr>
      <t>measuring fuel uplifts</t>
    </r>
    <r>
      <rPr>
        <b/>
        <sz val="10"/>
        <rFont val="Arial"/>
        <family val="2"/>
      </rPr>
      <t xml:space="preserve"> and the </t>
    </r>
    <r>
      <rPr>
        <b/>
        <u/>
        <sz val="10"/>
        <rFont val="Arial"/>
        <family val="2"/>
      </rPr>
      <t>quantity remaining in the tank,</t>
    </r>
    <r>
      <rPr>
        <b/>
        <sz val="10"/>
        <rFont val="Arial"/>
        <family val="2"/>
      </rPr>
      <t xml:space="preserve"> please provide uncertainty associated with the on-board measurement equipment.</t>
    </r>
  </si>
  <si>
    <t>United Kingdom Civil Aviation Authority</t>
  </si>
  <si>
    <t>Actual/standard mass from Mass &amp; Balance documentation</t>
  </si>
  <si>
    <t>Version:</t>
  </si>
  <si>
    <t>Info for automatic Version detection</t>
  </si>
  <si>
    <t>Template type:</t>
  </si>
  <si>
    <t>Type list:</t>
  </si>
  <si>
    <t>Language:</t>
  </si>
  <si>
    <t>MP TKM</t>
  </si>
  <si>
    <t>MP AEm</t>
  </si>
  <si>
    <t>Report TKM</t>
  </si>
  <si>
    <t>Report AEm</t>
  </si>
  <si>
    <t>Monitoring plan tonne-kilometre data</t>
  </si>
  <si>
    <t>Monitoring plan annual emissions</t>
  </si>
  <si>
    <t>Report tonne-kilometre data</t>
  </si>
  <si>
    <t>Report annual emissions</t>
  </si>
  <si>
    <t>Issued by:</t>
  </si>
  <si>
    <t>European Commission</t>
  </si>
  <si>
    <t>Bulgarian</t>
  </si>
  <si>
    <t>bg</t>
  </si>
  <si>
    <t>Spanish</t>
  </si>
  <si>
    <t>es</t>
  </si>
  <si>
    <t>Czech</t>
  </si>
  <si>
    <t>cs</t>
  </si>
  <si>
    <t>Danish</t>
  </si>
  <si>
    <t>da</t>
  </si>
  <si>
    <t>German</t>
  </si>
  <si>
    <t>de</t>
  </si>
  <si>
    <t>Estonian</t>
  </si>
  <si>
    <t>et</t>
  </si>
  <si>
    <t>Greek</t>
  </si>
  <si>
    <t>el</t>
  </si>
  <si>
    <t>English</t>
  </si>
  <si>
    <t>en</t>
  </si>
  <si>
    <t>French</t>
  </si>
  <si>
    <t>fr</t>
  </si>
  <si>
    <t>Italian</t>
  </si>
  <si>
    <t>it</t>
  </si>
  <si>
    <t>Latvian</t>
  </si>
  <si>
    <t>lv</t>
  </si>
  <si>
    <t>Lithuanian</t>
  </si>
  <si>
    <t>lt</t>
  </si>
  <si>
    <t>Hungarian</t>
  </si>
  <si>
    <t>hu</t>
  </si>
  <si>
    <t>Maltese</t>
  </si>
  <si>
    <t>mt</t>
  </si>
  <si>
    <t>Dutch</t>
  </si>
  <si>
    <t>nl</t>
  </si>
  <si>
    <t>Polish</t>
  </si>
  <si>
    <t>pl</t>
  </si>
  <si>
    <t>Please provide details about the procedure for regular evaluation of the monitoring plan's appropriateness, covering in particular any potential measures for the improvement of the monitoring methodology.</t>
  </si>
  <si>
    <t>Please provide details about the procedures of the data flow activities that ensure data reported under EU ETS does not contain misstatements and is in conformance with the approved plan and Regulation.</t>
  </si>
  <si>
    <t>Portuguese</t>
  </si>
  <si>
    <t>pt</t>
  </si>
  <si>
    <t>Romanian</t>
  </si>
  <si>
    <t>ro</t>
  </si>
  <si>
    <t>Slovak</t>
  </si>
  <si>
    <t>sk</t>
  </si>
  <si>
    <t>Slovenian</t>
  </si>
  <si>
    <t>sl</t>
  </si>
  <si>
    <t>Finnish</t>
  </si>
  <si>
    <t>fi</t>
  </si>
  <si>
    <t>Swedish</t>
  </si>
  <si>
    <t>sv</t>
  </si>
  <si>
    <t>Reference File Name</t>
  </si>
  <si>
    <t>COM</t>
  </si>
  <si>
    <t>AT</t>
  </si>
  <si>
    <t>BE</t>
  </si>
  <si>
    <t>BG</t>
  </si>
  <si>
    <t>CY</t>
  </si>
  <si>
    <t>CZ</t>
  </si>
  <si>
    <t>DK</t>
  </si>
  <si>
    <t>EE</t>
  </si>
  <si>
    <t>FI</t>
  </si>
  <si>
    <t>FR</t>
  </si>
  <si>
    <t>DE</t>
  </si>
  <si>
    <t>EL</t>
  </si>
  <si>
    <t>HU</t>
  </si>
  <si>
    <t>IE</t>
  </si>
  <si>
    <t>IT</t>
  </si>
  <si>
    <t>LV</t>
  </si>
  <si>
    <t>LT</t>
  </si>
  <si>
    <t>LU</t>
  </si>
  <si>
    <t>MT</t>
  </si>
  <si>
    <t>NL</t>
  </si>
  <si>
    <t>PL</t>
  </si>
  <si>
    <t>PT</t>
  </si>
  <si>
    <t>RO</t>
  </si>
  <si>
    <t>SK</t>
  </si>
  <si>
    <t>SI</t>
  </si>
  <si>
    <t>ES</t>
  </si>
  <si>
    <t>SE</t>
  </si>
  <si>
    <t>UK</t>
  </si>
  <si>
    <t>Template provided by:</t>
  </si>
  <si>
    <t>Language version:</t>
  </si>
  <si>
    <t>Reference filename:</t>
  </si>
  <si>
    <t>Publication date:</t>
  </si>
  <si>
    <t>Template version information:</t>
  </si>
  <si>
    <t>Information about this file:</t>
  </si>
  <si>
    <t>Unique Identifier as stated in the Commission's list of aircraft operators:</t>
  </si>
  <si>
    <t>This name should be the legal entity carrying out the aviation activities defined in Annex I of the EU ETS Directive</t>
  </si>
  <si>
    <t>SelectPrimaryInfoSource</t>
  </si>
  <si>
    <t>Monitoring Plan for Annual Emissions</t>
  </si>
  <si>
    <t xml:space="preserve">Please note that this list should not include any of the aircraft listed in table 4(a) above.  Where available, please also provide an estimated number of aircraft per type, either as a number or an indicative range. </t>
  </si>
  <si>
    <t>Is this a new or an updated monitoring plan?</t>
  </si>
  <si>
    <t>Please choose the primary monitoring plan:</t>
  </si>
  <si>
    <t>NewUpdate</t>
  </si>
  <si>
    <t>New monitoring plan</t>
  </si>
  <si>
    <t>Updated monitoring plan</t>
  </si>
  <si>
    <t>EMISSION SOURCES and FLEET CHARACTERISTICS</t>
  </si>
  <si>
    <t>You are advised to avoid supplying non-relevant information as it can slow down the approval. Additional documentation provided should be clearly referenced, and the file name / reference number provided below. If needed, check with your competent authority if other file formats than the ones mentioned above are acceptable.</t>
  </si>
  <si>
    <t>Please note that your Administering Member State may ask you further details about contact addresses and company structure (see worksheet "MS specific content").</t>
  </si>
  <si>
    <t>Member State specific further information</t>
  </si>
  <si>
    <t>Emission sources and fleet characteristics</t>
  </si>
  <si>
    <t>Version list</t>
  </si>
  <si>
    <t>Languages list</t>
  </si>
  <si>
    <t>&lt;&lt;&lt; If you have selected the t-km monitoring plan under 2(c), click here to proceed to section 3a &gt;&gt;&gt;</t>
  </si>
  <si>
    <t>Before you use this file, please carry out the following steps:</t>
  </si>
  <si>
    <t>Detail address to be provided by the Member State</t>
  </si>
  <si>
    <t>Contact your Competent Authority if you need assistance to complete your Monitoring Plan. Some Member States have produced guidance documents which you may find useful.</t>
  </si>
  <si>
    <t>Information sources:</t>
  </si>
  <si>
    <t>EU Websites:</t>
  </si>
  <si>
    <t xml:space="preserve">http://eur-lex.europa.eu/en/index.htm </t>
  </si>
  <si>
    <t>EU-Legislation:</t>
  </si>
  <si>
    <t>EU ETS general:</t>
  </si>
  <si>
    <t xml:space="preserve">Monitoring and Reporting in the EU ETS: </t>
  </si>
  <si>
    <t>Other Websites:</t>
  </si>
  <si>
    <t>&lt;to be provided by Member State&gt;</t>
  </si>
  <si>
    <t>Helpdesk:</t>
  </si>
  <si>
    <t>&lt;to be provided by Member State, if relevant&gt;</t>
  </si>
  <si>
    <t xml:space="preserve">Aviation EU ETS: </t>
  </si>
  <si>
    <t>How to use this file:</t>
  </si>
  <si>
    <t>In order to minimize your workload, you may choose to enter only in one monitoring plan all the data which is needed identically in both monitoring plans (emissions and tonne-kilometre). This choice has to be made in input field 2(c). It is recommended to use the annual emission monitoring plan as the primary document, as this requires generally the more complete information. If you do not send both documents to the Competent Authority at the same time, you have to fill in this data in the first document.</t>
  </si>
  <si>
    <t>Black bold text:</t>
  </si>
  <si>
    <t>This is text provided by the Commission template. It should be kept as it is.</t>
  </si>
  <si>
    <t>Smaller italic text:</t>
  </si>
  <si>
    <t>Please attach a representation of the data flow for the calculation of emissions, including responsibility for retrieving and storing each type of data.  If necessary, please refer to additional information, submitted with your completed plan.</t>
  </si>
  <si>
    <t>This text gives further explanations. Member States may add further explanations in MS specific versions of the template.</t>
  </si>
  <si>
    <t>Please enter the number and issuing authority of the Air Operator Certificate (AOC) and Operating Licence granted by a Member State if available:</t>
  </si>
  <si>
    <t>France - Direction Générale de I' Aviation Civile (DGAC)</t>
  </si>
  <si>
    <r>
      <t>Make sure you know which Member State is responsible for administering you</t>
    </r>
    <r>
      <rPr>
        <sz val="10"/>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</si>
  <si>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t>Operating Licence:</t>
  </si>
  <si>
    <t>Only intra-EEA flights</t>
  </si>
  <si>
    <t>Flights inside and outside the EEA</t>
  </si>
  <si>
    <t>Grey shaded areas should be filled by Member States before publishing customized version of the template.</t>
  </si>
  <si>
    <t>Comments</t>
  </si>
  <si>
    <t>Space for further Comments:</t>
  </si>
  <si>
    <t>The name of the aircraft operator on the list pursuant to Article 18a(3) of the EU ETS Directive may be different to the actual aircraft operator's name entered in 2(a) above.</t>
  </si>
  <si>
    <t>notapplicable</t>
  </si>
  <si>
    <t>Competent authority in this Member State:</t>
  </si>
  <si>
    <t>Environment Agency</t>
  </si>
  <si>
    <t>Ministry of Environment</t>
  </si>
  <si>
    <t>Civil Aviation Authority</t>
  </si>
  <si>
    <t>Ministry of Transport</t>
  </si>
  <si>
    <t>CompetentAuthorities</t>
  </si>
  <si>
    <t>pursuant to Art. 18a of the Directive.</t>
  </si>
  <si>
    <t>AOC Issuing authority:</t>
  </si>
  <si>
    <t>Please enter the address of the aircraft operator, including postcode and country:</t>
  </si>
  <si>
    <t>Address Line 1</t>
  </si>
  <si>
    <t>Address Line 2</t>
  </si>
  <si>
    <t>City</t>
  </si>
  <si>
    <t>State/Province/Region</t>
  </si>
  <si>
    <t>Postcode/ZIP</t>
  </si>
  <si>
    <t>Country</t>
  </si>
  <si>
    <t>Description of the activities of the aircraft operator falling under Annex I of the EU ETS Directive</t>
  </si>
  <si>
    <t>Please provide details of the ownership structure of your firm and whether you have subsidiaries or parent companies</t>
  </si>
  <si>
    <t>Commercial air transport operators: Please attach a copy of Annex I of your AOC to this monitoring plan as evidence.</t>
  </si>
  <si>
    <t>Job title:</t>
  </si>
  <si>
    <t>Organisation name (if acting on behalf of the aircraft operator):</t>
  </si>
  <si>
    <t>Telephone number:</t>
  </si>
  <si>
    <t>Email address:</t>
  </si>
  <si>
    <t>Under 2(c) you have chosen:</t>
  </si>
  <si>
    <t>The list should include all aircraft types (by ICAO aircraft type designator - DOC8643), which you operate at the time of submission of this monitoring plan and the number of aircraft per type,  including owned aircraft, as well as leased-in aircraft. You are required to list only aircraft types used for carrying out activities falling under Annex I of the EU ETS Directive.</t>
  </si>
  <si>
    <t>You may use the second column to further specify sub-types of that aircraft type, if relevant for defining the monitoring methodology. This can be useful e.g. if there are different types of on-board measurement systems, different data transmission systems (e.g. ACARS) etc.</t>
  </si>
  <si>
    <t>This Monitoring Plan must be submitted to your Competent Authority to the following address:</t>
  </si>
  <si>
    <t>If different to the information given above in part (k), please enter the contact address of the aircraft operator (including postcode) in the administering Member State, if any:</t>
  </si>
  <si>
    <t>Please provide an indicative list of additional aircraft types expected to be used.</t>
  </si>
  <si>
    <t>1-5</t>
  </si>
  <si>
    <t>5-10</t>
  </si>
  <si>
    <t>11-20</t>
  </si>
  <si>
    <t>21-30</t>
  </si>
  <si>
    <t>31-50</t>
  </si>
  <si>
    <t>If your competent authority requires you to hand in a signed paper copy of the monitoring plan, please use the space below for signature:</t>
  </si>
  <si>
    <t>Date</t>
  </si>
  <si>
    <t>Name and Signature of 
legally responsible person</t>
  </si>
  <si>
    <t>MSversiontracking</t>
  </si>
  <si>
    <t>Use by Competent Authority only</t>
  </si>
  <si>
    <t>To be filled in by aircraft operator</t>
  </si>
  <si>
    <t>Captain</t>
  </si>
  <si>
    <t>Company / Limited Liability Partnership</t>
  </si>
  <si>
    <t>Individual / Sole Trader</t>
  </si>
  <si>
    <t>freightandmail</t>
  </si>
  <si>
    <t>Alternative methodology</t>
  </si>
  <si>
    <t>Passengermass</t>
  </si>
  <si>
    <t>100 kg default</t>
  </si>
  <si>
    <t>Mass contained in Mass &amp; Balance documentation</t>
  </si>
  <si>
    <t>Who can we contact about your monitoring plan?</t>
  </si>
  <si>
    <t>Email address</t>
  </si>
  <si>
    <t>Management</t>
  </si>
  <si>
    <t>Please list any abbreviations, acronyms or definitions that you have used in completing this monitoring plan.</t>
  </si>
  <si>
    <t>Abbreviation</t>
  </si>
  <si>
    <t>Definition</t>
  </si>
  <si>
    <t>Additional information</t>
  </si>
  <si>
    <t>Data Flow Activities</t>
  </si>
  <si>
    <t>Control activities</t>
  </si>
  <si>
    <t>Please provide details about the procedures used to assess inherent risks and control risks.</t>
  </si>
  <si>
    <t>Please provide details about the procedures used to ensure quality assurance of measuring equipment and information technology used for data flow activities.</t>
  </si>
  <si>
    <t>Please provide details about the procedures used to handle corrections and corrective actions.</t>
  </si>
  <si>
    <t>Please provide details about the procedures used to manage record keeping and documentation.</t>
  </si>
  <si>
    <t>Please provide file name(s) (if in an electronic format) or document reference number(s) (if hard copy) below:</t>
  </si>
  <si>
    <t>Document description</t>
  </si>
  <si>
    <t>Identification of Aircraft Operator</t>
  </si>
  <si>
    <t>File name/Reference</t>
  </si>
  <si>
    <t>(a)</t>
  </si>
  <si>
    <t>(f)</t>
  </si>
  <si>
    <t>Title</t>
  </si>
  <si>
    <t>(b)</t>
  </si>
  <si>
    <t>List of definitions and abbreviations used</t>
  </si>
  <si>
    <t>(d)</t>
  </si>
  <si>
    <t>(e)</t>
  </si>
  <si>
    <t>If you are providing any other information that you wish us to take into account in considering your plan, tell us here. Please provide this information in an electronic format wherever possible. You can provide information as Microsoft Word, Excel, or Adobe Acrobat formats.</t>
  </si>
  <si>
    <t>CONTENTS</t>
  </si>
  <si>
    <t>Guidelines and conditions</t>
  </si>
  <si>
    <t>Identification of the aircraft operator</t>
  </si>
  <si>
    <t>GUIDELINES AND CONDITIONS</t>
  </si>
  <si>
    <t>List of monitoring plan versions</t>
  </si>
  <si>
    <t>(h)</t>
  </si>
  <si>
    <t>IDENTIFICATION OF THE AIRCRAFT OPERATOR AND DESCRIPTION OF ACTIVITIES</t>
  </si>
  <si>
    <t>Generic aircraft type (ICAO aircraft type designator) and sub-type</t>
  </si>
  <si>
    <t>Method to determine actual density values of fuel uplifts</t>
  </si>
  <si>
    <t>Method to determine actual density values of fuel in tanks</t>
  </si>
  <si>
    <t>Location of evidence of routine checks of the fuel measurement systems</t>
  </si>
  <si>
    <t>You must implement and keep records of all modifications to the monitoring plan in accordance with Article 16 of the MRR.</t>
  </si>
  <si>
    <t>Member State-specific guidance is listed here:</t>
  </si>
  <si>
    <t>Please provide evidence that each source stream meets the overall uncertainty threshold as stipulated in table 7(c) above.</t>
  </si>
  <si>
    <t>conform with Standard (EN, ISO...)</t>
  </si>
  <si>
    <t>Is laboratory EN ISO/IEC17025 accredited for this analysis?</t>
  </si>
  <si>
    <t>If no, reference evidence to be submitted</t>
  </si>
  <si>
    <t>If applicable, please provide a list of laboratories used to undertake the analysis and confirm whether the laboratory is accredited for this analysis according to EN ISO/IEC 17025, or otherwise reference the evidence to be submitted to demonstrate that the laboratory is technically competent in accordance with Article 34.</t>
  </si>
  <si>
    <t>Where data relevant for the determination of an aircraft operator's emissions is missing, the aircraft operator shall use surrogate data calculated in accordance with an alternative method approved by the competent authority. The reasons why the data gap methodology has been applied and the quantity of emissions for which such approach is used shall be specified in the annual emissions report.</t>
  </si>
  <si>
    <t>Please provide details about the procedures used to ensure regular internal reviews and validation of data.</t>
  </si>
  <si>
    <t>The procedure must demonstrate that the uncertainty of fuel measurements will comply with the requirements of the selected tier, referring to calibration certificates of measurement systems (if applicable), national laws, clauses in customer contracts or fuel suppliers' accuracy standards.  If components of the measurement system cannot be calibrated, state in the procedure your alternative control activities.</t>
  </si>
  <si>
    <t>Where deviations are observed, corrective actions must be taken in accordance with Article 63 of the MRR.</t>
  </si>
  <si>
    <t>You may apply the simplified procedure for the calculation of activity data described in Article 54 of the MRR if you are operating either:
- fewer than 243 flights per period of three consecutive four-month periods; or 
- flights with total annual emissions lower than 25,000 tonnes per year</t>
  </si>
  <si>
    <t>Please specify the name or reference of the Commission approved tool used to estimate fuel consumption.</t>
  </si>
  <si>
    <t>This procedure must identify the process of regularly checking to ensure that the monitoring plan reflects the nature of the operation and that it conforms with the Monitoring and Reporting Regulation.  The brief description should identify how regularly the plan is evaluated, dependent on the nature of the operation and how changes identified from internal reviews and verification visits are communicated to the Competent Authority.</t>
  </si>
  <si>
    <t>About your operations</t>
  </si>
  <si>
    <t>(i)</t>
  </si>
  <si>
    <t>Please enter the administering Member State of the aircraft operator</t>
  </si>
  <si>
    <t>Operator status</t>
  </si>
  <si>
    <t>Scheduling of flights</t>
  </si>
  <si>
    <t>Scope of operations</t>
  </si>
  <si>
    <t>(c)</t>
  </si>
  <si>
    <t>memberstates</t>
  </si>
  <si>
    <t>aviationauthorities</t>
  </si>
  <si>
    <t>opstatus</t>
  </si>
  <si>
    <t>Please select</t>
  </si>
  <si>
    <t>Commercial</t>
  </si>
  <si>
    <t>Afghanistan - Ministry of Transport and Civil Aviation</t>
  </si>
  <si>
    <t>Non-commercial</t>
  </si>
  <si>
    <t>Algeria - Établissement Nationale de la Navigation Aérienne (ENNA)</t>
  </si>
  <si>
    <t>Austria</t>
  </si>
  <si>
    <t>Angola - Instituto Nacional da Aviação Civil</t>
  </si>
  <si>
    <t>Belgium</t>
  </si>
  <si>
    <t>Argentina - Comando de Regiones Aéreas</t>
  </si>
  <si>
    <t>flighttypes</t>
  </si>
  <si>
    <t>Bulgaria</t>
  </si>
  <si>
    <t>Armenia - General Department of Civil Aviation</t>
  </si>
  <si>
    <t>Cyprus</t>
  </si>
  <si>
    <t>Australia - Civil Aviation Safety Authority</t>
  </si>
  <si>
    <t>Scheduled flights</t>
  </si>
  <si>
    <t>Austria - Ministry of Transport, Innovation and Technology</t>
  </si>
  <si>
    <t>Non-scheduled flights</t>
  </si>
  <si>
    <t>Denmark</t>
  </si>
  <si>
    <t>Bahrain - Civil Aviation Affairs</t>
  </si>
  <si>
    <t>Scheduled and non-scheduled flights</t>
  </si>
  <si>
    <t>Estonia</t>
  </si>
  <si>
    <t>Belgium - Service public fédéral Mobilité et Transports</t>
  </si>
  <si>
    <t>Finland</t>
  </si>
  <si>
    <t>Bermuda - Bermuda Department of Civil Aviation (DCA)</t>
  </si>
  <si>
    <t>France</t>
  </si>
  <si>
    <t>Bolivia - Dirección General de Aeronáutica Civil</t>
  </si>
  <si>
    <t>operationscope</t>
  </si>
  <si>
    <t>Germany</t>
  </si>
  <si>
    <t>Bosnia and Herzegovina - Department of Civil Aviation</t>
  </si>
  <si>
    <t>Greece</t>
  </si>
  <si>
    <t>Botswana - Ministry of Works &amp; Transport — Department of Civil Aviation</t>
  </si>
  <si>
    <t>Hungary</t>
  </si>
  <si>
    <t>Brazil - Agência Nacional de Aviação Civil (ANAC)</t>
  </si>
  <si>
    <t>Ireland</t>
  </si>
  <si>
    <t>Brunei Darussalam - Department of Civil Aviation</t>
  </si>
  <si>
    <t>Italy</t>
  </si>
  <si>
    <t>Bulgaria - Civil Aviation Administration</t>
  </si>
  <si>
    <t>Latvia</t>
  </si>
  <si>
    <t>Cambodia - Ministry of Public Works and Transport</t>
  </si>
  <si>
    <t>Lithuania</t>
  </si>
  <si>
    <t>Canada - Canadian Transportation Agency</t>
  </si>
  <si>
    <t>Luxembourg</t>
  </si>
  <si>
    <t>Cape Verde - Agência de Aviação Civil (AAC)</t>
  </si>
  <si>
    <t>Malta</t>
  </si>
  <si>
    <t>Cayman - Civil Aviation Authority (CAA) of the Cayman Islands</t>
  </si>
  <si>
    <t>Mr</t>
  </si>
  <si>
    <t>Netherlands</t>
  </si>
  <si>
    <t>Chile - Dirección General de Aeronáutica Civil</t>
  </si>
  <si>
    <t>Mrs</t>
  </si>
  <si>
    <t>Poland</t>
  </si>
  <si>
    <t>China - Air Traffic Management Bureau (ATMB), General Administration of Civil Aviation of China</t>
  </si>
  <si>
    <t>Ms</t>
  </si>
  <si>
    <r>
      <t>Provide suitable information to support the fact that you operate fewer than 243 flights per period for three consecutive four-month periods or that your annual emissions are lower than 25 000 tonnes of CO</t>
    </r>
    <r>
      <rPr>
        <i/>
        <vertAlign val="subscript"/>
        <sz val="8"/>
        <rFont val="Arial"/>
        <family val="2"/>
      </rPr>
      <t>2</t>
    </r>
    <r>
      <rPr>
        <i/>
        <sz val="8"/>
        <rFont val="Arial"/>
        <family val="2"/>
      </rPr>
      <t xml:space="preserve"> per year. Where necessary, you can attach further documents (see Section 15).</t>
    </r>
  </si>
  <si>
    <t>Portugal</t>
  </si>
  <si>
    <t>Colombia - República de Colombia Aeronáutica Civil</t>
  </si>
  <si>
    <t>Miss</t>
  </si>
  <si>
    <t>Romania</t>
  </si>
  <si>
    <t>Costa Rica - Dirección General de Aviación Civil</t>
  </si>
  <si>
    <t>Dr</t>
  </si>
  <si>
    <t>Slovakia</t>
  </si>
  <si>
    <t>Croatia - Civil Aviation Authority</t>
  </si>
  <si>
    <t>Slovenia</t>
  </si>
  <si>
    <t>Cuba - Instituto de Aeronáutica Civil de Cuba</t>
  </si>
  <si>
    <t>LegalStatus</t>
  </si>
  <si>
    <t>Spain</t>
  </si>
  <si>
    <t>Cyprus - Department of Civil Aviation of Cyprus</t>
  </si>
  <si>
    <t>Sweden</t>
  </si>
  <si>
    <t>Denmark - Civil Aviation Administration</t>
  </si>
  <si>
    <t>Dominican Republic - Instituto Dominicano de Aviación Civil</t>
  </si>
  <si>
    <t>Partnership</t>
  </si>
  <si>
    <t>worldcountries</t>
  </si>
  <si>
    <t>Ecuador - Dirección General de Aviación Civil del Ecuador</t>
  </si>
  <si>
    <t>Egypt - Ministry of Civil Aviation</t>
  </si>
  <si>
    <t>United Kingdom</t>
  </si>
  <si>
    <t>El Salvador - Autoridad de Aviación Civil – El Salvador</t>
  </si>
  <si>
    <t>Estonia - Estonian Civil Aviation Administration</t>
  </si>
  <si>
    <t>Afghanistan</t>
  </si>
  <si>
    <t>Fiji - Civil Aviation Authority</t>
  </si>
  <si>
    <t>Finland - Civil Aviation Authority</t>
  </si>
  <si>
    <t>Albania</t>
  </si>
  <si>
    <t>Algeria</t>
  </si>
  <si>
    <t>Gambia - Gambia Civil Aviation Authority</t>
  </si>
  <si>
    <t>American Samoa</t>
  </si>
  <si>
    <t>Germany - Air Navigation Services</t>
  </si>
  <si>
    <t>Andorra</t>
  </si>
  <si>
    <t>Ghana - Ghana Civil Aviation Authority</t>
  </si>
  <si>
    <t>Angola</t>
  </si>
  <si>
    <t>Greece - Hellenic Civil Aviation Authority</t>
  </si>
  <si>
    <t>Anguilla</t>
  </si>
  <si>
    <t>Hungary - Directorate for Air Transport</t>
  </si>
  <si>
    <t>indrange</t>
  </si>
  <si>
    <t>Antigua and Barbuda</t>
  </si>
  <si>
    <t>Iceland - Civil Aviation Administration</t>
  </si>
  <si>
    <t>Argentina</t>
  </si>
  <si>
    <t>India - Directorate General of Civil Aviation</t>
  </si>
  <si>
    <t>Armenia</t>
  </si>
  <si>
    <t>Indonesia - Direktorat Jenderal Perhubungan Udara</t>
  </si>
  <si>
    <t>Aruba</t>
  </si>
  <si>
    <t>Iran, Islamic Republic of - Civil Aviation Organization of Iran</t>
  </si>
  <si>
    <t>Australia</t>
  </si>
  <si>
    <t>Ireland - Irish Aviation Authority</t>
  </si>
  <si>
    <t>51-100</t>
  </si>
  <si>
    <t>Israel - Civil Aviation Authority</t>
  </si>
  <si>
    <t>101-200</t>
  </si>
  <si>
    <t>Azerbaijan</t>
  </si>
  <si>
    <t>Italy - Agenzia Nazionale della Sicurezza del Volo</t>
  </si>
  <si>
    <t>200+</t>
  </si>
  <si>
    <t>Bahamas</t>
  </si>
  <si>
    <t>Jamaica - Civil Aviation Authority</t>
  </si>
  <si>
    <t>Bahrain</t>
  </si>
  <si>
    <t>Japan - Ministry of Land, Infrastructure and Transport</t>
  </si>
  <si>
    <t>Bangladesh</t>
  </si>
  <si>
    <t>Jordan - Civil Aviation Regulatory Commission (CARC) (formerly called "Jordan Civil Aviation Authority (JCAA)")</t>
  </si>
  <si>
    <t>Barbados</t>
  </si>
  <si>
    <t>Kenya - Kenya Civil Aviation Authority</t>
  </si>
  <si>
    <t>Belarus</t>
  </si>
  <si>
    <t>Kuwait - Directorate General of Civil Aviation</t>
  </si>
  <si>
    <t>Latvia - Civil Aviation Agency</t>
  </si>
  <si>
    <t>Belize</t>
  </si>
  <si>
    <t>Lebanon - Lebanese Civil Aviation Authority</t>
  </si>
  <si>
    <t>Benin</t>
  </si>
  <si>
    <t>Libyan Arab Jamahiriya - Libyan Civil Aviation Authority</t>
  </si>
  <si>
    <t>Bermuda</t>
  </si>
  <si>
    <t>Lithuania - Directorate of Civil Aviation</t>
  </si>
  <si>
    <t>Bhutan</t>
  </si>
  <si>
    <t>Malaysia - Department of Civil Aviation</t>
  </si>
  <si>
    <t>Maldives - Civil Aviation Department</t>
  </si>
  <si>
    <t>Bosnia and Herzegovina</t>
  </si>
  <si>
    <t>Malta - Department of Civil Aviation</t>
  </si>
  <si>
    <t>Botswana</t>
  </si>
  <si>
    <t>Mexico - Secretaría de Comunicaciones y Transportes</t>
  </si>
  <si>
    <t>Brazil</t>
  </si>
  <si>
    <t>Mongolia - Civil Aviation Authority</t>
  </si>
  <si>
    <t>Montenegro - Ministry Maritime Affairs, Transportation and Telecommunications</t>
  </si>
  <si>
    <t>Brunei Darussalam</t>
  </si>
  <si>
    <t>Morocco - Ministère des Transports</t>
  </si>
  <si>
    <t>Namibia - Directorate of Civil Aviation (DCA Namibia)</t>
  </si>
  <si>
    <t>Burkina Faso</t>
  </si>
  <si>
    <t>Nepal - Civil Aviation Authority of Nepal</t>
  </si>
  <si>
    <t>Burundi</t>
  </si>
  <si>
    <t>Netherlands - Directorate General of Civil Aviation and Freight Transport (DGTL)</t>
  </si>
  <si>
    <t>Cambodia</t>
  </si>
  <si>
    <t>New Zealand - Airways Corporation of New Zealand</t>
  </si>
  <si>
    <t>Cameroon</t>
  </si>
  <si>
    <t>Nicaragua - Instituto Nicaragüense de Aeronáutica Civíl</t>
  </si>
  <si>
    <t>Canada</t>
  </si>
  <si>
    <t>Nigeria - Nigerian Civil Aviation Authority (NCAA)</t>
  </si>
  <si>
    <t>Cape Verde</t>
  </si>
  <si>
    <t>Norway - Civil Aviation Authority</t>
  </si>
  <si>
    <t>Cayman Islands</t>
  </si>
  <si>
    <t>Oman - Directorate General of Civil Aviation and Meteorology</t>
  </si>
  <si>
    <t>Central African Republic</t>
  </si>
  <si>
    <t>Pakistan - Civil Aviation Authority</t>
  </si>
  <si>
    <t>Chad</t>
  </si>
  <si>
    <t>Paraguay - Dirección Nacional de Aeronáutica Civil (DINAC)</t>
  </si>
  <si>
    <t>Channel Islands</t>
  </si>
  <si>
    <t>Peru - Dirección General de Aeronáutica Civil</t>
  </si>
  <si>
    <t>Chile</t>
  </si>
  <si>
    <t>Philippines - Air Transportation Office (ATO)</t>
  </si>
  <si>
    <t>China</t>
  </si>
  <si>
    <t>Poland - Civil Aviation Office</t>
  </si>
  <si>
    <t>Portugal - Instituto Nacional de Aviação Civil</t>
  </si>
  <si>
    <t>YesNo</t>
  </si>
  <si>
    <t>Republic of Korea - Ministry of Construction and Transportation</t>
  </si>
  <si>
    <t>Colombia</t>
  </si>
  <si>
    <t>Republic of Moldova - Civil Aviation Administration</t>
  </si>
  <si>
    <t>Comoros</t>
  </si>
  <si>
    <t>Romania - Romanian Civil Aeronautical Authority</t>
  </si>
  <si>
    <t>Congo</t>
  </si>
  <si>
    <t>Russian Federation - State Civil Aviation Authority</t>
  </si>
  <si>
    <t>Cook Islands</t>
  </si>
  <si>
    <t>Saudi Arabia - Ministry of Defense and Aviation Presidency of Civil Aviation</t>
  </si>
  <si>
    <t>Costa Rica</t>
  </si>
  <si>
    <t>Serbia - Civil Aviation Directorate</t>
  </si>
  <si>
    <t>Côte d'Ivoire</t>
  </si>
  <si>
    <t>Seychelles - Directorate of Civil Aviation, Ministry of Tourism</t>
  </si>
  <si>
    <t>Croatia</t>
  </si>
  <si>
    <t>Singapore - Civil Aviation Authority of Singapore</t>
  </si>
  <si>
    <t>Cuba</t>
  </si>
  <si>
    <t>Slovakia - Civil Aviation Authority</t>
  </si>
  <si>
    <t>Slovenia - Civil Aviation Authority</t>
  </si>
  <si>
    <t>Somalia - Civil Aviation Caretaker Authority for Somalia</t>
  </si>
  <si>
    <t>South Africa - Civil Aviation Authority</t>
  </si>
  <si>
    <t>Spain - Ministerio de Fomento, Civil Aviation</t>
  </si>
  <si>
    <t>Sri Lanka - Civil Aviation Authority</t>
  </si>
  <si>
    <t>Djibouti</t>
  </si>
  <si>
    <t>Sudan - Civil Aviation Authority</t>
  </si>
  <si>
    <t>Dominica</t>
  </si>
  <si>
    <t>Suriname - Civil Aviation Department of Suriname</t>
  </si>
  <si>
    <t>Dominican Republic</t>
  </si>
  <si>
    <t>Sweden - Swedish Civil Aviation Authority</t>
  </si>
  <si>
    <t>Ecuador</t>
  </si>
  <si>
    <t>Switzerland - Federal Office for Civil Aviation (FOCA)</t>
  </si>
  <si>
    <t>Egypt</t>
  </si>
  <si>
    <t>Thailand - Department of Civil Aviation</t>
  </si>
  <si>
    <t>El Salvador</t>
  </si>
  <si>
    <t>The former Yugoslav Republic of Macedonia - Civil Aviation Administration</t>
  </si>
  <si>
    <t>Equatorial Guinea</t>
  </si>
  <si>
    <t>Tonga - Ministry of Civil Aviation</t>
  </si>
  <si>
    <t>Eritrea</t>
  </si>
  <si>
    <t>Trinidad and Tobago - Civil Aviation Authority</t>
  </si>
  <si>
    <t>Tunisia - Office de l'aviation civile et des aéroports</t>
  </si>
  <si>
    <t>Ethiopia</t>
  </si>
  <si>
    <t>Turkey - Directorate General of Civil Aviation</t>
  </si>
  <si>
    <t>Uganda - Civil Aviation Authority</t>
  </si>
  <si>
    <t>Falkland Islands (Malvinas)</t>
  </si>
  <si>
    <t>Ukraine - Civil Aviation Authority</t>
  </si>
  <si>
    <t>Fiji</t>
  </si>
  <si>
    <t>United Arab Emirates - General Civil Aviation Authority (GCAA)</t>
  </si>
  <si>
    <t>United Republic of Tanzania - Tanzania Civil Aviation Authority (TCAA)</t>
  </si>
  <si>
    <t>United States - Federal Aviation Administration</t>
  </si>
  <si>
    <r>
      <t>Please confirm whether you operate fewer than 243 flights per period for three consecutive four-month periods; or operate flights with total annual fossil CO</t>
    </r>
    <r>
      <rPr>
        <b/>
        <vertAlign val="subscript"/>
        <sz val="10"/>
        <rFont val="Arial"/>
        <family val="2"/>
      </rPr>
      <t>2</t>
    </r>
    <r>
      <rPr>
        <b/>
        <sz val="10"/>
        <rFont val="Arial"/>
        <family val="2"/>
      </rPr>
      <t xml:space="preserve"> emissions lower than 25 000 tonnes per year?</t>
    </r>
  </si>
  <si>
    <t>French Guiana</t>
  </si>
  <si>
    <t>Uruguay - Dirección Nacional de Aviación Civil e Infraestructura Aeronáutica (DINACIA)</t>
  </si>
  <si>
    <t>French Polynesia</t>
  </si>
  <si>
    <t>Vanuatu - Vanuatu Civil Aviation Authority</t>
  </si>
  <si>
    <t>Gabon</t>
  </si>
  <si>
    <t>Yemen - Civil Aviation and Meteorological Authority (CAMA)</t>
  </si>
  <si>
    <t>Gambia</t>
  </si>
  <si>
    <t>Zambia - Department of Civil Aviation</t>
  </si>
  <si>
    <t>Georgia</t>
  </si>
  <si>
    <t>Ghana</t>
  </si>
  <si>
    <t>Gibraltar</t>
  </si>
  <si>
    <t>Greenland</t>
  </si>
  <si>
    <t>Grenada</t>
  </si>
  <si>
    <t>Guadeloupe</t>
  </si>
  <si>
    <t>Guam</t>
  </si>
  <si>
    <t>Guatemala</t>
  </si>
  <si>
    <t>Guernsey</t>
  </si>
  <si>
    <t>Guinea</t>
  </si>
  <si>
    <t>Guinea-Bissau</t>
  </si>
  <si>
    <t>Guyana</t>
  </si>
  <si>
    <t>Haiti</t>
  </si>
  <si>
    <t>Honduras</t>
  </si>
  <si>
    <t>Iceland</t>
  </si>
  <si>
    <t>India</t>
  </si>
  <si>
    <t>Indonesia</t>
  </si>
  <si>
    <t>Iran, Islamic Republic of</t>
  </si>
  <si>
    <t>Iraq</t>
  </si>
  <si>
    <t>Isle of Man</t>
  </si>
  <si>
    <t>Israel</t>
  </si>
  <si>
    <t>Jamaica</t>
  </si>
  <si>
    <t>Japan</t>
  </si>
  <si>
    <t>Jersey</t>
  </si>
  <si>
    <t>Jordan</t>
  </si>
  <si>
    <t>Kazakhstan</t>
  </si>
  <si>
    <t>Kenya</t>
  </si>
  <si>
    <t>Kiribati</t>
  </si>
  <si>
    <t>Kuwait</t>
  </si>
  <si>
    <t>Kyrgyzstan</t>
  </si>
  <si>
    <t>Lao People's Democratic Republic</t>
  </si>
  <si>
    <t>Lebanon</t>
  </si>
  <si>
    <t>Lesotho</t>
  </si>
  <si>
    <t>Liberia</t>
  </si>
  <si>
    <t>Liechtenstein</t>
  </si>
  <si>
    <t>Madagascar</t>
  </si>
  <si>
    <t>Malawi</t>
  </si>
  <si>
    <t>Malaysia</t>
  </si>
  <si>
    <t>Maldives</t>
  </si>
  <si>
    <t>Mali</t>
  </si>
  <si>
    <t>Marshall Islands</t>
  </si>
  <si>
    <t>Martinique</t>
  </si>
  <si>
    <t>Mauritania</t>
  </si>
  <si>
    <t>Mauritius</t>
  </si>
  <si>
    <t>Mayotte</t>
  </si>
  <si>
    <t>(g)</t>
  </si>
  <si>
    <t>These could be outlined in a tree diagram or organisational chart attached to your submission</t>
  </si>
  <si>
    <t>Job title/post</t>
  </si>
  <si>
    <t>Responsibilities</t>
  </si>
  <si>
    <t>Mexico</t>
  </si>
  <si>
    <t>Micronesia, Federated States of</t>
  </si>
  <si>
    <t>Monaco</t>
  </si>
  <si>
    <t>Mongolia</t>
  </si>
  <si>
    <t>Montenegro</t>
  </si>
  <si>
    <t>Montserrat</t>
  </si>
  <si>
    <t>Morocco</t>
  </si>
  <si>
    <t>Mozambique</t>
  </si>
  <si>
    <t>Myanmar</t>
  </si>
  <si>
    <t>Namibia</t>
  </si>
  <si>
    <t>Nauru</t>
  </si>
  <si>
    <t>Nepal</t>
  </si>
  <si>
    <t>Netherlands Antilles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</si>
  <si>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</si>
  <si>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</si>
  <si>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</si>
  <si>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</si>
  <si>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</si>
  <si>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</si>
  <si>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</si>
  <si>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</si>
  <si>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</si>
  <si>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</si>
  <si>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</si>
  <si>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</si>
  <si>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</si>
  <si>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</si>
  <si>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</si>
  <si>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</si>
  <si>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</si>
  <si>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</si>
  <si>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Puerto Rico</t>
  </si>
  <si>
    <t>Qatar</t>
  </si>
  <si>
    <t>Réunion</t>
  </si>
  <si>
    <t>Russian Federation</t>
  </si>
  <si>
    <t>Rwanda</t>
  </si>
  <si>
    <t>Saint Helena</t>
  </si>
  <si>
    <t>Saint Kitts and Nevis</t>
  </si>
  <si>
    <t>Saint Lucia</t>
  </si>
  <si>
    <t>Saint-Martin (French part)</t>
  </si>
  <si>
    <t>Saint Pierre and Miquelon</t>
  </si>
  <si>
    <t>Saint Vincent and the Grenadines</t>
  </si>
  <si>
    <t>Samoa</t>
  </si>
  <si>
    <t>San Marino</t>
  </si>
  <si>
    <t>Sao Tome and Principe</t>
  </si>
  <si>
    <t>Saudi Arabia</t>
  </si>
  <si>
    <t>Senegal</t>
  </si>
  <si>
    <t>Serbia</t>
  </si>
  <si>
    <t>Seychelles</t>
  </si>
  <si>
    <t>Sierra Leone</t>
  </si>
  <si>
    <t>Singapore</t>
  </si>
  <si>
    <t>Solomon Islands</t>
  </si>
  <si>
    <t>Somalia</t>
  </si>
  <si>
    <t>South Africa</t>
  </si>
  <si>
    <t>Sri Lanka</t>
  </si>
  <si>
    <t>Sudan</t>
  </si>
  <si>
    <t>Suriname</t>
  </si>
  <si>
    <t>Svalbard and Jan Mayen Islands</t>
  </si>
  <si>
    <t>Swaziland</t>
  </si>
  <si>
    <t>Switzerland</t>
  </si>
  <si>
    <t>Syrian Arab Republic</t>
  </si>
  <si>
    <t>Tajikistan</t>
  </si>
  <si>
    <t>Thailand</t>
  </si>
  <si>
    <t>Timor-Leste</t>
  </si>
  <si>
    <t>Togo</t>
  </si>
  <si>
    <t>Tokelau</t>
  </si>
  <si>
    <t>Tonga</t>
  </si>
  <si>
    <t>Trinidad and Tobago</t>
  </si>
  <si>
    <t>Tunisia</t>
  </si>
  <si>
    <t>Turkey</t>
  </si>
  <si>
    <t>Turkmenistan</t>
  </si>
  <si>
    <t>Turks and Caicos Islands</t>
  </si>
  <si>
    <t>Tuvalu</t>
  </si>
  <si>
    <t>Uganda</t>
  </si>
  <si>
    <t>Ukraine</t>
  </si>
  <si>
    <t>United Arab Emirates</t>
  </si>
  <si>
    <t>Uruguay</t>
  </si>
  <si>
    <t>Uzbekistan</t>
  </si>
  <si>
    <t>Vanuatu</t>
  </si>
  <si>
    <t>Viet Nam</t>
  </si>
  <si>
    <t>Wallis and Futuna Islands</t>
  </si>
  <si>
    <t>Western Sahara</t>
  </si>
  <si>
    <t>Yemen</t>
  </si>
  <si>
    <t>Zambia</t>
  </si>
  <si>
    <t>Zimbabwe</t>
  </si>
  <si>
    <t>Air Operator Certificate:</t>
  </si>
  <si>
    <t>Issuing authority:</t>
  </si>
  <si>
    <t xml:space="preserve">
</t>
  </si>
  <si>
    <t>Please provide further description of your activities as necessary.</t>
  </si>
  <si>
    <t xml:space="preserve">
</t>
  </si>
  <si>
    <t>Where a unique ICAO designator for ATC purposes is not available, please provide the aircraft registration markings used in the call sign for ATC purposes for the aircraft you operate.</t>
  </si>
  <si>
    <t>Please continue on a separate sheet if required.</t>
  </si>
  <si>
    <r>
      <t xml:space="preserve">Please provide details about the systems, procedures and responsibilities used to track the completeness of the list of </t>
    </r>
    <r>
      <rPr>
        <b/>
        <u/>
        <sz val="10"/>
        <rFont val="Arial"/>
        <family val="2"/>
      </rPr>
      <t>emission sources</t>
    </r>
    <r>
      <rPr>
        <b/>
        <sz val="10"/>
        <rFont val="Arial"/>
        <family val="2"/>
      </rPr>
      <t xml:space="preserve"> (aircraft used) over the monitoring year.</t>
    </r>
  </si>
  <si>
    <r>
      <t xml:space="preserve">Please provide details about the procedures to monitor the completeness of the </t>
    </r>
    <r>
      <rPr>
        <b/>
        <u/>
        <sz val="10"/>
        <rFont val="Arial"/>
        <family val="2"/>
      </rPr>
      <t>list of flights</t>
    </r>
    <r>
      <rPr>
        <b/>
        <sz val="10"/>
        <rFont val="Arial"/>
        <family val="2"/>
      </rPr>
      <t xml:space="preserve"> operated under the unique designator by aerodrome pair.</t>
    </r>
  </si>
  <si>
    <t>This identifier can be found on the list published by the Commission pursuant to Article 18a(3) of the EU ETS Directive.</t>
  </si>
  <si>
    <t>Please provide details about the procedures for determining whether flights are covered by Annex I of the Directive, ensuring completeness and avoiding double counting.</t>
  </si>
  <si>
    <t xml:space="preserve">(e) </t>
  </si>
  <si>
    <t>Jet kerosene (Jet A1 or Jet A)</t>
  </si>
  <si>
    <t>Jet gasoline (Jet B)</t>
  </si>
  <si>
    <t>Aviation gasoline (AvGas)</t>
  </si>
  <si>
    <t>Alternatives</t>
  </si>
  <si>
    <r>
      <t>% of total estimated CO</t>
    </r>
    <r>
      <rPr>
        <b/>
        <vertAlign val="subscript"/>
        <sz val="8"/>
        <rFont val="Arial"/>
        <family val="2"/>
      </rPr>
      <t>2</t>
    </r>
    <r>
      <rPr>
        <b/>
        <sz val="8"/>
        <rFont val="Arial"/>
        <family val="2"/>
      </rPr>
      <t xml:space="preserve"> emissions </t>
    </r>
  </si>
  <si>
    <r>
      <t>Estimated annual fossil CO</t>
    </r>
    <r>
      <rPr>
        <b/>
        <vertAlign val="subscript"/>
        <sz val="8"/>
        <rFont val="Arial"/>
        <family val="2"/>
      </rPr>
      <t>2</t>
    </r>
    <r>
      <rPr>
        <b/>
        <sz val="8"/>
        <rFont val="Arial"/>
        <family val="2"/>
      </rPr>
      <t xml:space="preserve"> emissions from each fuel</t>
    </r>
  </si>
  <si>
    <t>Tier number</t>
  </si>
  <si>
    <t>Fuel consumption uncertainty</t>
  </si>
  <si>
    <t>Total for all fuel types:</t>
  </si>
  <si>
    <t>Difference:</t>
  </si>
  <si>
    <t>UncertTierResult</t>
  </si>
  <si>
    <t>Complete the following table with information about the procedure used to ensure that the total uncertainty of fuel measurements will comply with the requirements of the selected tier.</t>
  </si>
  <si>
    <t>Complete the following table with information about the procedure used to ensure regular cross-checks between uplift quantity as provided by invoices and uplift quantity indicated by on-board measurement.</t>
  </si>
  <si>
    <t>NCV, EF &amp; bio</t>
  </si>
  <si>
    <t>If applicable, please provide a description of the procedure used to determine the emission factors, net calorific values and biomass content of alternative fuels (source streams).</t>
  </si>
  <si>
    <t>For each source stream, succinctly describe the approach to be used for sampling fuels and materials for the determination of emission factor, net calorific value and biomass content  for each fuel or material batch</t>
  </si>
  <si>
    <t>For each source stream, succinctly describe the approach to be used for analysing fuels and materials for the determination of emission factor, net calorific value and biomass content for each fuel or material batch (if applicable to the selected tier).</t>
  </si>
  <si>
    <r>
      <t xml:space="preserve">If applicable, please describe the approaches used for </t>
    </r>
    <r>
      <rPr>
        <b/>
        <u/>
        <sz val="10"/>
        <rFont val="Arial"/>
        <family val="2"/>
      </rPr>
      <t>sampling</t>
    </r>
    <r>
      <rPr>
        <u/>
        <sz val="10"/>
        <rFont val="Arial"/>
        <family val="2"/>
      </rPr>
      <t xml:space="preserve"> </t>
    </r>
    <r>
      <rPr>
        <b/>
        <sz val="10"/>
        <rFont val="Arial"/>
        <family val="2"/>
      </rPr>
      <t>batches of alternative fuels.</t>
    </r>
  </si>
  <si>
    <r>
      <t xml:space="preserve">If applicable, please describe the approaches used to </t>
    </r>
    <r>
      <rPr>
        <b/>
        <u/>
        <sz val="10"/>
        <rFont val="Arial"/>
        <family val="2"/>
      </rPr>
      <t>analyse</t>
    </r>
    <r>
      <rPr>
        <b/>
        <sz val="10"/>
        <rFont val="Arial"/>
        <family val="2"/>
      </rPr>
      <t xml:space="preserve"> alternative fuels (including biofuels) for the determination of net calorific value, emission factors and biogenic content (as relevant).</t>
    </r>
  </si>
  <si>
    <t>Column for</t>
  </si>
  <si>
    <t>controls</t>
  </si>
  <si>
    <t>&lt;&lt;&lt; Go to Section 9 if eligible for simplified calculation &gt;&gt;&gt;</t>
  </si>
  <si>
    <t>Please provide a short description of the methodology to treat data gaps regarding other parameters than fuel consumption, if applicable.</t>
  </si>
  <si>
    <t>ManSys</t>
  </si>
  <si>
    <t>Please provide a brief description of the method to be used to estimate fuel consumption when data is missing according to the conditions as outlined above.</t>
  </si>
  <si>
    <t>Please reference the file/document attached to your monitoring plan in the box below.</t>
  </si>
  <si>
    <t>(j)</t>
  </si>
  <si>
    <t>(k)</t>
  </si>
  <si>
    <t>Title:</t>
  </si>
  <si>
    <t>First Name:</t>
  </si>
  <si>
    <t>Surname:</t>
  </si>
  <si>
    <t>Address Line 1:</t>
  </si>
  <si>
    <t>Address Line 2:</t>
  </si>
  <si>
    <t>City:</t>
  </si>
  <si>
    <t>State/Province/Region:</t>
  </si>
  <si>
    <t>Postcode/ZIP:</t>
  </si>
  <si>
    <t>Country:</t>
  </si>
  <si>
    <t>Date of submission of monitoring plan:</t>
  </si>
  <si>
    <t>Version No</t>
  </si>
  <si>
    <t>Chapters where modifications have been made. 
Brief explanation of changes</t>
  </si>
  <si>
    <t>Contact details</t>
  </si>
  <si>
    <t>Please enter the name of the aircraft operator:</t>
  </si>
  <si>
    <t>If different to the name given in 2(a), please also enter the name of the aircraft operator as it appears on the Commission's list of operators:</t>
  </si>
  <si>
    <t>Please enter the unique ICAO designator used in the call sign for Air Traffic Control (ATC) purposes, where available:</t>
  </si>
  <si>
    <t xml:space="preserve"> Contact details and Address for Service</t>
  </si>
  <si>
    <t>It will help us to have someone who we can contact directly with any questions about your monitoring plan. The person you name should have the authority to act on your behalf. This could be an agent acting on behalf of the aircraft operator.</t>
  </si>
  <si>
    <t xml:space="preserve">
</t>
  </si>
  <si>
    <r>
      <t xml:space="preserve">Please provide a list of the aircraft types operated at the </t>
    </r>
    <r>
      <rPr>
        <b/>
        <u/>
        <sz val="10"/>
        <rFont val="Arial"/>
        <family val="2"/>
      </rPr>
      <t>time of submission of this monitoring plan</t>
    </r>
    <r>
      <rPr>
        <b/>
        <sz val="10"/>
        <rFont val="Arial"/>
        <family val="2"/>
      </rPr>
      <t>.</t>
    </r>
  </si>
  <si>
    <t>ANNUAL EMISSIONS MONITORING PLAN</t>
  </si>
  <si>
    <t>Activity data</t>
  </si>
  <si>
    <t>Uncertainty assessment</t>
  </si>
  <si>
    <t>Emission factors</t>
  </si>
  <si>
    <t>Simplified calculation of CO2 emissions</t>
  </si>
  <si>
    <t>Data Gaps</t>
  </si>
  <si>
    <t>Eligibility for simplified approaches</t>
  </si>
  <si>
    <t>Colour codes and fonts:</t>
  </si>
  <si>
    <t>It is recommended that you go through the file from start to end. There are a few functions which will guide you through the form which depend on previous input, such as cells changing colour if an input is not needed (see colour codes below).</t>
  </si>
  <si>
    <t>Monitoring Plan for  Tonne-Kilometre Data</t>
  </si>
  <si>
    <t>BooleanValues</t>
  </si>
  <si>
    <t>aviation gasoline (AvGas)</t>
  </si>
  <si>
    <t>Biofuel</t>
  </si>
  <si>
    <t>other alternative fuel</t>
  </si>
  <si>
    <t>jet kerosene
(Jet A1 or Jet A)</t>
  </si>
  <si>
    <t>jet gasoline 
(Jet B)</t>
  </si>
  <si>
    <t xml:space="preserve">
Generic aircraft type 
(ICAO aircraft type designator)</t>
  </si>
  <si>
    <t xml:space="preserve">
Sub-type (optional input)</t>
  </si>
  <si>
    <t xml:space="preserve">
Estimated number of aircraft to be operated</t>
  </si>
  <si>
    <t xml:space="preserve">
Number of aircraft operated at time of submission</t>
  </si>
  <si>
    <t>&lt;&lt;&lt; Click here to proceed to section 9 "Simplified Calculation" &gt;&gt;&gt;</t>
  </si>
  <si>
    <t>Eligibility for simplified procedures for small emitters</t>
  </si>
  <si>
    <r>
      <t>tonnes CO</t>
    </r>
    <r>
      <rPr>
        <b/>
        <vertAlign val="subscript"/>
        <sz val="8"/>
        <rFont val="Arial"/>
        <family val="2"/>
      </rPr>
      <t>2</t>
    </r>
  </si>
  <si>
    <t>Control Activities</t>
  </si>
  <si>
    <t>The figure should only include those flights, which are covered by EU ETS.</t>
  </si>
  <si>
    <r>
      <t>Please provide an estimate/prediction of the total annual fossil CO</t>
    </r>
    <r>
      <rPr>
        <b/>
        <vertAlign val="subscript"/>
        <sz val="10"/>
        <rFont val="Arial"/>
        <family val="2"/>
      </rPr>
      <t>2</t>
    </r>
    <r>
      <rPr>
        <b/>
        <sz val="10"/>
        <rFont val="Arial"/>
        <family val="2"/>
      </rPr>
      <t xml:space="preserve"> emissions for Annex 1 activities.</t>
    </r>
  </si>
  <si>
    <t>Method A</t>
  </si>
  <si>
    <t>Actual fuel consumption for each flight (tonnes) = Amount of fuel contained in aircraft tanks once fuel uplift for the flight is complete (tonnes) - Amount of fuel contained in aircraft tanks once fuel uplift for subsequent flight is complete (tonnes) + Fuel uplift for that subsequent flight (tonnes)</t>
  </si>
  <si>
    <t>Method B</t>
  </si>
  <si>
    <t>Actual fuel consumption for each flight (tonnes) = Amount of fuel remaining in aircraft tanks at block-on at the end of the previous flight (tonnes) + Fuel uplift for the flight (tonnes) - Amount of fuel contained in tanks at block-on at the end of the flight (tonnes)</t>
  </si>
  <si>
    <t>Method (A/B)</t>
  </si>
  <si>
    <t>Data source used to determine fuel uplift</t>
  </si>
  <si>
    <t>Methods for transmitting, storing and retrieving data</t>
  </si>
  <si>
    <t>Please continue on a separate sheet as required.</t>
  </si>
  <si>
    <t>http://ec.europa.eu/clima/policies/transport/aviation/index_en.htm</t>
  </si>
  <si>
    <t>http://ec.europa.eu/clima/policies/ets/monitoring/index_en.htm</t>
  </si>
  <si>
    <t>Complete the following table with information about the systems and procedures to monitor fuel consumption per flight in both owned and leased-in aircraft.</t>
  </si>
  <si>
    <t>The procedure must include the selected tiers, a description of the measurement equipment, and the procedures for recording, retrieving, transmitting and storing information.</t>
  </si>
  <si>
    <t>Please specify the method used to determine the density used for fuel uplifts and fuel in tanks, for each aircraft type.</t>
  </si>
  <si>
    <t>Actual density values should be used unless it is shown to the satisfaction of the Competent Authority that actual values are not available and a standard density factor of 0.8 kg/l shall be applied.</t>
  </si>
  <si>
    <t>Taken from fuel supplier (delivery notes or invoices)</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</si>
  <si>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t>
  </si>
  <si>
    <t>Complete the following table with information about the procedures for measurement of the density used for fuel uplifts and fuel in tanks, in both owned and leased-in aircraft.</t>
  </si>
  <si>
    <t>The procedure must include a description of the measurement instruments involved, or if measurement is not feasible, justification for applying the standard value.</t>
  </si>
  <si>
    <t>Type of deviation</t>
  </si>
  <si>
    <t>Justification of special circumstances</t>
  </si>
  <si>
    <t>Aerodromes for which deviation applies</t>
  </si>
  <si>
    <t>Uncertainty Assessment</t>
  </si>
  <si>
    <t>Are fuel uplifts determined solely by the invoiced quantity of fuel or other appropriate information provided by the supplier?</t>
  </si>
  <si>
    <t>If no:</t>
  </si>
  <si>
    <t>Measurement equipment
uncertainty
(+/-%)</t>
  </si>
  <si>
    <t>Please identify the main sources of uncertainty and their associated levels of uncertainty for your fuel consumption measurements.</t>
  </si>
  <si>
    <t>Source of uncertainty</t>
  </si>
  <si>
    <t>Level of uncertainty</t>
  </si>
  <si>
    <t>Comments on level of uncertainty</t>
  </si>
  <si>
    <t>Please provide details about the uncertainty threshold you intend to meet for each source stream (fuel type).</t>
  </si>
  <si>
    <t>Source stream (Fuel type)</t>
  </si>
  <si>
    <t>Source stream classification</t>
  </si>
  <si>
    <t>Std Fuels</t>
  </si>
  <si>
    <t>Jet kerosene</t>
  </si>
  <si>
    <t>While this monitoring plan in general defines the monitoring methodology for the aircraft already in your fleet at the time of submission of the monitoring plan to the competent authority (see point 4(a)), a defined procedure is needed to ensure that any additional aircraft that are expected to be used (e.g. those listed under 4(b)) will be properly monitored as well. The items specified below should ensure that a monitoring methodology is defined for any aircraft type operated.</t>
  </si>
  <si>
    <t>Jet gasoline</t>
  </si>
  <si>
    <t>Aviation gasoline</t>
  </si>
  <si>
    <t>Alternative</t>
  </si>
  <si>
    <t>Biofuels</t>
  </si>
  <si>
    <t>Please confirm that you will use the following standard emission factors for commercial standard aviation fuels</t>
  </si>
  <si>
    <t>Type of aviation fuel</t>
  </si>
  <si>
    <t>Confirm</t>
  </si>
  <si>
    <t>Source stream (fuel type)</t>
  </si>
  <si>
    <t>Parameter</t>
  </si>
  <si>
    <t>Description</t>
  </si>
  <si>
    <t>Frequency</t>
  </si>
  <si>
    <t>Name of laboratory</t>
  </si>
  <si>
    <t>Analytical procedures</t>
  </si>
  <si>
    <r>
      <t>CALCULATION OF CO</t>
    </r>
    <r>
      <rPr>
        <b/>
        <vertAlign val="subscript"/>
        <sz val="14"/>
        <rFont val="Arial"/>
        <family val="2"/>
      </rPr>
      <t>2</t>
    </r>
    <r>
      <rPr>
        <b/>
        <sz val="14"/>
        <rFont val="Arial"/>
        <family val="2"/>
      </rPr>
      <t xml:space="preserve"> EMISSIONS </t>
    </r>
  </si>
  <si>
    <r>
      <t xml:space="preserve">Please specify the methodology used to measure fuel consumption for </t>
    </r>
    <r>
      <rPr>
        <b/>
        <u/>
        <sz val="10"/>
        <rFont val="Arial"/>
        <family val="2"/>
      </rPr>
      <t>each aircraft type</t>
    </r>
    <r>
      <rPr>
        <b/>
        <sz val="10"/>
        <rFont val="Arial"/>
        <family val="2"/>
      </rPr>
      <t>.</t>
    </r>
  </si>
  <si>
    <t>Simplified calculation</t>
  </si>
  <si>
    <t>Please confirm that the following standard emission factors for commercial standard aviation fuels will be used to calculate emissions</t>
  </si>
  <si>
    <t>If using an alternative fuel (including biofuel), please outline the proposed emission factor and net calorific value to be used and justify the methodology used.</t>
  </si>
  <si>
    <t>&lt;&lt;&lt; If you have selected the t-km monitoring plan under 2(c), click here to proceed to section 4 &gt;&gt;&gt;</t>
  </si>
  <si>
    <t>Version comments</t>
  </si>
  <si>
    <t>Check the CA's webpage or directly contact the CA in order to find out if you have the correct version of the template. The template version is clearly indicated on the cover page of this file.</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</si>
  <si>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t>
  </si>
  <si>
    <t>For each aircraft type you have to specify which fuels will be used (which "source streams" will be associated with the emission sources). You can do that by entering "1" or "TRUE" in the appropriate fields. Leave the field blank if the fuel is not used.</t>
  </si>
  <si>
    <t>If applicable, please provide details about the procedures used to control outsourced activities.</t>
  </si>
  <si>
    <t>The brief description should identify how data flow activities and control activities of outsourced processes are checked and what checks are undertaken on the quality of the resulting data.</t>
  </si>
  <si>
    <t>Please identify the relevant job titles/posts and provide a succinct summary of their role relevant to monitoring and reporting. Only those with overall responsibility and other key roles should be listed below (i.e. do not include delegated responsibilities)</t>
  </si>
  <si>
    <t>No documented environmental management system in place</t>
  </si>
  <si>
    <t>Documented environmental management system in place</t>
  </si>
  <si>
    <t>Certified environmental management system in place</t>
  </si>
  <si>
    <r>
      <t>SIMPLIFIED CALCULATION OF CO</t>
    </r>
    <r>
      <rPr>
        <b/>
        <vertAlign val="subscript"/>
        <sz val="14"/>
        <rFont val="Arial"/>
        <family val="2"/>
      </rPr>
      <t>2</t>
    </r>
    <r>
      <rPr>
        <b/>
        <sz val="14"/>
        <rFont val="Arial"/>
        <family val="2"/>
      </rPr>
      <t xml:space="preserve"> EMISSIONS</t>
    </r>
  </si>
  <si>
    <r>
      <t>Default IPCC value (tCO</t>
    </r>
    <r>
      <rPr>
        <b/>
        <vertAlign val="subscript"/>
        <sz val="8"/>
        <rFont val="Arial"/>
        <family val="2"/>
      </rPr>
      <t xml:space="preserve">2 </t>
    </r>
    <r>
      <rPr>
        <b/>
        <sz val="8"/>
        <rFont val="Arial"/>
        <family val="2"/>
      </rPr>
      <t>/ t)</t>
    </r>
  </si>
  <si>
    <t>UpliftDataSource</t>
  </si>
  <si>
    <t>As measured by fuel supplier</t>
  </si>
  <si>
    <t>On-board measuring equipment</t>
  </si>
  <si>
    <t>TankDataSource</t>
  </si>
  <si>
    <t>Recorded in Mass &amp; Balance documentation</t>
  </si>
  <si>
    <t>Recorded in aircraft technical log</t>
  </si>
  <si>
    <t>Transmitted electronically from aircraft to operator</t>
  </si>
  <si>
    <t>Daily</t>
  </si>
  <si>
    <t>Weekly</t>
  </si>
  <si>
    <t>Monthly</t>
  </si>
  <si>
    <t>Annual</t>
  </si>
  <si>
    <t>parameters</t>
  </si>
  <si>
    <t>Biogenic content</t>
  </si>
  <si>
    <t>NCV</t>
  </si>
  <si>
    <t>EF</t>
  </si>
  <si>
    <t>NCV &amp; EF</t>
  </si>
  <si>
    <t>UncertThreshold</t>
  </si>
  <si>
    <t>&lt;2.5%</t>
  </si>
  <si>
    <t>&lt;5.0%</t>
  </si>
  <si>
    <t>This monitoring plan was submitted by:</t>
  </si>
  <si>
    <t>Number</t>
  </si>
  <si>
    <t>TEXT (Language Version)</t>
  </si>
  <si>
    <t>maybe to be added later!</t>
  </si>
  <si>
    <t>Phase 3 Installation Monitoring Plan</t>
  </si>
  <si>
    <t>MP P3 Inst</t>
  </si>
  <si>
    <t>Phase 3 Monitoring Plan Aircraft operators</t>
  </si>
  <si>
    <t>MP P3 Aircraft</t>
  </si>
  <si>
    <t>Phase 3 Monitoring Plan Aircraft t-km</t>
  </si>
  <si>
    <t>MP P3 TKM</t>
  </si>
  <si>
    <t>Umweltbundesamt</t>
  </si>
  <si>
    <t>UBA</t>
  </si>
  <si>
    <t>HR</t>
  </si>
  <si>
    <t>IC</t>
  </si>
  <si>
    <t>LI</t>
  </si>
  <si>
    <t>NO</t>
  </si>
  <si>
    <t>Croatian</t>
  </si>
  <si>
    <t>hr</t>
  </si>
  <si>
    <t>Icelandic</t>
  </si>
  <si>
    <t>ic</t>
  </si>
  <si>
    <t>Norwegian</t>
  </si>
  <si>
    <t>no</t>
  </si>
  <si>
    <t>Version Number of this monitoring plan:</t>
  </si>
  <si>
    <t>Unique Identifier of the aircraft operator (CRCO No.):</t>
  </si>
  <si>
    <t>A. Monitoring Plan versions</t>
  </si>
  <si>
    <t>This sheet is used for tracking the actual version of the monitoring plan. Each version of the monitoring plan should have a unique version number, and a reference date.</t>
  </si>
  <si>
    <t>The status of the monitoring plan at the reference date should be described in the "status" column. Possible status types include "submitted to the competent authority (CA)", "approved by the CA", "working draft" etc.</t>
  </si>
  <si>
    <t>Reference date</t>
  </si>
  <si>
    <t>Status at reference date</t>
  </si>
  <si>
    <t>submitted to competent authority</t>
  </si>
  <si>
    <t>returned with remarks</t>
  </si>
  <si>
    <t>approved by competent authority</t>
  </si>
  <si>
    <t>Euconst_MPReferenceDateTypes</t>
  </si>
  <si>
    <t>The Directive can be downloaded from:</t>
  </si>
  <si>
    <t>Article 12 of the MRR sets out specific requirements for the content and submission of the monitoring plan and its updates. Article 12 outlines the importance of the Monitoring plan as follows:</t>
  </si>
  <si>
    <t>Furthermore, Article 74(1) states:</t>
  </si>
  <si>
    <t>Member States may require the operator and aircraft operator to use electronic templates or specific file formats for submission of monitoring plans and changes to the monitoring plan, as well as for submission of annual emissions reports, tonne-kilometre data reports, verification reports and improvement reports. 
Those templates or file format specifications established by the Member States shall, at least, contain the information contained in electronic templates or file format specifications published by the Commission.</t>
  </si>
  <si>
    <t>All Commission guidance documents on the Monitoring and Reporting Regulation can be found at:</t>
  </si>
  <si>
    <t>The monitoring plan shall consist of a detailed, complete and transparent documentation of the monitoring methodology of a specific installation or aircraft operator and shall contain at least the elements laid down in Annex I.</t>
  </si>
  <si>
    <t xml:space="preserve">This file constitutes the said template for monitoring plans for emissions of aircraft operators developed by the European Commission and includes the requirements defined in Annex I as well as further requirements to assist the aircraft operator in demonstrating compliance with the MRR. 
Under certain conditions as described below, it may have been amended to a limited extent by a Member State's competent authority. </t>
  </si>
  <si>
    <t>Read carefully the instructions below for filling this template.</t>
  </si>
  <si>
    <t>Some Member States may require you to use an alternative system, such as Internet-based forms instead of a spreadsheet. Check your administering Member State requirements. In this case the CA will provide further information to you.</t>
  </si>
  <si>
    <t>You must notify any proposals for significant modifications to the monitoring plan to the CA without undue delay. Any significant change in your monitoring methodology shall be subject to approval by the CA, as set in Article 14 and 15 of the MRR. Where you can assume reasonably (in accordance with Article 15) that necessary updates of the monitoring plan are not significant, you may notify the CA of those updates jointly once per year in accordance with the deadline specified in that Article (subject to competent authority agreement).</t>
  </si>
  <si>
    <t>http://ec.europa.eu/clima/policies/ets/index_en.htm</t>
  </si>
  <si>
    <t>Shaded fields indicate that an input in another field makes the input here irrelevant.</t>
  </si>
  <si>
    <t>Light yellow fields indicate input fields.</t>
  </si>
  <si>
    <t>Please add more lines if necessary</t>
  </si>
  <si>
    <t>rejected by competent authority</t>
  </si>
  <si>
    <t>working draft</t>
  </si>
  <si>
    <t>Depending on the requirements of the administering Member State, it is possible that the document is exchanged between competent authority and aircraft operator with various updates, or that the aircraft operator alone keeps track of the versions. In any case, the aircraft operator should keep in his files a copy of each version of the monitoring plan.</t>
  </si>
  <si>
    <t>Please note that monitoring of the emissions of the aircraft operator must always be carried out in accordance with the latest approved version of the monitoring plan, except in cases where an update of the MP has already been submitted to the CA and/or is pending approval. In accordance with Article 16(1), in such situations the monitoring must be carried out in parallel using the latest approved as well as the latest MP submitted for approval.</t>
  </si>
  <si>
    <t>Explanation: There are several fields in this template that are identical in the template for the tonne-kilometre data monitoring plan, like address information, and information regarding the aircraft fleet. In order to avoid unnecessary duplication of reporting, you may select here either the annual emission monitoring plan (this file) or the monitoring plan for tonne-kilometre data as the primary document. As soon as you have made your selection, you have to fill in the requested information only once in the selected document.</t>
  </si>
  <si>
    <t>Actual version number of the monitoring plan</t>
  </si>
  <si>
    <t>Note: This number will also be displayed on the cover page of this file. It should be consistent with your entry in section 1.</t>
  </si>
  <si>
    <t>Please include in your description the unique ICAO designator of your subsidiaries or parent company, and indicate the administering Member State of these entities, if applicable. Add attachments to your submission as necessary to show a diagram of your ownership structure.</t>
  </si>
  <si>
    <t>Please add further lines if needed. For this purpose it is recommended to copy a full line above, and then use the "insert copied cells" command available in the context menu of the right mouse click. If you use only the "insert line" command, the correct format is not ensured.</t>
  </si>
  <si>
    <t>Only in case of very large fleets you should provide the list as a separate sheet in this file.</t>
  </si>
  <si>
    <t>&lt;&lt;&lt; If you have chosen the t-km monitoring plan, click here to continue with section 4(f). &gt;&gt;&gt;</t>
  </si>
  <si>
    <t>Title of procedure</t>
  </si>
  <si>
    <t>Reference for procedure</t>
  </si>
  <si>
    <t>Brief description of procedure</t>
  </si>
  <si>
    <t>Post or department responsible for data maintenance</t>
  </si>
  <si>
    <t>Location where records are kept</t>
  </si>
  <si>
    <t>Name of system used (where applicable)</t>
  </si>
  <si>
    <t>&lt;&lt;&lt; If you have chosen "False", please continue directly to section 6. &gt;&gt;&gt;</t>
  </si>
  <si>
    <t>Where fuel uplifts are determined solely based on the invoiced quantity of fuel or other appropriate information provided by the supplier, no further proof of uncertainty level is required other than an estimate of the uncertainty of the measurement of fuel remaining in the tank.
Where fuel uplifts are determined by on-board systems, uncertainty values should be taken from equipment manufacturer's specification. An estimate using the ranges in the drop-down list should be used only if more precise values are not available.</t>
  </si>
  <si>
    <t>You are not required to carry out a detailed uncertainty assessment, provided that you identify the sources of uncertainties and their associated levels of uncertainty. Uncertainties for other components than those listed in 7(a) may be based on conservative expert judgement.</t>
  </si>
  <si>
    <t>make grey?</t>
  </si>
  <si>
    <t>Entries here are only required / allowed if you have entered in section 5(b) that you intend to use simplified procedures to estimate fuel consumption.</t>
  </si>
  <si>
    <t>Where surrogate data cannot be determined by the method described under 10(a), the emissions may be estimated from fuel consumption determined using a tool as specified in Article 54(2) of the MRR.  Please specify the Commission approved tool used in this instance:</t>
  </si>
  <si>
    <t>Please provide details about the procedure for managing the assignment of responsibilities and competences of personnel responsible for monitoring and reporting, in accordance with Article 58(3)(c) of the MRR.</t>
  </si>
  <si>
    <t>Where a number of procedures are used, please provide details of an overarching procedure which covers the main steps of data flow activities along with a diagram showing how the data management procedures link together (please reference this diagram below and include when submitting your monitoring plan).  Alternatively please provide details of additional relevant procedures on a separate sheet.</t>
  </si>
  <si>
    <t>Under "Description of the relevant processing steps", please identify each step in the data flow from primary data to annual emissions which reflect the sequence and interaction between data flow activities and include the formulas and data used to determine emissions from the primary data.  Include details of any relevant electronic data processing and storage systems and other inputs (including manual inputs) and confirm how outputs of data flow activities are recorded.</t>
  </si>
  <si>
    <r>
      <t>Diagram reference</t>
    </r>
    <r>
      <rPr>
        <sz val="8"/>
        <rFont val="Arial"/>
        <family val="2"/>
      </rPr>
      <t xml:space="preserve"> (where applicable)</t>
    </r>
  </si>
  <si>
    <r>
      <t>Post</t>
    </r>
    <r>
      <rPr>
        <sz val="8"/>
        <rFont val="Arial"/>
        <family val="2"/>
      </rPr>
      <t xml:space="preserve"> or </t>
    </r>
    <r>
      <rPr>
        <u/>
        <sz val="8"/>
        <rFont val="Arial"/>
        <family val="2"/>
      </rPr>
      <t>department</t>
    </r>
    <r>
      <rPr>
        <sz val="8"/>
        <rFont val="Arial"/>
        <family val="2"/>
      </rPr>
      <t xml:space="preserve"> responsible for the procedure and for any data generated</t>
    </r>
  </si>
  <si>
    <r>
      <t>Name of IT system</t>
    </r>
    <r>
      <rPr>
        <sz val="8"/>
        <rFont val="Arial"/>
        <family val="2"/>
      </rPr>
      <t xml:space="preserve"> used (where applicable).</t>
    </r>
  </si>
  <si>
    <r>
      <t xml:space="preserve">List of </t>
    </r>
    <r>
      <rPr>
        <u/>
        <sz val="8"/>
        <rFont val="Arial"/>
        <family val="2"/>
      </rPr>
      <t>primary data sources</t>
    </r>
  </si>
  <si>
    <r>
      <t>Description</t>
    </r>
    <r>
      <rPr>
        <sz val="8"/>
        <rFont val="Arial"/>
        <family val="2"/>
      </rPr>
      <t xml:space="preserve"> of the relevant </t>
    </r>
    <r>
      <rPr>
        <u/>
        <sz val="8"/>
        <rFont val="Arial"/>
        <family val="2"/>
      </rPr>
      <t>processing steps</t>
    </r>
    <r>
      <rPr>
        <sz val="8"/>
        <rFont val="Arial"/>
        <family val="2"/>
      </rPr>
      <t xml:space="preserve"> for each specific data flow activity</t>
    </r>
    <r>
      <rPr>
        <i/>
        <sz val="8"/>
        <rFont val="Arial"/>
        <family val="2"/>
      </rPr>
      <t xml:space="preserve"> </t>
    </r>
  </si>
  <si>
    <t>Monitoring Plan versions</t>
  </si>
  <si>
    <t>&lt;&lt;&lt; Click here to proceed to next section &gt;&gt;&gt;</t>
  </si>
  <si>
    <t>&lt;&lt;&lt; Click here to proceed to section 11 "Management" &gt;&gt;&gt;</t>
  </si>
  <si>
    <t xml:space="preserve">Identify the Competent Authority (CA) responsible for your case in that administering Member State (there may be more than one CA per Member State). </t>
  </si>
  <si>
    <t>Please specify whether you are a commercial or non-commercial air transport operator, whether you operate scheduled, non-scheduled flights or both and, whether the scope of your operations covers only the EEA or also non EEA countries.</t>
  </si>
  <si>
    <t>Please note: A part of the data to be entered in this subsection is identical to the information in the t-km data monitoring plan. However, more information is needed for emission monitoring. Thus the data has to be filled in here. You may reduce your workload by referring from the t-km monitoring plan to the information given here.</t>
  </si>
  <si>
    <r>
      <t xml:space="preserve">Please provide details about the procedure to be used for defining the monitoring methodology for </t>
    </r>
    <r>
      <rPr>
        <b/>
        <u/>
        <sz val="10"/>
        <rFont val="Arial"/>
        <family val="2"/>
      </rPr>
      <t>additional aircraft types</t>
    </r>
    <r>
      <rPr>
        <b/>
        <sz val="10"/>
        <rFont val="Arial"/>
        <family val="2"/>
      </rPr>
      <t>.</t>
    </r>
  </si>
  <si>
    <r>
      <t>Name of system</t>
    </r>
    <r>
      <rPr>
        <sz val="8"/>
        <rFont val="Arial"/>
        <family val="2"/>
      </rPr>
      <t xml:space="preserve"> used (where applicable).</t>
    </r>
  </si>
  <si>
    <t>conform with Standard (EN, ISO,...)</t>
  </si>
  <si>
    <t>The brief description should identify that the review and validation process includes a check on whether data is complete, comparisons with data over previous years, comparison of fuel consumption reported with purchase records and factors obtained for fuel suppliers with international reference factors, if applicable, and criteria for rejecting data.</t>
  </si>
  <si>
    <t>The brief description should outline what appropriate actions are undertaken if data flow activities and control activities are found not to function effectively. The procedure should outline how the validity of the outputs is assessed, the process of determining the cause of the error and of correcting it</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</si>
  <si>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 Where relevant, this procedure must include the method how compliance with sustainability criteria for biofuels is demonstrated.</t>
  </si>
  <si>
    <t>Ireland - Commission for Aviation Regulation</t>
  </si>
  <si>
    <t>If you have selected "TRUE" in response to 5(a), do you intend to use simplified procedures to estimate fuel consumption?</t>
  </si>
  <si>
    <t>If you have selected "TRUE", please provide information to support your eligibility for the simplified calculation procedures and then proceed directly to the tab "Simplified Calculation" (Section 9).</t>
  </si>
  <si>
    <t>Bolivia, Plurinational State of</t>
  </si>
  <si>
    <t>Virgin Islands, British</t>
  </si>
  <si>
    <t>Macao SAR</t>
  </si>
  <si>
    <t>Korea, Democratic People's Republic of</t>
  </si>
  <si>
    <t>Congo, The Democratic Republic of the</t>
  </si>
  <si>
    <t>Faroe Islands</t>
  </si>
  <si>
    <t>Holy See (Vatican City State)</t>
  </si>
  <si>
    <t>Libya</t>
  </si>
  <si>
    <t>Korea, Republic of</t>
  </si>
  <si>
    <t>Palestinian Territory, Occupied</t>
  </si>
  <si>
    <t>Moldova, Republic of</t>
  </si>
  <si>
    <t>Macedonia, The Former Yugoslav Republic of</t>
  </si>
  <si>
    <t>Saint Barthélemy</t>
  </si>
  <si>
    <t>Tanzania, United Republic of</t>
  </si>
  <si>
    <t>United States</t>
  </si>
  <si>
    <t>Virgin Islands, U.S.</t>
  </si>
  <si>
    <t>Venezuela, Bolivarian Republic of</t>
  </si>
  <si>
    <t>Curaçao</t>
  </si>
  <si>
    <t>Saint Helena, Ascension and Tristan da Cunha</t>
  </si>
  <si>
    <t>Sint Maarten (Dutch Part)</t>
  </si>
  <si>
    <t>South Georgia and the South Sandwich Islands</t>
  </si>
  <si>
    <t>South Sudan</t>
  </si>
  <si>
    <t>Taiwan</t>
  </si>
  <si>
    <t>Kosovo, United Nations Interim Administration Mission</t>
  </si>
  <si>
    <t>MONITORING PLAN FOR TONNE-KILOMETRE DATA</t>
  </si>
  <si>
    <t>Distance</t>
  </si>
  <si>
    <t>Payload</t>
  </si>
  <si>
    <t>&lt;&lt;&lt; If you have selected the annual emissions monitoring plan under 2(c), click here to proceed to section 3a &gt;&gt;&gt;</t>
  </si>
  <si>
    <t>Please note: This information must also be entered in the equivalent subsection of the annual emissions monitoring plan. However, more information is needed for emission monitoring. Thus it is highly recommended to use the annual emissions monitoring plan as the primary document. It may reduce your workload by referring from here to the annual emissions MP.</t>
  </si>
  <si>
    <t>Generic aircraft type 
(ICAO aircraft type designator)</t>
  </si>
  <si>
    <t>Sub-type (optional input)</t>
  </si>
  <si>
    <t>Number of aircraft operated at time of submission</t>
  </si>
  <si>
    <t>Estimated number of aircraft to be operated</t>
  </si>
  <si>
    <t>&lt;&lt;&lt;Click here to proceed to section 5 "Distance"&gt;&gt;&gt;</t>
  </si>
  <si>
    <t>TONNE-KILOMETRE DATA PROVISION</t>
  </si>
  <si>
    <t>Confirmation that aerodrome coordinates will be taken from official AIP data:</t>
  </si>
  <si>
    <t>Please confirm by selecting "True" that the latitude and longitude of aerodromes will be taken from aerodrome location data published in Aeronautical Information Publications (AIP) in compliance with Annex 15 of the Chicago Convention or from a source using such AIP data.</t>
  </si>
  <si>
    <t>Please describe the methodology or data source used to determine Distance ( = Great Circle Distance + 95 km) between aerodrome pairs.</t>
  </si>
  <si>
    <t>Great Circle Distances must be approximated using the system referred to in Article 3.7.1.1 of Annex 15 of the Chicago Convention (World Geodetic System, WGS84)</t>
  </si>
  <si>
    <t>Please provide details about the systems and procedures you have in place to determine aerodrome location information:</t>
  </si>
  <si>
    <t>Please provide details about the systems and procedures you have in place to determine the Great Circle Distance between aerodrome pairs.</t>
  </si>
  <si>
    <t>Payload (Passengers and Checked Baggage)</t>
  </si>
  <si>
    <t>Which method will you use for determining the mass of passengers and checked baggage?</t>
  </si>
  <si>
    <t>Tier 1: use of a default value of 100 kg for each passenger including their checked baggage</t>
  </si>
  <si>
    <t xml:space="preserve">Tier 2: use of the mass for passengers and checked baggage contained in the mass and balance documentation for each flight </t>
  </si>
  <si>
    <t>If you have chosen tier 2, please state the source of the Mass &amp; Balance data (e.g. as required by EU OPS (Regulation (EC) 3922/91), or other international flight regulations).</t>
  </si>
  <si>
    <t>If you measure the mass of passengers and checked baggage, you should include here details of the measuring equipment used.</t>
  </si>
  <si>
    <r>
      <t xml:space="preserve">Please provide details about the systems and procedures you have in place to monitor the </t>
    </r>
    <r>
      <rPr>
        <b/>
        <u/>
        <sz val="10"/>
        <rFont val="Arial"/>
        <family val="2"/>
      </rPr>
      <t>number of passengers</t>
    </r>
    <r>
      <rPr>
        <b/>
        <sz val="10"/>
        <rFont val="Arial"/>
        <family val="2"/>
      </rPr>
      <t xml:space="preserve"> on a flight:</t>
    </r>
  </si>
  <si>
    <t>Payload (Freight and Mail)</t>
  </si>
  <si>
    <t>Are you required to have Mass and Balance documentation for the relevant flights?</t>
  </si>
  <si>
    <t>Please provide a concise description of the proposed alternative methodology for determining mass of freight and mail.</t>
  </si>
  <si>
    <t>Please provide a description of the measurement devices used for measuring mass of freight and mail.</t>
  </si>
  <si>
    <t>Please confirm that you will exclude the tare weight of all pallets and containers that are not payload, and the service weight.</t>
  </si>
  <si>
    <t>Please provide details about the procedures you have in place to monitor the mass of freight and mail on a flight</t>
  </si>
  <si>
    <t>&lt;&lt;&lt; Click here to proceed to section 7 "Management" &gt;&gt;&gt;</t>
  </si>
  <si>
    <t>Tier 1 - Default 100 kg/passenger including checked baggage</t>
  </si>
  <si>
    <t>Tier 2 - Mass contained in Mass and Balance documentation</t>
  </si>
  <si>
    <t>Please continue input in section 6(e).</t>
  </si>
  <si>
    <t>Please go to section 6(f).</t>
  </si>
  <si>
    <t>Actual mail and freight mass will exclude the tare weight of freight containers, freight pallets and the service weight.</t>
  </si>
  <si>
    <t xml:space="preserve">This monitoring plan template represents the views of the Commission services at the time of publication. </t>
  </si>
  <si>
    <t>This is the final version of the monitoring plan template for aircraft operators, as endorsed by the Climate Change Committee in its meeting on 11 July 2012.</t>
  </si>
  <si>
    <t>Explanation: There are several fields in this template that are identical in the template for the annual emissions monitoring plan, like address information, and information regarding the aircraft fleet. In order to avoid unnecessary duplication of reporting, you may select here either the annual emission monitoring plan or the monitoring plan for tonne-kilometre data (this file) as the primary document. As soon as you have made your selection, you have to fill in the requested information only once in the selected document.</t>
  </si>
  <si>
    <t>Please attach a representation of the data flow for the calculation of tonne-kilometre data, including responsibility for retrieving and storing each type of data.  If necessary, please refer to additional information, submitted with your completed plan.</t>
  </si>
  <si>
    <t>The brief description should identify that the review and validation process includes a check on whether tonne-kilometre data is complete, comparisons with data over previous years and criteria for rejecting data.</t>
  </si>
  <si>
    <t>Please provide the results of a risk assessment that demonstrates that the control activities and procedures are commensurate with the risks identified.</t>
  </si>
  <si>
    <t>Hong Kong SAR</t>
  </si>
  <si>
    <t>The brief description should identify the process of document retention, specifically in relation to the data and information stipulated in Annex IX of the MRR and to how the data is stored such that information is made readily available upon request of the competent authority or verifier.</t>
  </si>
  <si>
    <t>Thereafter the formulas in row C must be corrected in order to point to the correct aircraft type in section 4(a).</t>
  </si>
  <si>
    <t>Under "Description of the relevant processing steps", please identify each step in the data flow from primary data to tonne-kilometres which reflect the sequence and interaction between data flow activities and include the formulas and data used to determine tonne-kilometres from the primary data.  Include details of any relevant electronic data processing and storage systems and other inputs (including manual inputs) and confirm how outputs of data flow activities are recorded.</t>
  </si>
  <si>
    <t>ausblenden</t>
  </si>
  <si>
    <t>Please use the blank fields in column D to name any alternative and/or biofuels which you will use. State the estimated fossil CO2 emissions arising from each listed fuel type, in order to provide evidence for the correct tier choice. Please ensure that the total emissions are consistent with the answer given in section 4(f)</t>
  </si>
  <si>
    <t>The Monitoring and Reporting Regulation (Commission Regulation (EU) No. 601/2012, hereinafter the "MRR"), defines further requirements for monitoring and reporting. The MRR can be downloaded from:</t>
  </si>
  <si>
    <t>Article 67(3) of the MRR requires:</t>
  </si>
  <si>
    <t>The annual emission reports and tonne-kilometre data reports shall at least contain the information listed in Annex X.</t>
  </si>
  <si>
    <t>Phase 3 Installation Annual emissions Report</t>
  </si>
  <si>
    <t>P3 Inst AER</t>
  </si>
  <si>
    <t>Phase 3 Aircraft operators Emissions report</t>
  </si>
  <si>
    <t>P3 Aircraft AER</t>
  </si>
  <si>
    <t>Phase 3 Aircraft operators tonne-kilometre report</t>
  </si>
  <si>
    <t>P3 Aircraft TKM</t>
  </si>
  <si>
    <t>Annex X sets out the minimum content of Annual Emissions Reports.</t>
  </si>
  <si>
    <t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t>
  </si>
  <si>
    <t xml:space="preserve">This reporting template represents the views of the Commission services at the time of publication. </t>
  </si>
  <si>
    <t>http://ec.europa.eu/clima/policies/ets/monitoring/documentation_en.htm</t>
  </si>
  <si>
    <r>
      <t xml:space="preserve">Confidentiality statement: </t>
    </r>
    <r>
      <rPr>
        <sz val="10"/>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</si>
  <si>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t>This emission report must be submitted to your Competent Authority ("CA") to the following address:</t>
  </si>
  <si>
    <t>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</si>
  <si>
    <t>Contact your Competent Authority if you need assistance to complete your Annual Emissions Report. Some Member States have produced guidance documents which you may find useful in addition to the Commission's guidance mentioned above.</t>
  </si>
  <si>
    <t>This template has been developed to accommodate the minimum content of an annual emissions report required by the MRR. Operators should therefore refer to the MRR and additional Member State requirements (if any) when completing.</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</si>
  <si>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</si>
  <si>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</si>
  <si>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t>
  </si>
  <si>
    <t>Note: Formulae must be checked and corrected in particular whenever rows and/or columns are added by aircraft operators.</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</si>
  <si>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t>
  </si>
  <si>
    <t>ANNUAL EMISSIONS REPORT FOR AIRCRAFT OPERATORS</t>
  </si>
  <si>
    <t>n.a.</t>
  </si>
  <si>
    <t>&lt;&lt;&lt; Click here to proceed to section 4 "Information about the monitoring plan" &gt;&gt;&gt;</t>
  </si>
  <si>
    <t>Information about the verifier's accreditation:</t>
  </si>
  <si>
    <t>Contact person for the verifier:</t>
  </si>
  <si>
    <t>Company Name:</t>
  </si>
  <si>
    <t>Name and address of the verifier of your annual emission report</t>
  </si>
  <si>
    <t>You must provide an address for receipt of notices or other documents under or in connection with the EU Greenhouse Gas Emissions Trading Scheme. Please provide an electronic address and a postal address within the administering Member State.</t>
  </si>
  <si>
    <t>Who can we contact about your annual emission report?</t>
  </si>
  <si>
    <t>Telephone Number:</t>
  </si>
  <si>
    <t xml:space="preserve">(d) </t>
  </si>
  <si>
    <t xml:space="preserve">(c) </t>
  </si>
  <si>
    <t>This name should be the legal entity carrying out the aviation activities defined in Annex I of the EU ETS Directive.</t>
  </si>
  <si>
    <t>Identification of the Aircraft Operator</t>
  </si>
  <si>
    <t>Reporting year:</t>
  </si>
  <si>
    <t>Reporting Year</t>
  </si>
  <si>
    <t>GENERAL INFORMATION ABOUT THIS REPORT</t>
  </si>
  <si>
    <t>t CO2</t>
  </si>
  <si>
    <t>Approach for data gaps</t>
  </si>
  <si>
    <t>Confirmation of eligibility for simplified approach:</t>
  </si>
  <si>
    <t>Total emissions in the reporting year:</t>
  </si>
  <si>
    <t>Number is different from input in section 5(a)!</t>
  </si>
  <si>
    <t>Total:</t>
  </si>
  <si>
    <t>September to December</t>
  </si>
  <si>
    <t>May to August</t>
  </si>
  <si>
    <t>January to April</t>
  </si>
  <si>
    <t>Number of flights</t>
  </si>
  <si>
    <t>Four-month period</t>
  </si>
  <si>
    <t>The local time of departure of the flight determines in which four-month period that flight shall be taken into account.</t>
  </si>
  <si>
    <t>Use of simplified procedures</t>
  </si>
  <si>
    <t>Generic Aircraft types using this fuel (ICAO designators separated by semicolons)</t>
  </si>
  <si>
    <t>Name of fuel</t>
  </si>
  <si>
    <t>Fuel use per aircraft type:</t>
  </si>
  <si>
    <t>Total CO2 emissions in the reporting year:</t>
  </si>
  <si>
    <t>Jet kerosene (jet A1 or jet A)</t>
  </si>
  <si>
    <t>CO2 emissions 
[t CO2]</t>
  </si>
  <si>
    <t>NCV [GJ/t]</t>
  </si>
  <si>
    <t xml:space="preserve">(b) </t>
  </si>
  <si>
    <t>Total number of flights in the reporting year covered by the EU ETS:</t>
  </si>
  <si>
    <t>Total emissions</t>
  </si>
  <si>
    <t>Have there been any deviations from your approved monitoring plan during the reporting year?</t>
  </si>
  <si>
    <t>Information about the monitoring plan</t>
  </si>
  <si>
    <t>EMISSION DATA OVERVIEW</t>
  </si>
  <si>
    <t>&lt; Please add additional rows above this row, if needed &gt;</t>
  </si>
  <si>
    <t>&lt;add more fuels before this column&gt;</t>
  </si>
  <si>
    <t>Alternative fuel 1</t>
  </si>
  <si>
    <t>Jet kerosene (jet A1 or 
jet A)</t>
  </si>
  <si>
    <t>Member State of arrival</t>
  </si>
  <si>
    <t>State of departure</t>
  </si>
  <si>
    <t>TOTAL [t CO2]</t>
  </si>
  <si>
    <t>Emissions from each Fuel [t CO2]</t>
  </si>
  <si>
    <t>Please complete the following table with the appropriate data for the reporting year.</t>
  </si>
  <si>
    <t>State of arrival</t>
  </si>
  <si>
    <t>Member State of departure</t>
  </si>
  <si>
    <t>Sum of domestic flights:</t>
  </si>
  <si>
    <t>Member State of departure and arrival</t>
  </si>
  <si>
    <t>Aggregated CO2 emissions from all flights of which departure Member State is the same as arrival Member State (domestic flights):</t>
  </si>
  <si>
    <t>Difference to data given in this sheet:</t>
  </si>
  <si>
    <t>emissions from all flights arriving at a Member State from a third country (=sum of section (d))</t>
  </si>
  <si>
    <t>E</t>
  </si>
  <si>
    <t>D</t>
  </si>
  <si>
    <t>C</t>
  </si>
  <si>
    <t>of which departure MS is the same as arrival MS (domestic flights, =sum of section (b))</t>
  </si>
  <si>
    <t>B</t>
  </si>
  <si>
    <t>A</t>
  </si>
  <si>
    <t>Detailed emissions data</t>
  </si>
  <si>
    <t>EMISSION DATA PER COUNTRY AND FUEL</t>
  </si>
  <si>
    <t>Please continue by adding further rows as needed.</t>
  </si>
  <si>
    <t>End date</t>
  </si>
  <si>
    <t>Starting date</t>
  </si>
  <si>
    <t>Owner of the aircraft (if known)
 In the case of leased-in aircraft, the lessor</t>
  </si>
  <si>
    <t>Aircraft registration number</t>
  </si>
  <si>
    <t>Aircraft subtype (as specified in the monitoring plan, if applicable)</t>
  </si>
  <si>
    <t>Aircraft type (ICAO aircraft type designator)</t>
  </si>
  <si>
    <t>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t>
  </si>
  <si>
    <t>Provide details for each aircraft used during the year covered by this report for which you are the aircraft operator, and which has been used for activities covered by Annex I of the EU ETS Directive.</t>
  </si>
  <si>
    <t>Aircraft data</t>
  </si>
  <si>
    <t>Compare data entered in section 5:</t>
  </si>
  <si>
    <t>Reporting year totals:</t>
  </si>
  <si>
    <t>Total number of flights</t>
  </si>
  <si>
    <t>Totals:</t>
  </si>
  <si>
    <t>end of list</t>
  </si>
  <si>
    <t>Total number of flights per aerodrome pair</t>
  </si>
  <si>
    <t>Please indicate if the data in this annex is considered confidential:</t>
  </si>
  <si>
    <t>Additional emissions data</t>
  </si>
  <si>
    <t>ReportingYears</t>
  </si>
  <si>
    <t>This is the year in which the reported aviation activities took place, i.e. 2013 for the report which you submit by 31 March 2014.</t>
  </si>
  <si>
    <t>If a unique ICAO designator is not available, enter the identification for ATC purposes (tail numbers) of all the aircraft you operate as used in box 7 of the flight plan.  (Please separate each registration with a semicolon.) Otherwise enter "n.a." and proceed.</t>
  </si>
  <si>
    <t>In some Member States there is more than one Competent Authority dealing with the EU ETS for aircraft operators. Please enter the name of the appropriate authority, if applicable. Otherwise choose "n.a.".</t>
  </si>
  <si>
    <t>The ICAO designator should be that specified in box 7 of the ICAO flight plan (excluding the flight identification) as specified in ICAO document 8585.  If you do not specify an ICAO designator in flight plans, please select "n.a." from the drop down list and proceed to 2(g).</t>
  </si>
  <si>
    <t>If a unique ICAO designator is not available, enter the identification for ATC purposes (tail numbers) of all the aircraft you operate as used in box 7 of the flight plan.  Please separate each registration with a semicolon (";"). Otherwise enter "n.a." and proceed.</t>
  </si>
  <si>
    <t>It will help the competent authority to have someone who they can contact directly with any questions about your report. The person you name should have the authority to act on your behalf. This may be an agent acting on behalf of the aircraft operator.</t>
  </si>
  <si>
    <t>It will help the competent authority to have someone who they can contact directly with any questions about verification of your report. The person you name should be familiar with this report.</t>
  </si>
  <si>
    <t>Member State where accreditation has been granted:</t>
  </si>
  <si>
    <t>Registration number issued by the accreditation body:</t>
  </si>
  <si>
    <t>Note that pursuant to Article 54(2) of the "AVR" (Accreditation and Verification Regulation; Regulation (EU) No. 600/2012), a Member State may choose to entrust certification of natural persons as verifiers to a national authority other than the national accreditation body.</t>
  </si>
  <si>
    <t>In such cases, "accreditation" should be read as "certification", and "accreditation body" as "national authority".</t>
  </si>
  <si>
    <t>The availability of such registration information may depend on the accrediting Member State's practice of accreditation of verifiers.</t>
  </si>
  <si>
    <t>The ICAO designator should be that specified in box 7 of the ICAO flight plan (excluding the flight identification) as specified in ICAO document 8585.  If you do not specify an ICAO designator in flight plans, please select "n.a." from the drop-down list and proceed to 2(e).</t>
  </si>
  <si>
    <t>Version number of the latest approved monitoring plan:</t>
  </si>
  <si>
    <t>TrueFalse</t>
  </si>
  <si>
    <t>make grey</t>
  </si>
  <si>
    <t>Properties of the fuels used:</t>
  </si>
  <si>
    <t>Fuel consumption and Emissions</t>
  </si>
  <si>
    <t>preliminary EF 
[t CO2 / t fuel]</t>
  </si>
  <si>
    <t>Fuel No.</t>
  </si>
  <si>
    <t>biomass content (sustainable) [%]</t>
  </si>
  <si>
    <t>biomass content (non-sustainable) [%]</t>
  </si>
  <si>
    <t>Please provide here the calculation factors needed for describing each fuel's properties for calculating the emissions. Input is required only if you are using other fuels than the standard fuels already defined. Please note:</t>
  </si>
  <si>
    <t>Net calorific value. Proxy data is to be reported for completeness purposes. In this template it is not used for emission calculation.</t>
  </si>
  <si>
    <t xml:space="preserve">preliminary EF </t>
  </si>
  <si>
    <t>biomass content (sustainable)</t>
  </si>
  <si>
    <t xml:space="preserve">biomass content (non-sustainable) </t>
  </si>
  <si>
    <t>Note: If you use a biofuel or mixed fuel, for which the sustainability criteria are demonstrated only for a part of the annual used quantity, you have to define two different fuels here, one with sustainable biomass and one with non-sustainable biomass.</t>
  </si>
  <si>
    <t>If required, you may add further fuels by inserting rows above this one. This is best done by inserting a copied row.</t>
  </si>
  <si>
    <t>(final) EF 
[t CO2 / t fuel]</t>
  </si>
  <si>
    <t>Here you have to enter the quantity of each fuel used in the reporting year (also referred to as "activity data"). The emissions and the biomass-related memo-items are calculated automatically using the calculation factors defined under point (b).</t>
  </si>
  <si>
    <t xml:space="preserve">(final) EF </t>
  </si>
  <si>
    <t>This is calculated from the preliminary emission factor and the sustainable biomass content (where the sustainable biomass content is zero-rated).</t>
  </si>
  <si>
    <t xml:space="preserve">fuel consumption </t>
  </si>
  <si>
    <t>CO2 from sustainable biomass</t>
  </si>
  <si>
    <t>CO2 from non-sustainable biomass</t>
  </si>
  <si>
    <t xml:space="preserve">This figure shows as a memo-item the emissions from sustainable biomass. </t>
  </si>
  <si>
    <t>This figure shows as a memo-item the emissions from non-sustainable biomass. Note that these emissions are part of the "fossil" emissions and do not need to be added once more.</t>
  </si>
  <si>
    <t>Memo Item: Sustainable biomass:</t>
  </si>
  <si>
    <t>Memo Item: Non-sustainable biomass:</t>
  </si>
  <si>
    <t>fuel consumption [tonnes]</t>
  </si>
  <si>
    <t>If required, you may add further fuels by inserting rows above this one. This is best done by inserting a copied row. However, formulae will need corrections!</t>
  </si>
  <si>
    <t>Please indicate for each fuel type used the associated generic aircraft types as listed. If aircraft types have used different fuel in the reporting period, please list them for each fuel used. The names of alternative fuels are taken automatically from section (b) above.</t>
  </si>
  <si>
    <t>Have you been using the simplified approach allowed for small emitters pursuant to Article 54(2) of the MRR?</t>
  </si>
  <si>
    <t>Memo-Item: Total (sustainable) biomass emissions</t>
  </si>
  <si>
    <t>Memo-Item: Total non-sustainable biomass emissions</t>
  </si>
  <si>
    <t>Total emissions of the aircraft operator:</t>
  </si>
  <si>
    <t>&lt;243?</t>
  </si>
  <si>
    <t>eligible</t>
  </si>
  <si>
    <t>not eligible</t>
  </si>
  <si>
    <t>EUconst_Eligible</t>
  </si>
  <si>
    <t>EUconst_NotEligible</t>
  </si>
  <si>
    <t>&lt;25000?</t>
  </si>
  <si>
    <t>Note: If you are using the simplified approach for small emitters, but have exceeded the applicable threshold (which is indicated here by the message "not eligible"), the following consequences apply in accordance with Article 54(4) of the MRR:</t>
  </si>
  <si>
    <t>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t>
  </si>
  <si>
    <t>The aircraft operator shall notify the competent authority thereof without undue delay and submit a significant modification of the monitoring plan within the meaning of point (vi) of Article 15(4)(a) to the competent authority for approval.</t>
  </si>
  <si>
    <t>Euconst_ErrMsgNumerOfFlights</t>
  </si>
  <si>
    <t>The table should be filled as follows:</t>
  </si>
  <si>
    <t>Reference</t>
  </si>
  <si>
    <t>Type</t>
  </si>
  <si>
    <t>Please describe here the type of data gap, such as "density measurement not available", "fuel uplift not available", "flights missing activity list", etc.</t>
  </si>
  <si>
    <t>Replacement method</t>
  </si>
  <si>
    <t>Emissions</t>
  </si>
  <si>
    <t>Please give here the amount of emissions which are affected by the data gap. This figure must be INCLUDED in section 5.</t>
  </si>
  <si>
    <t>&lt;&lt;&lt; Click here to proceed to section 8 "Detailed emission data" &gt;&gt;&gt;</t>
  </si>
  <si>
    <t>Note: You can add more columns if you use more fuels, and more rows if you have to enter more country pairs.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</si>
  <si>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Note: Only fossil emissions are accounted for in this section. This includes biomass emissions for which sustainability criteria have not been proven.</t>
  </si>
  <si>
    <t>&lt;&lt;&lt; Click here to proceed to section 9 "Aircraft data" &gt;&gt;&gt;</t>
  </si>
  <si>
    <t>&lt;&lt;&lt; Click here to proceed to section 10 "Member State specific Content" &gt;&gt;&gt;</t>
  </si>
  <si>
    <t>&lt;&lt;&lt; Click here to proceed to section 11 "Emissions per aerodrome pair" &gt;&gt;&gt;</t>
  </si>
  <si>
    <t>Aerodrome Pair (use 4-letter ICAO designator)</t>
  </si>
  <si>
    <t xml:space="preserve">Please fill in the table below. If you need additional rows, please insert them above the "end of list" row. In that case the formula for the totals will work correctly. </t>
  </si>
  <si>
    <t>Note that if you add additional cells, and/or copy and paste data from another program or worksheet, you have to check the correctness of existing formulae. It is the full responsibility of the aircraft operator to check the correctness of calculations.</t>
  </si>
  <si>
    <t>Reporting year</t>
  </si>
  <si>
    <t>Information about this report:</t>
  </si>
  <si>
    <t xml:space="preserve"> t CO2</t>
  </si>
  <si>
    <t xml:space="preserve">First draft </t>
  </si>
  <si>
    <t>Aerodrome of departure</t>
  </si>
  <si>
    <t>Aerodrome of arrival</t>
  </si>
  <si>
    <t>Second draft</t>
  </si>
  <si>
    <t>The EU ETS for aviation has been expanded to cover the three EEA EFTA States Iceland, Liechtenstein and Norway, and will cover also Croatia from 2013 onwards. This means that aircraft operators also need to monitor and report their emissions and tonne-kilometre data from domestic flights within the EEA EFTA States, flights between the EEA EFTA States and flights between EEA EFTA States and third countries.</t>
  </si>
  <si>
    <t>The CA may contact you to discuss modifications to your monitoring plan to ensure the accurate and verifiable monitoring and reporting of annual emissions, according to the general and specific requirements of the MRR. Notwithstanding Article 16(1) of the MRR, upon notification of approval from the CA you will use the latest approved version of the monitoring plan as the methodology to determine annual emissions and implement your data acquisition and handling activities and control activities. It will serve also as a reference for verification of your annual emissions report.</t>
  </si>
  <si>
    <t>Green fields show automatically calculated results. Red text indicates error messages (missing data etc.).</t>
  </si>
  <si>
    <t>Operators who are considered to be small emitters may choose to use simplified procedures to estimate fuel consumption using tools implemented by Eurocontrol or another relevant organisation. In this case, complete the worksheet "simplified calculation" instead of the worksheet "calculation".</t>
  </si>
  <si>
    <t>Annex: Emissions per aerodrome pair</t>
  </si>
  <si>
    <t>The „preliminary emission factor" is the assumed total emission factor of a mixed fuel or material based on the total carbon content composed of biomass fraction and fossil fraction before multiplying it with the fossil fraction to result in the emission factor. For Aviation, the EF is usually reported as t CO2/t.</t>
  </si>
  <si>
    <t>This is the amount of "fossil" emissions (including emissions from biomass for which no evidence for compliance with the sustainability criteria has been provided). It is identical to the emissions for which allowances are to be surrendered.</t>
  </si>
  <si>
    <t>List of data gaps occurred and method of determining surrogate data</t>
  </si>
  <si>
    <t>In accordance with Article 65(2) of the MRR data gaps must be closed by a method defined in the monitoring plan, or if this is not possible, by using a tool which may be used for the small emitters approach.</t>
  </si>
  <si>
    <t>Here the data gap should be specified, either by referencing the aircraft, aerodrome, flight numbers etc. for which the data gap occurred, and/or the start and end date of the period where the gap occurred.</t>
  </si>
  <si>
    <t>please indicate the method of determining surrogate data, by referencing the procedure in your monitoring plan, or by "small emitter tool" etc.</t>
  </si>
  <si>
    <t>Aggregated CO2 emissions from all flights arriving at each Member State from a third country:</t>
  </si>
  <si>
    <r>
      <t>Note</t>
    </r>
    <r>
      <rPr>
        <i/>
        <sz val="8"/>
        <color indexed="62"/>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</si>
  <si>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r>
      <t xml:space="preserve">The items specified below should ensure the completeness of monitoring and reporting of the emissions of all aircraft used during the monitoring year, including </t>
    </r>
    <r>
      <rPr>
        <i/>
        <u/>
        <sz val="8"/>
        <color indexed="18"/>
        <rFont val="Arial"/>
        <family val="2"/>
      </rPr>
      <t>owned</t>
    </r>
    <r>
      <rPr>
        <i/>
        <sz val="8"/>
        <color indexed="18"/>
        <rFont val="Arial"/>
        <family val="2"/>
      </rPr>
      <t xml:space="preserve"> aircraft, as well as </t>
    </r>
    <r>
      <rPr>
        <i/>
        <u/>
        <sz val="8"/>
        <color indexed="18"/>
        <rFont val="Arial"/>
        <family val="2"/>
      </rPr>
      <t>leased-in</t>
    </r>
    <r>
      <rPr>
        <i/>
        <sz val="8"/>
        <color indexed="18"/>
        <rFont val="Arial"/>
        <family val="2"/>
      </rPr>
      <t xml:space="preserve"> aircraft.</t>
    </r>
  </si>
  <si>
    <r>
      <t xml:space="preserve">Please detail the procedures and systems in place to keep an updated detailed </t>
    </r>
    <r>
      <rPr>
        <i/>
        <u/>
        <sz val="8"/>
        <color indexed="18"/>
        <rFont val="Arial"/>
        <family val="2"/>
      </rPr>
      <t>list of aerodrome pairs</t>
    </r>
    <r>
      <rPr>
        <i/>
        <sz val="8"/>
        <color indexed="18"/>
        <rFont val="Arial"/>
        <family val="2"/>
      </rPr>
      <t xml:space="preserve"> </t>
    </r>
    <r>
      <rPr>
        <i/>
        <u/>
        <sz val="8"/>
        <color indexed="18"/>
        <rFont val="Arial"/>
        <family val="2"/>
      </rPr>
      <t>and flights operated</t>
    </r>
    <r>
      <rPr>
        <i/>
        <sz val="8"/>
        <color indexed="18"/>
        <rFont val="Arial"/>
        <family val="2"/>
      </rPr>
      <t xml:space="preserve"> during the monitoring period as well as the procedures in place to ensure completeness and non-duplication of data.</t>
    </r>
  </si>
  <si>
    <r>
      <t xml:space="preserve">Please detail the systems in place to keep an updated detailed </t>
    </r>
    <r>
      <rPr>
        <i/>
        <u/>
        <sz val="8"/>
        <color indexed="18"/>
        <rFont val="Arial"/>
        <family val="2"/>
      </rPr>
      <t xml:space="preserve">list of flights </t>
    </r>
    <r>
      <rPr>
        <i/>
        <sz val="8"/>
        <color indexed="18"/>
        <rFont val="Arial"/>
        <family val="2"/>
      </rPr>
      <t>during the monitoring period which are included/excluded from EU ETS, as well as the procedures in place to ensure completeness and non-duplication of data.</t>
    </r>
  </si>
  <si>
    <r>
      <t xml:space="preserve">If the chosen methodology (Method A/Method B) is not applied for </t>
    </r>
    <r>
      <rPr>
        <b/>
        <u/>
        <sz val="10"/>
        <rFont val="Arial"/>
        <family val="2"/>
      </rPr>
      <t>all aircraft types</t>
    </r>
    <r>
      <rPr>
        <b/>
        <sz val="10"/>
        <rFont val="Arial"/>
        <family val="2"/>
      </rPr>
      <t>, please provide a justification for this approach in the box below</t>
    </r>
  </si>
  <si>
    <r>
      <t>For each source stream (fuel type), specify the estimated annual CO</t>
    </r>
    <r>
      <rPr>
        <i/>
        <vertAlign val="subscript"/>
        <sz val="8"/>
        <color indexed="18"/>
        <rFont val="Arial"/>
        <family val="2"/>
      </rPr>
      <t>2</t>
    </r>
    <r>
      <rPr>
        <i/>
        <sz val="8"/>
        <color indexed="18"/>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</si>
  <si>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r>
      <t>List of EN</t>
    </r>
    <r>
      <rPr>
        <sz val="8"/>
        <rFont val="Arial"/>
        <family val="2"/>
      </rPr>
      <t xml:space="preserve"> or other </t>
    </r>
    <r>
      <rPr>
        <u/>
        <sz val="8"/>
        <rFont val="Arial"/>
        <family val="2"/>
      </rPr>
      <t>standards</t>
    </r>
    <r>
      <rPr>
        <sz val="8"/>
        <rFont val="Arial"/>
        <family val="2"/>
      </rPr>
      <t xml:space="preserve"> applied (where relevant)</t>
    </r>
  </si>
  <si>
    <r>
      <t>Does your organisation have a documented environmental</t>
    </r>
    <r>
      <rPr>
        <b/>
        <sz val="10"/>
        <color indexed="10"/>
        <rFont val="Arial"/>
        <family val="2"/>
      </rPr>
      <t xml:space="preserve"> </t>
    </r>
    <r>
      <rPr>
        <b/>
        <sz val="10"/>
        <rFont val="Arial"/>
        <family val="2"/>
      </rPr>
      <t>management system?  Please choose the most relevant response.</t>
    </r>
  </si>
  <si>
    <r>
      <t xml:space="preserve">Operators may select as a minimum the Tier 1 level to determine the mass of passengers and checked baggage.  Within the same trading period the chosen tier shall be applied consistently for </t>
    </r>
    <r>
      <rPr>
        <b/>
        <i/>
        <u/>
        <sz val="8"/>
        <color indexed="18"/>
        <rFont val="Arial"/>
        <family val="2"/>
      </rPr>
      <t>ALL</t>
    </r>
    <r>
      <rPr>
        <i/>
        <sz val="8"/>
        <color indexed="18"/>
        <rFont val="Arial"/>
        <family val="2"/>
      </rPr>
      <t xml:space="preserve"> flights.</t>
    </r>
  </si>
  <si>
    <r>
      <t xml:space="preserve">Aircraft operators which are </t>
    </r>
    <r>
      <rPr>
        <b/>
        <i/>
        <u/>
        <sz val="8"/>
        <color indexed="18"/>
        <rFont val="Arial"/>
        <family val="2"/>
      </rPr>
      <t>not</t>
    </r>
    <r>
      <rPr>
        <i/>
        <sz val="8"/>
        <color indexed="18"/>
        <rFont val="Arial"/>
        <family val="2"/>
      </rPr>
      <t xml:space="preserve"> required to have Mass and Balance documentation shall propose a suitable methodology for determining the mass of freight and mail.</t>
    </r>
  </si>
  <si>
    <t>If the aircraft has not belonged to your fleet for the whole reporting year:</t>
  </si>
  <si>
    <t>Default IPCC value
(tonnes CO2 /tonne fuel)</t>
  </si>
  <si>
    <t>If you have answered "True", please describe all relevant changes in the operations and all deviations from your approved monitoring plan, providing information about each deviation and the consequence for the calculation of annual emissions.</t>
  </si>
  <si>
    <t>final draft to TWG</t>
  </si>
  <si>
    <t>Please enter here the percentage of biomass (% of the carbon content) contained in the fuel which cannot be demonstrated to comply with the sustainability criteria. This biomass is treated like fossil material, i.e. it contributes to fossil emissions under point (c), but is also presented as a separate memo-item.</t>
  </si>
  <si>
    <t>For fuels which contain biomass, compliance with the sustainability criteria pursuant to the RES Directive has to be demonstrated (see guidance document no. 3)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</si>
  <si>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Reason</t>
  </si>
  <si>
    <t>Please describe here the reason why the data gap occurred.</t>
  </si>
  <si>
    <t>Italy - ENAC - Ente Nazionale per l'Aviazione Civile</t>
  </si>
  <si>
    <t>Aggregated CO2 emissions from all flights arriving at each MS from third countries:</t>
  </si>
  <si>
    <t>Emissions from flights within Croatia, and between Croatia and third countries ("additional aviation activities" hereinafter) need to be monitored from 1 July 2013 (i.e. reported for the first time in 2014). However, additional aviation activities are fully included from 2014. Thus, allowances for emissions from additional aviation activities must be surrendered for the first time in 2015 (i.e. for emissions in 2014).</t>
  </si>
  <si>
    <t>In order to report correctly the emissions of 2013, aircraft operators who carry out additional aviation activities should submit their annual emission reports to the competent authority using two separate files (based on this template): In one template all emissions shall be reported for which allowances have to be surrendered. In the second file the additional aviation allowances shall be reported.</t>
  </si>
  <si>
    <t>From 2014 onwards (i.e. for all reports submitted from 2015 onwards) only one report containing all emissions from all flights falling under the EU ETS is to be submitted.</t>
  </si>
  <si>
    <t>final draft to CCC (Wording on Croatia corrected)</t>
  </si>
  <si>
    <t>This Annual Emissions Report was submitted by:</t>
  </si>
  <si>
    <t>endorsed in CCC 18 April 2013; sent to translation</t>
  </si>
  <si>
    <t>http://eur-lex.europa.eu/legal-content/EN/TXT/HTML/?uri=CELEX:02003L0087-20151029&amp;qid=1447163831856&amp;from=EN</t>
  </si>
  <si>
    <t>http://eur-lex.europa.eu/legal-content/EN/TXT/PDF/?uri=CELEX:02012R0601-20140730&amp;qid=1447163892338&amp;from=EN</t>
  </si>
  <si>
    <r>
      <t xml:space="preserve">IMPORTANT NOTE: This total emissions figure is considered the correct figure for the annual emissions. If aggregation in the sheet "Emissions Data" or in the Annex deviates from this figure, make sure that the data in all tables is consistent. 
</t>
    </r>
    <r>
      <rPr>
        <b/>
        <sz val="10"/>
        <color indexed="10"/>
        <rFont val="Arial"/>
        <family val="2"/>
      </rPr>
      <t>This figure should only include emissions to be reported under the EU ETS, i.e. relate to the reduced scope.</t>
    </r>
  </si>
  <si>
    <r>
      <t xml:space="preserve">This is the amount of allowances to be surrendered by the aircraft operator, as calculated in section 5(c). </t>
    </r>
    <r>
      <rPr>
        <i/>
        <sz val="8"/>
        <color indexed="10"/>
        <rFont val="Arial"/>
        <family val="2"/>
      </rPr>
      <t xml:space="preserve">This figure should only include emissions to be reported under the EU ETS, i.e. relate to the reduced scope. </t>
    </r>
  </si>
  <si>
    <t>Please enter here the total emissions related to the full scope.</t>
  </si>
  <si>
    <r>
      <t xml:space="preserve">Small emitters are aircraft operators which operate fewer than 243 flights per period for three consecutive four-month periods and aircraft operators with total annual emissions lower than 25,000 t/ CO2 per year, </t>
    </r>
    <r>
      <rPr>
        <i/>
        <sz val="8"/>
        <color indexed="10"/>
        <rFont val="Arial"/>
        <family val="2"/>
      </rPr>
      <t>related to the EU ETS full scope.</t>
    </r>
  </si>
  <si>
    <t xml:space="preserve">Please note that all figures should only include emissions to be reported under the EU ETS, i.e. relate to the reduced scope. </t>
  </si>
  <si>
    <r>
      <t>Please provide the data (totals during the reporting period,</t>
    </r>
    <r>
      <rPr>
        <b/>
        <sz val="10"/>
        <color indexed="10"/>
        <rFont val="Arial"/>
        <family val="2"/>
      </rPr>
      <t xml:space="preserve"> related to the reduced scope</t>
    </r>
    <r>
      <rPr>
        <b/>
        <sz val="10"/>
        <rFont val="Arial"/>
        <family val="2"/>
      </rPr>
      <t>) in the table below per aerodrome pair.</t>
    </r>
  </si>
  <si>
    <t>Accordingly, all references to Member States in this template should be interpreted as including all 31 EEA States. The EEA comprises the 28 EU Member States, Iceland, Liechtenstein and Norway.</t>
  </si>
  <si>
    <t>Directive 2003/87/EC, as amended (hereinafter "the (revised) EU ETS Directive") requires aircraft operators who are included in the European Greenhouse Gas Emission Trading Scheme (the EU ETS) to monitor and report their emissions and tonne-kilometre data, and to have the reports verified by an independent and accredited verifier.</t>
  </si>
  <si>
    <r>
      <t xml:space="preserve">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t>
    </r>
    <r>
      <rPr>
        <sz val="10"/>
        <color indexed="10"/>
        <rFont val="Arial"/>
        <family val="2"/>
      </rPr>
      <t>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r>
  </si>
  <si>
    <t xml:space="preserve">Please enter here the total fuel consumption of each fuel in tonnes in the reporting year. Please note that this figure should only include fuel consumption to be reported under the EU ETS, i.e. relate to the reduced scope. </t>
  </si>
  <si>
    <t>emissions from all flights departing from a Member State to another Member State (=sum of section (c))</t>
  </si>
  <si>
    <t>Aggregated CO2 emissions from all flights departing from each Member State to another Member State:</t>
  </si>
  <si>
    <r>
      <t>Total emissions</t>
    </r>
    <r>
      <rPr>
        <b/>
        <sz val="8"/>
        <rFont val="Arial"/>
        <family val="2"/>
      </rPr>
      <t xml:space="preserve">
[t CO2]</t>
    </r>
  </si>
  <si>
    <t>proposed for endorsement by CCC</t>
  </si>
  <si>
    <t>In accordance with Article 28a(6) of the EU ETS Directive stipulates that aircraft operators emitting less than 25 000 tonnes of CO2 per year, related to the full scope of the EU ETS, both commercial and non-commercial, can choose an alternative to verification by an independent verifier. 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
Where small emitters make use of this simplification, this section can be left empty.</t>
  </si>
  <si>
    <r>
      <t xml:space="preserve">Please report the total number of </t>
    </r>
    <r>
      <rPr>
        <b/>
        <sz val="10"/>
        <color indexed="10"/>
        <rFont val="Arial"/>
        <family val="2"/>
      </rPr>
      <t xml:space="preserve">full scope </t>
    </r>
    <r>
      <rPr>
        <b/>
        <sz val="10"/>
        <rFont val="Arial"/>
        <family val="2"/>
      </rPr>
      <t>flights covered by the EU ETS in each four-month period during the reporting year for which you are the aircraft operator:</t>
    </r>
  </si>
  <si>
    <r>
      <t xml:space="preserve">The following table is used for control purposes only. Please make sure that the totals are consistent with the result of section 5(c). The following sections (b) </t>
    </r>
    <r>
      <rPr>
        <b/>
        <sz val="10"/>
        <color indexed="10"/>
        <rFont val="Arial"/>
        <family val="2"/>
      </rPr>
      <t>and (c)</t>
    </r>
    <r>
      <rPr>
        <b/>
        <sz val="10"/>
        <rFont val="Arial"/>
        <family val="2"/>
      </rPr>
      <t xml:space="preserve"> should be filled without any double counting of emissions.</t>
    </r>
  </si>
  <si>
    <t>Total emissions entered in section 5(c):</t>
  </si>
  <si>
    <r>
      <t xml:space="preserve">Total aggregated CO2 emissions from all flights </t>
    </r>
    <r>
      <rPr>
        <b/>
        <sz val="8"/>
        <color indexed="10"/>
        <rFont val="Arial"/>
        <family val="2"/>
      </rPr>
      <t>relating</t>
    </r>
    <r>
      <rPr>
        <b/>
        <sz val="8"/>
        <rFont val="Arial"/>
        <family val="2"/>
      </rPr>
      <t xml:space="preserve"> </t>
    </r>
    <r>
      <rPr>
        <b/>
        <sz val="8"/>
        <color indexed="10"/>
        <rFont val="Arial"/>
        <family val="2"/>
      </rPr>
      <t xml:space="preserve">to the reduced scope </t>
    </r>
    <r>
      <rPr>
        <b/>
        <sz val="8"/>
        <rFont val="Arial"/>
        <family val="2"/>
      </rPr>
      <t>of the EU ETS Directive (= B + C)</t>
    </r>
  </si>
  <si>
    <t>re-endorsed by CCC</t>
  </si>
  <si>
    <t>This is the final version of the annual emissions report template for aircraft operators, as re-endorsed by the Climate Change Committee by written procedure in December 2015.</t>
  </si>
  <si>
    <t>of which all other intra EEA flights</t>
  </si>
  <si>
    <t>Aircraft operators Emissions report EU ETS &amp; CORSIA</t>
  </si>
  <si>
    <t>AER EU ETS &amp; CORSIA</t>
  </si>
  <si>
    <t>Used for combined reporting under the EU ETS and ICAO CORSIA</t>
  </si>
  <si>
    <t>Version number of this emission report</t>
  </si>
  <si>
    <t>Emissions of the aircraft operator from international flights covered by CORSIA:</t>
  </si>
  <si>
    <t>Total emissions from international flights:</t>
  </si>
  <si>
    <t>Total emissions from flights subject to offsetting requirements:</t>
  </si>
  <si>
    <t>Total emissions reductions claimed from the use of CORSIA eligible fuels:</t>
  </si>
  <si>
    <t>Sections added to the EU ETS template related to information required for CORSIA are identified by a light blue frame.</t>
  </si>
  <si>
    <t>Reporting Year and Scope</t>
  </si>
  <si>
    <t>CONTR_CORSIAapplied</t>
  </si>
  <si>
    <t>CONTR_onlyCORSIA</t>
  </si>
  <si>
    <t>In line with paragraph 1.2 of the CORSIA SARPs, the aircraft operator is attributed to the state according to its ICAO designator, if applicable, or to the state that issued the AOC, or the place of juridical registration.</t>
  </si>
  <si>
    <t>An obligation under CORSIA is given only if you are producing annual CO2 emissions greater than 10,000 tonnes from international flights conducted by aeroplanes with a maximum certificated take-off mass greater than 5,700 kg from 1 January 2019, with the exception of humanitarian, medical and firefighting flights.</t>
  </si>
  <si>
    <t>Please confirm if you have an obligation under the EU ETS:</t>
  </si>
  <si>
    <t>Please confirm if you want to use this emission report for CORSIA:</t>
  </si>
  <si>
    <t>Scope: EU ETS and/or CORSIA:</t>
  </si>
  <si>
    <t>Note: If this section is kept empty, it is automatically assumed that this report is filled for EU ETS only.</t>
  </si>
  <si>
    <t xml:space="preserve">If you have an obligation under CORSIA to the same country as under the EU ETS, you should fill in the sections of this template which are marked as relating to ICAO's market based mechanism CORSIA (indicated by a light blue frame). </t>
  </si>
  <si>
    <t>(l)</t>
  </si>
  <si>
    <t>Version number of this emission report:</t>
  </si>
  <si>
    <t>This should be a natural number (starting from 1) helping the verifier and competent authority to identify the version of the report verified.</t>
  </si>
  <si>
    <t>used for EU ETS</t>
  </si>
  <si>
    <t>Fuel used</t>
  </si>
  <si>
    <t>Jet-A</t>
  </si>
  <si>
    <t>Jet-A1</t>
  </si>
  <si>
    <t>Jet-B</t>
  </si>
  <si>
    <t>AvGas</t>
  </si>
  <si>
    <t>Total number of international flights during reporting period:</t>
  </si>
  <si>
    <t xml:space="preserve">   Total number of international flights subject to offsetting requirements:</t>
  </si>
  <si>
    <t>Total emissions reductions claimed from the use of CORSIA eligible fuels (in tonnes):</t>
  </si>
  <si>
    <t>Fuel type</t>
  </si>
  <si>
    <t>Emission reductions claimed</t>
  </si>
  <si>
    <t>Feedstock</t>
  </si>
  <si>
    <t>Conversion process</t>
  </si>
  <si>
    <t>Departure</t>
  </si>
  <si>
    <t>Arrival</t>
  </si>
  <si>
    <t>Total No. of flights</t>
  </si>
  <si>
    <t>Total amount of fuel used (in tonnes)</t>
  </si>
  <si>
    <t>Fuel conversion factors</t>
  </si>
  <si>
    <t>Subject to offsetting requirements?</t>
  </si>
  <si>
    <t>ICAO airport code</t>
  </si>
  <si>
    <t>State</t>
  </si>
  <si>
    <t>Legal representative of the aircraft operator</t>
  </si>
  <si>
    <t>Please provide contact information of a representative who is legally responsible for the aircraft operator, for the purpose of compliance with the EU ETS, or CORSIA rules, as applicable.</t>
  </si>
  <si>
    <t>(I)</t>
  </si>
  <si>
    <t>(II)</t>
  </si>
  <si>
    <t>(III)</t>
  </si>
  <si>
    <t xml:space="preserve">-  </t>
  </si>
  <si>
    <t>Legal basis</t>
  </si>
  <si>
    <t>That delegated act can be downloaded from:</t>
  </si>
  <si>
    <t>The Monitoring and Reporting Regulation (Commission Regulation (EU) No 601/2012, hereinafter the "MRR"), defines further requirements for monitoring and reporting. The MRR can be downloaded from:</t>
  </si>
  <si>
    <t>https://eur-lex.europa.eu/eli/reg/2012/601</t>
  </si>
  <si>
    <t>Note that the MRR has been revised in December 2018. Some amendments - including some relevant for this template - apply as from 1 January 2019. The Article numbers mentioned in this template refer to the MRR version as amended by Regulation (EU) 2066/2018. As from 1 January 2021, Regulation (EU) 601/2012 will be repealed and replaced in its entirety by Regulation (EU) 2066/2018.</t>
  </si>
  <si>
    <t>Some Article numbers change as consequence of the transition to the new MRR. Therefore, from 2021, Article numbers must be read using the correlation table presented in Annex XI to Regulation (EU) 2066/2012. The latter Regulation (i.e. the "new MRR") can be downloaded from:</t>
  </si>
  <si>
    <t>http://data.europa.eu/eli/reg_impl/2018/2066/oj</t>
  </si>
  <si>
    <t>Information on CORSIA</t>
  </si>
  <si>
    <t>Where this template refers to the "CORSIA rules" or "SARPs", it means the "International Standards and Recommended Practices, Environmental Protection — Carbon Offsetting and Reduction Scheme for International Aviation (CORSIA) (Annex 16, Volume IV to the Convention on International Civil Aviation).</t>
  </si>
  <si>
    <t>The SARPs, the ETM and all Implementation Elements are available under the following address:</t>
  </si>
  <si>
    <t>https://www.icao.int/environmental-protection/CORSIA/Pages/default.aspx</t>
  </si>
  <si>
    <t>Scope and relevance</t>
  </si>
  <si>
    <t>Aircraft operators are required to comply with the EU ETS if they carry out aviation activities as included in Annex I to the EU ETS Directive. However, until December 2023, pending potential review by EU legislators, the so-called "reduced scope" is applicable. Furthermore the following aircraft operators are excluded:</t>
  </si>
  <si>
    <t>Non-commercial air transport operators which emit less than 1 000 t CO2 per year under the "full scope" of the EU ETS.</t>
  </si>
  <si>
    <t>For further information, in particular regarding "full" and "reduced" scope and simplified approaches, please see MRR guidance document No.2 "General guidance for Aircraft Operators", which can be downloaded under:</t>
  </si>
  <si>
    <t>https://ec.europa.eu/clima/sites/clima/files/ets/monitoring/docs/gd2_guidance_aircraft_en.pdf</t>
  </si>
  <si>
    <t>There are three possible situations in which you are required to use this template: (1) if you have to comply with the EU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t>
  </si>
  <si>
    <t>Note that under the EU ETS some simplified monitoring, reporting and verification requirements apply for small emitters. This template guides you whether you are allowed to use the simplified approaches (see section (6) of this template).</t>
  </si>
  <si>
    <t>According to the delegated act pursuant to Article 28c of the EU ETS Directive, this template is also to be used for CORSIA reporting.</t>
  </si>
  <si>
    <t>(IV)</t>
  </si>
  <si>
    <t>Guidance on this template</t>
  </si>
  <si>
    <t xml:space="preserve">https://ec.europa.eu/clima/policies/ets/monitoring_en#tab-0-1 </t>
  </si>
  <si>
    <t>EMISSION DATA PER COUNTRY AND FUEL – EU ETS</t>
  </si>
  <si>
    <t>Additional emissions data – EU ETS</t>
  </si>
  <si>
    <t>a)</t>
  </si>
  <si>
    <t>Summary of reported international flights and emissions</t>
  </si>
  <si>
    <t>t</t>
  </si>
  <si>
    <t>Note I: Please report both directions between aerodrome pairs if applicable (A-B and B-A).</t>
  </si>
  <si>
    <t>Note II: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t>
  </si>
  <si>
    <t>Note III: Please also complete the CORSIA eligible fuels supplementary information to the Emissions Report, if CORSIA eligible fuels were used during the reporting period.</t>
  </si>
  <si>
    <t>Total emission reductions from the use of CORSIA eligible fuel(s) claimed:</t>
  </si>
  <si>
    <t>Unit</t>
  </si>
  <si>
    <t>CORSIA_FuelsList</t>
  </si>
  <si>
    <t>EU_EF_forCORSIAFuelList</t>
  </si>
  <si>
    <t>EF_SystemSelection</t>
  </si>
  <si>
    <t>EU ETS</t>
  </si>
  <si>
    <t>CORSIA</t>
  </si>
  <si>
    <t>Explanation for the data below: Please complete the list underneath. All aerodrome pairs that were operated during the reporting year have to be reported.</t>
  </si>
  <si>
    <r>
      <t>Total CO</t>
    </r>
    <r>
      <rPr>
        <vertAlign val="subscript"/>
        <sz val="10"/>
        <rFont val="Arial"/>
        <family val="2"/>
      </rPr>
      <t>2</t>
    </r>
    <r>
      <rPr>
        <sz val="10"/>
        <rFont val="Arial"/>
        <family val="2"/>
      </rPr>
      <t xml:space="preserve"> emissions from international flights (in tonnes):</t>
    </r>
  </si>
  <si>
    <r>
      <t xml:space="preserve">   Total CO</t>
    </r>
    <r>
      <rPr>
        <vertAlign val="subscript"/>
        <sz val="10"/>
        <rFont val="Arial"/>
        <family val="2"/>
      </rPr>
      <t>2</t>
    </r>
    <r>
      <rPr>
        <sz val="10"/>
        <rFont val="Arial"/>
        <family val="2"/>
      </rPr>
      <t xml:space="preserve"> emissions from flights subject to offsetting requirements (in tonnes):</t>
    </r>
  </si>
  <si>
    <r>
      <t>CO</t>
    </r>
    <r>
      <rPr>
        <vertAlign val="subscript"/>
        <sz val="10"/>
        <rFont val="Arial"/>
        <family val="2"/>
      </rPr>
      <t>2</t>
    </r>
    <r>
      <rPr>
        <sz val="10"/>
        <rFont val="Arial"/>
        <family val="2"/>
      </rPr>
      <t xml:space="preserve"> emissions (in tonnes)</t>
    </r>
  </si>
  <si>
    <t>CNTR_EFSystemselected</t>
  </si>
  <si>
    <t>CNTR_EFListSelected</t>
  </si>
  <si>
    <t>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t>
  </si>
  <si>
    <t>CORSIA emissions data</t>
  </si>
  <si>
    <t>Annex: Emissions per aerodrome pair – EU ETS</t>
  </si>
  <si>
    <t>This emission report is used for CORSIA:</t>
  </si>
  <si>
    <t>Note: If unclear in the table above, whether data gaps apply to EU ETS, CORSIA, or both types of data, please add relevant information in the table, e.g. by specifying it in the "type" column.</t>
  </si>
  <si>
    <t>The following rules for selecting methodologies apply:</t>
  </si>
  <si>
    <t xml:space="preserve">For the reporting years 2019 and 2020 (in accordance with Annex 16, Volume IV, Part II, Chapter 2, 2.2.1.2) </t>
  </si>
  <si>
    <t>a Fuel Use Monitoring Method is mandatory for aeroplane operators with annual emissions equal to or above 500 000 tonnes of CO2 from international flights, as defined in Annex 16, Volume IV, Part II, Chapter 1, 1.1.2 and Chapter 2, 2.1.</t>
  </si>
  <si>
    <t xml:space="preserve">For the reporting years 2021 until 2035  (in accordance with Annex 16, Volume IV, Part II, Chapter 2, 2.2.1.3) </t>
  </si>
  <si>
    <t>b)</t>
  </si>
  <si>
    <t>Summary of fuel quantities (in tonnes):</t>
  </si>
  <si>
    <t>CORSIA eligible fuels claimed (only applicable from reporting year 2021 onwards)</t>
  </si>
  <si>
    <t>b1)</t>
  </si>
  <si>
    <t>c)</t>
  </si>
  <si>
    <t>Table of all aerodrome pairs</t>
  </si>
  <si>
    <t>other</t>
  </si>
  <si>
    <t>used for CORSIA (if applicable)</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</si>
  <si>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and/or for flights falling under CORSIA (if applicable). </t>
  </si>
  <si>
    <t>Please indicate also which fuel is used by the aircraft type by indicating "True" in the appropriate column(s). If you have listed alternative fuels in section 5(b), please select the appropriate fuel in the column "other".</t>
  </si>
  <si>
    <t>Total mass of the neat CORSIA eligible fuel (in tonnes)</t>
  </si>
  <si>
    <t>CNTR_ReportingYear</t>
  </si>
  <si>
    <t>P3 Aircraft AER_COM_en_201112.xls</t>
  </si>
  <si>
    <t>P3 Aircraft AER_COM_en_250113.xls</t>
  </si>
  <si>
    <t>P3 Aircraft AER_COM_en_090313.xls</t>
  </si>
  <si>
    <t>P3 Aircraft AER_COM_en_220313.xls</t>
  </si>
  <si>
    <t>P3 Aircraft AER_COM_en_260413.xls</t>
  </si>
  <si>
    <t>P3 Aircraft AER_COM_en_241115.xls</t>
  </si>
  <si>
    <t>P3 Aircraft AER_COM_en_161215.xls</t>
  </si>
  <si>
    <t>Hide row for reduced scope</t>
  </si>
  <si>
    <t>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t>
  </si>
  <si>
    <t xml:space="preserve">(b1) </t>
  </si>
  <si>
    <t>Further information on alternative fuels:</t>
  </si>
  <si>
    <t>CORSIA Website:</t>
  </si>
  <si>
    <t>First Draft with CORSIA elements to TWG for discussion</t>
  </si>
  <si>
    <t>Life Cycle Emissions</t>
  </si>
  <si>
    <t>Life cycle emissions</t>
  </si>
  <si>
    <t>2nd Draft for Discussion within the TWG on MRVA</t>
  </si>
  <si>
    <t>Total emissions of the aircraft operator from flights reportable under the EU ETS:</t>
  </si>
  <si>
    <t xml:space="preserve">The SARPs are supplemented by the "Environmental Technical Manual, Volume IV — Carbon Offsetting and Reduction Scheme for International Aviation (CORSIA)" (Doc 9501), referred to as the "ETM", and further "ICAO CORSIA Implementation Elements". </t>
  </si>
  <si>
    <t>2nd Draft with CORSIA elements to TWG for discussion</t>
  </si>
  <si>
    <t>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t>
  </si>
  <si>
    <t>Where small emitters make use of this simplification, this section can be left empty.</t>
  </si>
  <si>
    <t xml:space="preserve">In accordance with Article 28a(6)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t>
  </si>
  <si>
    <t>Commercial air transport operators, operating either fewer than 243 flights per period for three consecutive four-month periods, or operating flights with total annual emissions lower than 10 000 tonnes per year under the "full scope".</t>
  </si>
  <si>
    <t xml:space="preserve">The EU ETS for aviation has been expanded to cover the three EEA EFTA States Iceland, Liechtenstein and Norway. This means that aircraft operators also need to monitor and report their emissions and tonne-kilometre data from domestic flights within the EEA EFTA States, flights between the EEA EFTA States and flights between EEA EFTA States and third countries (where full scope is required).
</t>
  </si>
  <si>
    <t>If you are not on this list, you may still be subject to EU ETS or CORSIA reporting to a Member State based on the criteria referred to under point III(4) above.</t>
  </si>
  <si>
    <t>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t>
  </si>
  <si>
    <t>If for CORSIA purposes you are attributed to another country, you have to report the data relevant for CORSIA to that country. Therefore please get in touch with the relevant competent authority of that country for further instructions on the need to deliver an annual emissions report.</t>
  </si>
  <si>
    <t>Some aircraft operators have an obligation under CORSIA only, i.e. no obligation under the EU ETS. If you are filling this emissions report for CORSIA purposes only, please confirm below that this is the case.</t>
  </si>
  <si>
    <t>Are you required to comply with CORSIA in another state?</t>
  </si>
  <si>
    <t>Please confirm to which other state you will report under CORSIA:</t>
  </si>
  <si>
    <t>This identifier can be found on the list published by the Commission pursuant to Article 18a(3) of the EU ETS Directive.If the aircraft operator is not yet listed, please state "NA" (not applicable).</t>
  </si>
  <si>
    <t>The name of the aircraft operator on the list pursuant to Article 18a(3) of the EU ETS Directive may be different to the actual aircraft operator's name entered in 2(a) above.Keep empty, if not applicable.</t>
  </si>
  <si>
    <t>Malta - Transport Malta - Civil Aviation Directorate</t>
  </si>
  <si>
    <t>Note that pursuant to Article 54(2) of the "AVR" (Accreditation and Verification Regulation; Commission Implementing Regulation (EU) 2018/2067), a Member State may choose to entrust certification of natural persons as verifiers to a national authority other than the national accreditation body.</t>
  </si>
  <si>
    <t>Please complete the following table with the appropriate data for the reporting year. Note that the emission factors presented in section 5(b) MUST BE USED for calculating these emissions.</t>
  </si>
  <si>
    <t>Provide details for each aircraft used during the year covered by this report for which you are the aircraft operator.</t>
  </si>
  <si>
    <t>If claiming emission reductions from the use of CORSIA eligible fuels, please complete the table below in accordance with CORSIA rules. Supplementary information about the claim is also required, and can be reported using the appropriate supplementary template on CORSIA eligible fuels supplementary information.</t>
  </si>
  <si>
    <t>https://www.icao.int/environmental-protection/CORSIA/Pages/state-pairs.aspx</t>
  </si>
  <si>
    <t>(12) CORSIA REPORTING</t>
  </si>
  <si>
    <t>You can select here either to use the default emission factors required by EU ETS legislation, or the default values provided by the SARPs for CORSIA:</t>
  </si>
  <si>
    <t>Note: This sheet only has to be filled if you have an obligation to report CORSIA-related emissions to your administering Member State. All flights falling under the scope of CORSIA have to be reported here. Where flights fall under both EU ETS and CORSIA, they have to be reported here as well as in the appropriate EU ETS-related sections of this template.</t>
  </si>
  <si>
    <t>For fuels which contain biomass, compliance with the sustainability criteria pursuant to the RES Directive has to be demonstrated (see guidance document no. 2)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</si>
  <si>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Please provide important information related to the biomass content of alternative fuels used here. Life cycle emissions should be calculated according to the methods provided by the Renewable Energy Directive (RED).</t>
  </si>
  <si>
    <t>Please give here the amount of emissions which are affected by the data gap. This figure must be INCLUDED in section 5 and/or section 12 depending on the type.</t>
  </si>
  <si>
    <t>Percentage of EU ETS flights for which data gaps occurred (rounded to nearest 0.1%)</t>
  </si>
  <si>
    <t>Percentage of international (CORSIA) flights for which data gaps occurred (rounded to nearest 0.1%)</t>
  </si>
  <si>
    <t>Language in which this report is filled:</t>
  </si>
  <si>
    <t>For performing automated checks on the data reported, it is important that the complete report is filled consistently in one language (which may deviate from the template's language). Please confirm here the language in which you have filled the report.</t>
  </si>
  <si>
    <t>Has the Art. 28a(6) derogation been used?</t>
  </si>
  <si>
    <t>Note that for compliance with EU ETS legislation, "EU ETS" must be selected here (according to Article 3(1) of the Delegated Act pursuant to Article 28c of the EU ETS Directive, the values given in the MRR have to be used). The possibility to select "CORSIA" here is provided merely as an indicative tool for the aircraft operator to get an understanding of its emissions under CORSIA rules.</t>
  </si>
  <si>
    <t>The EU ETS Directive can be retrieved from:</t>
  </si>
  <si>
    <t>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t>
  </si>
  <si>
    <t>Aircraft operators have obligations of "CORSIA reporting" to a Member State if they fall within the scope of Article of the Delegated Act pursuant to Article 28c of the EU ETS Directive, i.e. if they have an Air Operator Certificate (AOC) issued by that Member State or their place of judicial registration is in that Member State (including dependencies or territories of that Member State), if they produce annual CO2 emissions greater than 10 000 tonnes from the use of aeroplanes (not helicopters) with a maximum certificated take-off mass greater than 5 700 kg conducting flights between aerodromes located in different States.</t>
  </si>
  <si>
    <t>Note that here only biofuels used for EU ETS purposes are to be listed. "CORSIA eligible fuels", if applicable, are to be reported in section (12)(b1) of this template.</t>
  </si>
  <si>
    <t>Please specify which fuel consumption estimation tool you have used:</t>
  </si>
  <si>
    <t>can be deleted</t>
  </si>
  <si>
    <t>Kazakhstan - Civil Aviation Committee</t>
  </si>
  <si>
    <t>If you don't find the appropriate name of the issueing authority in the drop-down list, you can enter ist name like in a normal text field.</t>
  </si>
  <si>
    <t>ESF (Eurocontrol EU ETS Support Facility) populated by the SET</t>
  </si>
  <si>
    <t>Small Emitters Tool (SET) - Eurocontrol's fuel consumption estimation tool</t>
  </si>
  <si>
    <t>Other</t>
  </si>
  <si>
    <t>CommissionApprovedTools</t>
  </si>
  <si>
    <t>If you have chosen "Other" under point (e) above, which one?</t>
  </si>
  <si>
    <t>MSLanguages</t>
  </si>
  <si>
    <t>&lt;Please select&gt;</t>
  </si>
  <si>
    <t>Directive 2003/87/EC (the "EU ETS Directive") requires aircraft operators who are included in the EU Emission Trading System (the EU ETS) to monitor and report their emissions and tonne-kilometre data,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t>
  </si>
  <si>
    <t>TEXT (English Original) - don't change!</t>
  </si>
  <si>
    <t>Does your organisation have a documented environmental management system?  Please choose the most relevant response.</t>
  </si>
  <si>
    <t xml:space="preserve">This is the amount of allowances to be surrendered by the aircraft operator, as calculated in section 5(c). This figure should only include emissions to be reported under the EU ETS, i.e. relate to the reduced scope. </t>
  </si>
  <si>
    <t>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</si>
  <si>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t>
  </si>
  <si>
    <t>Small emitters are aircraft operators which operate fewer than 243 flights per period for three consecutive four-month periods and aircraft operators with total annual emissions lower than 25,000 t/ CO2 per year, related to the EU ETS full scope.</t>
  </si>
  <si>
    <t>Please report the total number of full scope flights covered by the EU ETS in each four-month period during the reporting year for which you are the aircraft operator:</t>
  </si>
  <si>
    <t>The following table is used for control purposes only. Please make sure that the totals are consistent with the result of section 5(c). The following sections (b) and (c) should be filled without any double counting of emissions.</t>
  </si>
  <si>
    <t>Total aggregated CO2 emissions from all flights relating to the reduced scope of the EU ETS Directive (= B + C)</t>
  </si>
  <si>
    <t>Please provide the data (totals during the reporting period, related to the reduced scope) in the table below per aerodrome pair.</t>
  </si>
  <si>
    <t>Total emissions
[t CO2]</t>
  </si>
  <si>
    <r>
      <t>Make sure you know which Member State is responsible for administering you</t>
    </r>
    <r>
      <rPr>
        <sz val="10"/>
        <color theme="0" tint="-0.34998626667073579"/>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</si>
  <si>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r>
      <t xml:space="preserve">Confidentiality statement: </t>
    </r>
    <r>
      <rPr>
        <sz val="10"/>
        <color theme="0" tint="-0.34998626667073579"/>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</si>
  <si>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r>
      <t>Note</t>
    </r>
    <r>
      <rPr>
        <i/>
        <sz val="8"/>
        <color theme="0" tint="-0.34998626667073579"/>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</si>
  <si>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r>
      <t xml:space="preserve">Please provide a list of the aircraft types operated at the </t>
    </r>
    <r>
      <rPr>
        <b/>
        <u/>
        <sz val="10"/>
        <color theme="0" tint="-0.34998626667073579"/>
        <rFont val="Arial"/>
        <family val="2"/>
      </rPr>
      <t>time of submission of this monitoring plan</t>
    </r>
    <r>
      <rPr>
        <b/>
        <sz val="10"/>
        <color theme="0" tint="-0.34998626667073579"/>
        <rFont val="Arial"/>
        <family val="2"/>
      </rPr>
      <t>.</t>
    </r>
  </si>
  <si>
    <r>
      <t xml:space="preserve">Please provide details about the systems, procedures and responsibilities used to track the completeness of the list of </t>
    </r>
    <r>
      <rPr>
        <b/>
        <u/>
        <sz val="10"/>
        <color theme="0" tint="-0.34998626667073579"/>
        <rFont val="Arial"/>
        <family val="2"/>
      </rPr>
      <t>emission sources</t>
    </r>
    <r>
      <rPr>
        <b/>
        <sz val="10"/>
        <color theme="0" tint="-0.34998626667073579"/>
        <rFont val="Arial"/>
        <family val="2"/>
      </rPr>
      <t xml:space="preserve"> (aircraft used) over the monitoring year.</t>
    </r>
  </si>
  <si>
    <r>
      <t xml:space="preserve">The items specified below should ensure the completeness of monitoring and reporting of the emissions of all aircraft used during the monitoring year, including </t>
    </r>
    <r>
      <rPr>
        <i/>
        <u/>
        <sz val="8"/>
        <color theme="0" tint="-0.34998626667073579"/>
        <rFont val="Arial"/>
        <family val="2"/>
      </rPr>
      <t>owned</t>
    </r>
    <r>
      <rPr>
        <i/>
        <sz val="8"/>
        <color theme="0" tint="-0.34998626667073579"/>
        <rFont val="Arial"/>
        <family val="2"/>
      </rPr>
      <t xml:space="preserve"> aircraft, as well as </t>
    </r>
    <r>
      <rPr>
        <i/>
        <u/>
        <sz val="8"/>
        <color theme="0" tint="-0.34998626667073579"/>
        <rFont val="Arial"/>
        <family val="2"/>
      </rPr>
      <t>leased-in</t>
    </r>
    <r>
      <rPr>
        <i/>
        <sz val="8"/>
        <color theme="0" tint="-0.34998626667073579"/>
        <rFont val="Arial"/>
        <family val="2"/>
      </rPr>
      <t xml:space="preserve"> aircraft.</t>
    </r>
  </si>
  <si>
    <r>
      <t xml:space="preserve">Please provide details about the procedures to monitor the completeness of the </t>
    </r>
    <r>
      <rPr>
        <b/>
        <u/>
        <sz val="10"/>
        <color theme="0" tint="-0.34998626667073579"/>
        <rFont val="Arial"/>
        <family val="2"/>
      </rPr>
      <t>list of flights</t>
    </r>
    <r>
      <rPr>
        <b/>
        <sz val="10"/>
        <color theme="0" tint="-0.34998626667073579"/>
        <rFont val="Arial"/>
        <family val="2"/>
      </rPr>
      <t xml:space="preserve"> operated under the unique designator by aerodrome pair.</t>
    </r>
  </si>
  <si>
    <r>
      <t xml:space="preserve">Please detail the procedures and systems in place to keep an updated detailed </t>
    </r>
    <r>
      <rPr>
        <i/>
        <u/>
        <sz val="8"/>
        <color theme="0" tint="-0.34998626667073579"/>
        <rFont val="Arial"/>
        <family val="2"/>
      </rPr>
      <t>list of aerodrome pairs</t>
    </r>
    <r>
      <rPr>
        <i/>
        <sz val="8"/>
        <color theme="0" tint="-0.34998626667073579"/>
        <rFont val="Arial"/>
        <family val="2"/>
      </rPr>
      <t xml:space="preserve"> </t>
    </r>
    <r>
      <rPr>
        <i/>
        <u/>
        <sz val="8"/>
        <color theme="0" tint="-0.34998626667073579"/>
        <rFont val="Arial"/>
        <family val="2"/>
      </rPr>
      <t>and flights operated</t>
    </r>
    <r>
      <rPr>
        <i/>
        <sz val="8"/>
        <color theme="0" tint="-0.34998626667073579"/>
        <rFont val="Arial"/>
        <family val="2"/>
      </rPr>
      <t xml:space="preserve"> during the monitoring period as well as the procedures in place to ensure completeness and non-duplication of data.</t>
    </r>
  </si>
  <si>
    <r>
      <t xml:space="preserve">Please detail the systems in place to keep an updated detailed </t>
    </r>
    <r>
      <rPr>
        <i/>
        <u/>
        <sz val="8"/>
        <color theme="0" tint="-0.34998626667073579"/>
        <rFont val="Arial"/>
        <family val="2"/>
      </rPr>
      <t xml:space="preserve">list of flights </t>
    </r>
    <r>
      <rPr>
        <i/>
        <sz val="8"/>
        <color theme="0" tint="-0.34998626667073579"/>
        <rFont val="Arial"/>
        <family val="2"/>
      </rPr>
      <t>during the monitoring period which are included/excluded from EU ETS, as well as the procedures in place to ensure completeness and non-duplication of data.</t>
    </r>
  </si>
  <si>
    <r>
      <t>Please provide an estimate/prediction of the total annual fossil CO</t>
    </r>
    <r>
      <rPr>
        <b/>
        <vertAlign val="subscript"/>
        <sz val="10"/>
        <color theme="0" tint="-0.34998626667073579"/>
        <rFont val="Arial"/>
        <family val="2"/>
      </rPr>
      <t>2</t>
    </r>
    <r>
      <rPr>
        <b/>
        <sz val="10"/>
        <color theme="0" tint="-0.34998626667073579"/>
        <rFont val="Arial"/>
        <family val="2"/>
      </rPr>
      <t xml:space="preserve"> emissions for Annex 1 activities.</t>
    </r>
  </si>
  <si>
    <r>
      <t>tonnes CO</t>
    </r>
    <r>
      <rPr>
        <b/>
        <vertAlign val="subscript"/>
        <sz val="8"/>
        <color theme="0" tint="-0.34998626667073579"/>
        <rFont val="Arial"/>
        <family val="2"/>
      </rPr>
      <t>2</t>
    </r>
  </si>
  <si>
    <r>
      <t>Please confirm whether you operate fewer than 243 flights per period for three consecutive four-month periods; or operate flights with total annual fossil CO</t>
    </r>
    <r>
      <rPr>
        <b/>
        <vertAlign val="subscript"/>
        <sz val="10"/>
        <color theme="0" tint="-0.34998626667073579"/>
        <rFont val="Arial"/>
        <family val="2"/>
      </rPr>
      <t>2</t>
    </r>
    <r>
      <rPr>
        <b/>
        <sz val="10"/>
        <color theme="0" tint="-0.34998626667073579"/>
        <rFont val="Arial"/>
        <family val="2"/>
      </rPr>
      <t xml:space="preserve"> emissions lower than 25 000 tonnes per year?</t>
    </r>
  </si>
  <si>
    <r>
      <t>Provide suitable information to support the fact that you operate fewer than 243 flights per period for three consecutive four-month periods or that your annual emissions are lower than 25 000 tonnes of CO</t>
    </r>
    <r>
      <rPr>
        <i/>
        <vertAlign val="subscript"/>
        <sz val="8"/>
        <color theme="0" tint="-0.34998626667073579"/>
        <rFont val="Arial"/>
        <family val="2"/>
      </rPr>
      <t>2</t>
    </r>
    <r>
      <rPr>
        <i/>
        <sz val="8"/>
        <color theme="0" tint="-0.34998626667073579"/>
        <rFont val="Arial"/>
        <family val="2"/>
      </rPr>
      <t xml:space="preserve"> per year. Where necessary, you can attach further documents (see Section 15).</t>
    </r>
  </si>
  <si>
    <r>
      <t>CALCULATION OF CO</t>
    </r>
    <r>
      <rPr>
        <b/>
        <vertAlign val="subscript"/>
        <sz val="14"/>
        <color theme="0" tint="-0.34998626667073579"/>
        <rFont val="Arial"/>
        <family val="2"/>
      </rPr>
      <t>2</t>
    </r>
    <r>
      <rPr>
        <b/>
        <sz val="14"/>
        <color theme="0" tint="-0.34998626667073579"/>
        <rFont val="Arial"/>
        <family val="2"/>
      </rPr>
      <t xml:space="preserve"> EMISSIONS </t>
    </r>
  </si>
  <si>
    <r>
      <t xml:space="preserve">Please specify the methodology used to measure fuel consumption for </t>
    </r>
    <r>
      <rPr>
        <b/>
        <u/>
        <sz val="10"/>
        <color theme="0" tint="-0.34998626667073579"/>
        <rFont val="Arial"/>
        <family val="2"/>
      </rPr>
      <t>each aircraft type</t>
    </r>
    <r>
      <rPr>
        <b/>
        <sz val="10"/>
        <color theme="0" tint="-0.34998626667073579"/>
        <rFont val="Arial"/>
        <family val="2"/>
      </rPr>
      <t>.</t>
    </r>
  </si>
  <si>
    <r>
      <t xml:space="preserve">If the chosen methodology (Method A/Method B) is not applied for </t>
    </r>
    <r>
      <rPr>
        <b/>
        <u/>
        <sz val="10"/>
        <color theme="0" tint="-0.34998626667073579"/>
        <rFont val="Arial"/>
        <family val="2"/>
      </rPr>
      <t>all aircraft types</t>
    </r>
    <r>
      <rPr>
        <b/>
        <sz val="10"/>
        <color theme="0" tint="-0.34998626667073579"/>
        <rFont val="Arial"/>
        <family val="2"/>
      </rPr>
      <t>, please provide a justification for this approach in the box below</t>
    </r>
  </si>
  <si>
    <r>
      <t xml:space="preserve">Please provide details about the procedure to be used for defining the monitoring methodology for </t>
    </r>
    <r>
      <rPr>
        <b/>
        <u/>
        <sz val="10"/>
        <color theme="0" tint="-0.34998626667073579"/>
        <rFont val="Arial"/>
        <family val="2"/>
      </rPr>
      <t>additional aircraft types</t>
    </r>
    <r>
      <rPr>
        <b/>
        <sz val="10"/>
        <color theme="0" tint="-0.34998626667073579"/>
        <rFont val="Arial"/>
        <family val="2"/>
      </rPr>
      <t>.</t>
    </r>
  </si>
  <si>
    <r>
      <t>Name of system</t>
    </r>
    <r>
      <rPr>
        <sz val="8"/>
        <color theme="0" tint="-0.34998626667073579"/>
        <rFont val="Arial"/>
        <family val="2"/>
      </rPr>
      <t xml:space="preserve"> used (where applicable).</t>
    </r>
  </si>
  <si>
    <r>
      <t xml:space="preserve">If applicable, provide a list of </t>
    </r>
    <r>
      <rPr>
        <b/>
        <u/>
        <sz val="10"/>
        <color theme="0" tint="-0.34998626667073579"/>
        <rFont val="Arial"/>
        <family val="2"/>
      </rPr>
      <t>deviations</t>
    </r>
    <r>
      <rPr>
        <b/>
        <sz val="10"/>
        <color theme="0" tint="-0.34998626667073579"/>
        <rFont val="Arial"/>
        <family val="2"/>
      </rPr>
      <t xml:space="preserve"> from the general methodologies for determining </t>
    </r>
    <r>
      <rPr>
        <b/>
        <u/>
        <sz val="10"/>
        <color theme="0" tint="-0.34998626667073579"/>
        <rFont val="Arial"/>
        <family val="2"/>
      </rPr>
      <t>fuel uplifts</t>
    </r>
    <r>
      <rPr>
        <b/>
        <sz val="10"/>
        <color theme="0" tint="-0.34998626667073579"/>
        <rFont val="Arial"/>
        <family val="2"/>
      </rPr>
      <t>/</t>
    </r>
    <r>
      <rPr>
        <b/>
        <u/>
        <sz val="10"/>
        <color theme="0" tint="-0.34998626667073579"/>
        <rFont val="Arial"/>
        <family val="2"/>
      </rPr>
      <t>fuel contained in the tank</t>
    </r>
    <r>
      <rPr>
        <b/>
        <sz val="10"/>
        <color theme="0" tint="-0.34998626667073579"/>
        <rFont val="Arial"/>
        <family val="2"/>
      </rPr>
      <t xml:space="preserve"> and </t>
    </r>
    <r>
      <rPr>
        <b/>
        <u/>
        <sz val="10"/>
        <color theme="0" tint="-0.34998626667073579"/>
        <rFont val="Arial"/>
        <family val="2"/>
      </rPr>
      <t>density</t>
    </r>
    <r>
      <rPr>
        <b/>
        <sz val="10"/>
        <color theme="0" tint="-0.34998626667073579"/>
        <rFont val="Arial"/>
        <family val="2"/>
      </rPr>
      <t xml:space="preserve"> for </t>
    </r>
    <r>
      <rPr>
        <b/>
        <u/>
        <sz val="10"/>
        <color theme="0" tint="-0.34998626667073579"/>
        <rFont val="Arial"/>
        <family val="2"/>
      </rPr>
      <t>specific aerodromes</t>
    </r>
    <r>
      <rPr>
        <b/>
        <sz val="10"/>
        <color theme="0" tint="-0.34998626667073579"/>
        <rFont val="Arial"/>
        <family val="2"/>
      </rPr>
      <t>.</t>
    </r>
  </si>
  <si>
    <r>
      <t xml:space="preserve">Where </t>
    </r>
    <r>
      <rPr>
        <b/>
        <u/>
        <sz val="10"/>
        <color theme="0" tint="-0.34998626667073579"/>
        <rFont val="Arial"/>
        <family val="2"/>
      </rPr>
      <t>on-board systems</t>
    </r>
    <r>
      <rPr>
        <b/>
        <sz val="10"/>
        <color theme="0" tint="-0.34998626667073579"/>
        <rFont val="Arial"/>
        <family val="2"/>
      </rPr>
      <t xml:space="preserve"> are used for </t>
    </r>
    <r>
      <rPr>
        <b/>
        <u/>
        <sz val="10"/>
        <color theme="0" tint="-0.34998626667073579"/>
        <rFont val="Arial"/>
        <family val="2"/>
      </rPr>
      <t>measuring fuel uplifts</t>
    </r>
    <r>
      <rPr>
        <b/>
        <sz val="10"/>
        <color theme="0" tint="-0.34998626667073579"/>
        <rFont val="Arial"/>
        <family val="2"/>
      </rPr>
      <t xml:space="preserve"> and the </t>
    </r>
    <r>
      <rPr>
        <b/>
        <u/>
        <sz val="10"/>
        <color theme="0" tint="-0.34998626667073579"/>
        <rFont val="Arial"/>
        <family val="2"/>
      </rPr>
      <t>quantity remaining in the tank,</t>
    </r>
    <r>
      <rPr>
        <b/>
        <sz val="10"/>
        <color theme="0" tint="-0.34998626667073579"/>
        <rFont val="Arial"/>
        <family val="2"/>
      </rPr>
      <t xml:space="preserve"> please provide uncertainty associated with the on-board measurement equipment.</t>
    </r>
  </si>
  <si>
    <r>
      <t>For each source stream (fuel type), specify the estimated annual CO</t>
    </r>
    <r>
      <rPr>
        <i/>
        <vertAlign val="subscript"/>
        <sz val="8"/>
        <color theme="0" tint="-0.34998626667073579"/>
        <rFont val="Arial"/>
        <family val="2"/>
      </rPr>
      <t>2</t>
    </r>
    <r>
      <rPr>
        <i/>
        <sz val="8"/>
        <color theme="0" tint="-0.34998626667073579"/>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</si>
  <si>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r>
      <t>Estimated annual fossil CO</t>
    </r>
    <r>
      <rPr>
        <b/>
        <vertAlign val="subscript"/>
        <sz val="8"/>
        <color theme="0" tint="-0.34998626667073579"/>
        <rFont val="Arial"/>
        <family val="2"/>
      </rPr>
      <t>2</t>
    </r>
    <r>
      <rPr>
        <b/>
        <sz val="8"/>
        <color theme="0" tint="-0.34998626667073579"/>
        <rFont val="Arial"/>
        <family val="2"/>
      </rPr>
      <t xml:space="preserve"> emissions from each fuel</t>
    </r>
  </si>
  <si>
    <r>
      <t>% of total estimated CO</t>
    </r>
    <r>
      <rPr>
        <b/>
        <vertAlign val="subscript"/>
        <sz val="8"/>
        <color theme="0" tint="-0.34998626667073579"/>
        <rFont val="Arial"/>
        <family val="2"/>
      </rPr>
      <t>2</t>
    </r>
    <r>
      <rPr>
        <b/>
        <sz val="8"/>
        <color theme="0" tint="-0.34998626667073579"/>
        <rFont val="Arial"/>
        <family val="2"/>
      </rPr>
      <t xml:space="preserve"> emissions </t>
    </r>
  </si>
  <si>
    <r>
      <t xml:space="preserve">If applicable, please describe the approaches used for </t>
    </r>
    <r>
      <rPr>
        <b/>
        <u/>
        <sz val="10"/>
        <color theme="0" tint="-0.34998626667073579"/>
        <rFont val="Arial"/>
        <family val="2"/>
      </rPr>
      <t>sampling</t>
    </r>
    <r>
      <rPr>
        <u/>
        <sz val="10"/>
        <color theme="0" tint="-0.34998626667073579"/>
        <rFont val="Arial"/>
        <family val="2"/>
      </rPr>
      <t xml:space="preserve"> </t>
    </r>
    <r>
      <rPr>
        <b/>
        <sz val="10"/>
        <color theme="0" tint="-0.34998626667073579"/>
        <rFont val="Arial"/>
        <family val="2"/>
      </rPr>
      <t>batches of alternative fuels.</t>
    </r>
  </si>
  <si>
    <r>
      <t xml:space="preserve">If applicable, please describe the approaches used to </t>
    </r>
    <r>
      <rPr>
        <b/>
        <u/>
        <sz val="10"/>
        <color theme="0" tint="-0.34998626667073579"/>
        <rFont val="Arial"/>
        <family val="2"/>
      </rPr>
      <t>analyse</t>
    </r>
    <r>
      <rPr>
        <b/>
        <sz val="10"/>
        <color theme="0" tint="-0.34998626667073579"/>
        <rFont val="Arial"/>
        <family val="2"/>
      </rPr>
      <t xml:space="preserve"> alternative fuels (including biofuels) for the determination of net calorific value, emission factors and biogenic content (as relevant).</t>
    </r>
  </si>
  <si>
    <r>
      <t>SIMPLIFIED CALCULATION OF CO</t>
    </r>
    <r>
      <rPr>
        <b/>
        <vertAlign val="subscript"/>
        <sz val="14"/>
        <color theme="0" tint="-0.34998626667073579"/>
        <rFont val="Arial"/>
        <family val="2"/>
      </rPr>
      <t>2</t>
    </r>
    <r>
      <rPr>
        <b/>
        <sz val="14"/>
        <color theme="0" tint="-0.34998626667073579"/>
        <rFont val="Arial"/>
        <family val="2"/>
      </rPr>
      <t xml:space="preserve"> EMISSIONS</t>
    </r>
  </si>
  <si>
    <r>
      <t>Default IPCC value (tCO</t>
    </r>
    <r>
      <rPr>
        <b/>
        <vertAlign val="subscript"/>
        <sz val="8"/>
        <color theme="0" tint="-0.34998626667073579"/>
        <rFont val="Arial"/>
        <family val="2"/>
      </rPr>
      <t xml:space="preserve">2 </t>
    </r>
    <r>
      <rPr>
        <b/>
        <sz val="8"/>
        <color theme="0" tint="-0.34998626667073579"/>
        <rFont val="Arial"/>
        <family val="2"/>
      </rPr>
      <t>/ t)</t>
    </r>
  </si>
  <si>
    <r>
      <t>Diagram reference</t>
    </r>
    <r>
      <rPr>
        <sz val="8"/>
        <color theme="0" tint="-0.34998626667073579"/>
        <rFont val="Arial"/>
        <family val="2"/>
      </rPr>
      <t xml:space="preserve"> (where applicable)</t>
    </r>
  </si>
  <si>
    <r>
      <t>Post</t>
    </r>
    <r>
      <rPr>
        <sz val="8"/>
        <color theme="0" tint="-0.34998626667073579"/>
        <rFont val="Arial"/>
        <family val="2"/>
      </rPr>
      <t xml:space="preserve"> or </t>
    </r>
    <r>
      <rPr>
        <u/>
        <sz val="8"/>
        <color theme="0" tint="-0.34998626667073579"/>
        <rFont val="Arial"/>
        <family val="2"/>
      </rPr>
      <t>department</t>
    </r>
    <r>
      <rPr>
        <sz val="8"/>
        <color theme="0" tint="-0.34998626667073579"/>
        <rFont val="Arial"/>
        <family val="2"/>
      </rPr>
      <t xml:space="preserve"> responsible for the procedure and for any data generated</t>
    </r>
  </si>
  <si>
    <r>
      <t>Name of IT system</t>
    </r>
    <r>
      <rPr>
        <sz val="8"/>
        <color theme="0" tint="-0.34998626667073579"/>
        <rFont val="Arial"/>
        <family val="2"/>
      </rPr>
      <t xml:space="preserve"> used (where applicable).</t>
    </r>
  </si>
  <si>
    <r>
      <t>List of EN</t>
    </r>
    <r>
      <rPr>
        <sz val="8"/>
        <color theme="0" tint="-0.34998626667073579"/>
        <rFont val="Arial"/>
        <family val="2"/>
      </rPr>
      <t xml:space="preserve"> or other </t>
    </r>
    <r>
      <rPr>
        <u/>
        <sz val="8"/>
        <color theme="0" tint="-0.34998626667073579"/>
        <rFont val="Arial"/>
        <family val="2"/>
      </rPr>
      <t>standards</t>
    </r>
    <r>
      <rPr>
        <sz val="8"/>
        <color theme="0" tint="-0.34998626667073579"/>
        <rFont val="Arial"/>
        <family val="2"/>
      </rPr>
      <t xml:space="preserve"> applied (where relevant)</t>
    </r>
  </si>
  <si>
    <r>
      <t xml:space="preserve">List of </t>
    </r>
    <r>
      <rPr>
        <u/>
        <sz val="8"/>
        <color theme="0" tint="-0.34998626667073579"/>
        <rFont val="Arial"/>
        <family val="2"/>
      </rPr>
      <t>primary data sources</t>
    </r>
  </si>
  <si>
    <r>
      <t>Description</t>
    </r>
    <r>
      <rPr>
        <sz val="8"/>
        <color theme="0" tint="-0.34998626667073579"/>
        <rFont val="Arial"/>
        <family val="2"/>
      </rPr>
      <t xml:space="preserve"> of the relevant </t>
    </r>
    <r>
      <rPr>
        <u/>
        <sz val="8"/>
        <color theme="0" tint="-0.34998626667073579"/>
        <rFont val="Arial"/>
        <family val="2"/>
      </rPr>
      <t>processing steps</t>
    </r>
    <r>
      <rPr>
        <sz val="8"/>
        <color theme="0" tint="-0.34998626667073579"/>
        <rFont val="Arial"/>
        <family val="2"/>
      </rPr>
      <t xml:space="preserve"> for each specific data flow activity</t>
    </r>
    <r>
      <rPr>
        <i/>
        <sz val="8"/>
        <color theme="0" tint="-0.34998626667073579"/>
        <rFont val="Arial"/>
        <family val="2"/>
      </rPr>
      <t xml:space="preserve"> </t>
    </r>
  </si>
  <si>
    <r>
      <t xml:space="preserve">Please provide the results of a risk assessment that demonstrates that the control activities and procedures are commensurate with the risks identified.  </t>
    </r>
    <r>
      <rPr>
        <b/>
        <u/>
        <sz val="10"/>
        <color theme="0" tint="-0.34998626667073579"/>
        <rFont val="Arial"/>
        <family val="2"/>
      </rPr>
      <t>(Note: Only applicable to operators who are not small emitters or small emitters who do not intend to use the small emitters tool)</t>
    </r>
  </si>
  <si>
    <r>
      <t xml:space="preserve">Operators may select as a minimum the Tier 1 level to determine the mass of passengers and checked baggage.  Within the same trading period the chosen tier shall be applied consistently for </t>
    </r>
    <r>
      <rPr>
        <b/>
        <i/>
        <u/>
        <sz val="8"/>
        <color theme="0" tint="-0.34998626667073579"/>
        <rFont val="Arial"/>
        <family val="2"/>
      </rPr>
      <t>ALL</t>
    </r>
    <r>
      <rPr>
        <i/>
        <sz val="8"/>
        <color theme="0" tint="-0.34998626667073579"/>
        <rFont val="Arial"/>
        <family val="2"/>
      </rPr>
      <t xml:space="preserve"> flights.</t>
    </r>
  </si>
  <si>
    <r>
      <t xml:space="preserve">Please provide details about the systems and procedures you have in place to monitor the </t>
    </r>
    <r>
      <rPr>
        <b/>
        <u/>
        <sz val="10"/>
        <color theme="0" tint="-0.34998626667073579"/>
        <rFont val="Arial"/>
        <family val="2"/>
      </rPr>
      <t>number of passengers</t>
    </r>
    <r>
      <rPr>
        <b/>
        <sz val="10"/>
        <color theme="0" tint="-0.34998626667073579"/>
        <rFont val="Arial"/>
        <family val="2"/>
      </rPr>
      <t xml:space="preserve"> on a flight:</t>
    </r>
  </si>
  <si>
    <r>
      <t xml:space="preserve">Aircraft operators which are </t>
    </r>
    <r>
      <rPr>
        <b/>
        <i/>
        <u/>
        <sz val="8"/>
        <color theme="0" tint="-0.34998626667073579"/>
        <rFont val="Arial"/>
        <family val="2"/>
      </rPr>
      <t>not</t>
    </r>
    <r>
      <rPr>
        <i/>
        <sz val="8"/>
        <color theme="0" tint="-0.34998626667073579"/>
        <rFont val="Arial"/>
        <family val="2"/>
      </rPr>
      <t xml:space="preserve"> required to have Mass and Balance documentation shall propose a suitable methodology for determining the mass of freight and mail.</t>
    </r>
  </si>
  <si>
    <t>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t>
  </si>
  <si>
    <t>North Macedonia</t>
  </si>
  <si>
    <t>end</t>
  </si>
  <si>
    <t>If required, you may add further rows above the "end" markers by inserting rows above this one. This is best done by inserting a copied row.</t>
  </si>
  <si>
    <t>https://eur-lex.europa.eu/eli/reg_del/2019/1603/oj</t>
  </si>
  <si>
    <t>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delegated act [pursuant to Article 28c]".</t>
  </si>
  <si>
    <t xml:space="preserve">(f) </t>
  </si>
  <si>
    <t>Czechia</t>
  </si>
  <si>
    <t>Czechia - Civil Aviation Authority</t>
  </si>
  <si>
    <r>
      <t xml:space="preserve">This version is based on the final version of the annual emissions report template for aircraft operators, as re-endorsed by the Climate Change Committee by written procedure in December 2015;
The is the second draft of the revised version, dated 18 October 2019.
</t>
    </r>
    <r>
      <rPr>
        <sz val="14"/>
        <color rgb="FFFF0000"/>
        <rFont val="Arial"/>
        <family val="2"/>
      </rPr>
      <t>This template is a draft for discussion and should NOT be used for the submission of data.</t>
    </r>
  </si>
  <si>
    <t>If you use this report for CORSIA purposes, please confirm here if you are using an applicable emission estimation tool:</t>
  </si>
  <si>
    <t>An emission estimation tool was used for all emissions under CORSIA:</t>
  </si>
  <si>
    <t>An emission estimation tool was used only for emissions without offsetting requirements:</t>
  </si>
  <si>
    <t>Note: please check with the emissions entered in Sheet "CORSIA emissions" whether the thresholds for eligibility for use of an emission estimation tool are met.</t>
  </si>
  <si>
    <t>an aeroplane operator with annual CO2 emissions from international flights, as defined in Annex 16, Volume IV, Part II, Chapter 1, 1.1.2 and Chapter 2, 2.1 of less than 500 000 tonnes, shall use either a Fuel Use Monitoring Method or an emission estimation tool.</t>
  </si>
  <si>
    <t>a Fuel Use Monitoring Method is mandatory for aeroplane operators with annual emissions equal to or above 50 000 tonnes of CO2 from international flights subject to offsetting requirements, as defined in Annex 16, Volume IV, Part II, Chapter 1, 1.1.2, and Chapter 3, 3.1. For international flights not subject to offsetting requirements, the aeroplane operator shall use either a Fuel Use Monitoring Method or an emission estimation tool.</t>
  </si>
  <si>
    <t>an aeroplane operator with annual emissions from international flights subject to offsetting requirements, as defined in Annex 16, Volume IV, Part II, Chapter 1, 1.1.2, and Chapter 3, 3.1, of less than 50 000 tonnes, shall use either a Fuel Use Monitoring Method or an emission estimation tool.</t>
  </si>
  <si>
    <r>
      <t>CO</t>
    </r>
    <r>
      <rPr>
        <vertAlign val="subscript"/>
        <sz val="10"/>
        <rFont val="Arial"/>
        <family val="2"/>
      </rPr>
      <t>2</t>
    </r>
    <r>
      <rPr>
        <sz val="10"/>
        <rFont val="Arial"/>
        <family val="2"/>
      </rPr>
      <t xml:space="preserve"> emissions estimated with a tool?</t>
    </r>
  </si>
  <si>
    <t xml:space="preserve">Please list all aerodrome pairs on which international flights were performed, whether emissions were estimated using an emission estimation tool, the number of flights, the fuel type and the amount of fuel used. To determine if a route is subject to offsetting refer to the list of  CORSIA States for Chapter 3 State Pairs: </t>
  </si>
  <si>
    <t>NEW 2019</t>
  </si>
  <si>
    <t>This version is based on the final version of the annual emissions report template for aircraft operators, as re-endorsed by the Climate Change Committee by written procedure in December 2015;
The is the second draft of the revised version, dated 18 October 2019.
This template is a draft for discussion and should NOT be used for the submission of data.</t>
  </si>
  <si>
    <r>
      <t>Total CO</t>
    </r>
    <r>
      <rPr>
        <vertAlign val="subscript"/>
        <sz val="10"/>
        <color theme="0" tint="-0.34998626667073579"/>
        <rFont val="Arial"/>
        <family val="2"/>
      </rPr>
      <t>2</t>
    </r>
    <r>
      <rPr>
        <sz val="10"/>
        <color theme="0" tint="-0.34998626667073579"/>
        <rFont val="Arial"/>
        <family val="2"/>
      </rPr>
      <t xml:space="preserve"> emissions from international flights (in tonnes):</t>
    </r>
  </si>
  <si>
    <r>
      <t xml:space="preserve">   Total CO</t>
    </r>
    <r>
      <rPr>
        <vertAlign val="subscript"/>
        <sz val="10"/>
        <color theme="0" tint="-0.34998626667073579"/>
        <rFont val="Arial"/>
        <family val="2"/>
      </rPr>
      <t>2</t>
    </r>
    <r>
      <rPr>
        <sz val="10"/>
        <color theme="0" tint="-0.34998626667073579"/>
        <rFont val="Arial"/>
        <family val="2"/>
      </rPr>
      <t xml:space="preserve"> emissions from flights subject to offsetting requirements (in tonnes):</t>
    </r>
  </si>
  <si>
    <r>
      <t>CO</t>
    </r>
    <r>
      <rPr>
        <vertAlign val="subscript"/>
        <sz val="10"/>
        <color theme="0" tint="-0.34998626667073579"/>
        <rFont val="Arial"/>
        <family val="2"/>
      </rPr>
      <t>2</t>
    </r>
    <r>
      <rPr>
        <sz val="10"/>
        <color theme="0" tint="-0.34998626667073579"/>
        <rFont val="Arial"/>
        <family val="2"/>
      </rPr>
      <t xml:space="preserve"> emissions estimated with a tool?</t>
    </r>
  </si>
  <si>
    <r>
      <t>CO</t>
    </r>
    <r>
      <rPr>
        <vertAlign val="subscript"/>
        <sz val="10"/>
        <color theme="0" tint="-0.34998626667073579"/>
        <rFont val="Arial"/>
        <family val="2"/>
      </rPr>
      <t>2</t>
    </r>
    <r>
      <rPr>
        <sz val="10"/>
        <color theme="0" tint="-0.34998626667073579"/>
        <rFont val="Arial"/>
        <family val="2"/>
      </rPr>
      <t xml:space="preserve"> emissions (in tonnes)</t>
    </r>
  </si>
  <si>
    <r>
      <t xml:space="preserve">Detailed emissions data </t>
    </r>
    <r>
      <rPr>
        <sz val="10"/>
        <rFont val="Calibri"/>
        <family val="2"/>
      </rPr>
      <t>–</t>
    </r>
    <r>
      <rPr>
        <sz val="10"/>
        <rFont val="Arial"/>
        <family val="2"/>
      </rPr>
      <t xml:space="preserve"> EU ETS</t>
    </r>
  </si>
  <si>
    <t>3rd (Final draft) for endorsement by CCC</t>
  </si>
  <si>
    <t>Pursuant to the Delegated Act, and in line with the provisions of the MRR and the Accreditation and Verification Regulation (Commission Implementing Regulation (EU) 2018/2067, hereinafter the "AVR"), it is the EU specific templates which need to be used when reporting emissions, and not the templates found within the ICAO CORSIA ETM, or other ICAO CORSIA supporting guidance.</t>
  </si>
  <si>
    <t>Please specify here the data gaps occurred, how surrogate data was determined, and the amount of emissions according to the surrogate data. Note that these data are NOT added to the emissions given in section 5 and/or 12 (if relevant), but must be included in the data in those sections.</t>
  </si>
  <si>
    <t>Please continue by adding further rows as needed (above the "end" markers). This must be done by copying an empty row and inserting it thereafter. A simple "insert row" command will NOT be sufficent.</t>
  </si>
  <si>
    <t>Contact person for the accredited verifier:</t>
  </si>
  <si>
    <t>Final Draft for endorsement by the CCC</t>
  </si>
  <si>
    <t>This option is only relevant for emissions taking place from 2021 onwards.</t>
  </si>
  <si>
    <t>ICAO Member State List</t>
  </si>
  <si>
    <t>Bolivia (Plurinational State of)</t>
  </si>
  <si>
    <t>Cabo Verde</t>
  </si>
  <si>
    <t>Democratic People's Republic of Korea</t>
  </si>
  <si>
    <t>Democratic Republic of the Congo</t>
  </si>
  <si>
    <t>Eswatini</t>
  </si>
  <si>
    <t>Iran (Islamic Republic of)</t>
  </si>
  <si>
    <t>Micronesia (Federated States of)</t>
  </si>
  <si>
    <t>Republic of Korea</t>
  </si>
  <si>
    <t>Republic of Moldova</t>
  </si>
  <si>
    <t>United Republic of Tanzania</t>
  </si>
  <si>
    <t>Venezuela (Bolivarian Republic of)</t>
  </si>
  <si>
    <t>This is the final version of the annual emission report template endorsed by the Climate Change Committee by written procedure ending in January 2020.</t>
  </si>
  <si>
    <t>Final endorsed Version including CORSIA</t>
  </si>
  <si>
    <t>Hide row</t>
  </si>
  <si>
    <t>Aircraft operators Emissions report EU ETS &amp; CORSIA &amp; Swiss linking</t>
  </si>
  <si>
    <t>AER EU &amp; CH ETS &amp; CORSIA</t>
  </si>
  <si>
    <t>1st draft: Update including Swiss linking</t>
  </si>
  <si>
    <t>Used for combined reporting under the EU ETS, the Swiss ETS and ICAO CORSIA</t>
  </si>
  <si>
    <t>Total emissions of the aircraft operator from flights reportable under the CH ETS (Swiss ETS):</t>
  </si>
  <si>
    <t>Sections added to this template related to information required for the CH ETS are identified by a light red frame.</t>
  </si>
  <si>
    <t>Date of approval of the used monitoring plan:</t>
  </si>
  <si>
    <t>Note: it is assumed, that one joint monitoring plan for the EU ETS, the CH ETS and CORSIA is used.</t>
  </si>
  <si>
    <t>(a).i</t>
  </si>
  <si>
    <t>(a).ii</t>
  </si>
  <si>
    <t>(a).iii</t>
  </si>
  <si>
    <t>Total number of flights in the reporting year:</t>
  </si>
  <si>
    <t>Total number of flights in the reporting year covered by the CH ETS:</t>
  </si>
  <si>
    <t>Total number of flights in the reporting year covered by an ETS:</t>
  </si>
  <si>
    <t>Total emissions in EU ETS and CH ETS</t>
  </si>
  <si>
    <t>Fuel consumption and emissions in the EU ETS</t>
  </si>
  <si>
    <t>Fuel consumption and emissions in the CH ETS</t>
  </si>
  <si>
    <t xml:space="preserve">For instructions on filling this section see above under section (c). </t>
  </si>
  <si>
    <t>For limiting administrative burden, this sections (a) and (b) should cover emissions of both systems, EU ETS and CH ETS.</t>
  </si>
  <si>
    <t>Total CO2 emissions (EU ETS) in the reporting year:</t>
  </si>
  <si>
    <t>Total CO2 emissions (CH ETS) in the reporting year:</t>
  </si>
  <si>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t>
  </si>
  <si>
    <t>This is the amount of allowances to be surrendered by the aircraft operator for compliance under the CH ETS, as calculated in section 5(d).</t>
  </si>
  <si>
    <t>For limiting administrative burden, this sections (a) to (f) should cover emissions of both systems, EU ETS and CH ETS.</t>
  </si>
  <si>
    <t>State of departure and arrival</t>
  </si>
  <si>
    <t>Domestic flights:</t>
  </si>
  <si>
    <t>Aggregated CO2 emissions from all flights departing from Switzerland to an EEA Member State:</t>
  </si>
  <si>
    <t>MemberStatesWithSwiss</t>
  </si>
  <si>
    <t>8b</t>
  </si>
  <si>
    <t>Detailed emissions data – CH ETS</t>
  </si>
  <si>
    <t>The following table is used for control purposes only. Please make sure that the totals are consistent with the result of section 5(d). The following sections (b) and (c) should be filled without any double counting of emissions.</t>
  </si>
  <si>
    <t>Note: You can add more columns if you use more fuels.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</si>
  <si>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Total aggregated CO2 emissions from all flights relating to the scope of the CH ETS 
(= B + C)</t>
  </si>
  <si>
    <t>Swiss domestic flights</t>
  </si>
  <si>
    <t>Flights from Switzerland to EEA countries</t>
  </si>
  <si>
    <t>Total emissions entered in section 5(d):</t>
  </si>
  <si>
    <t>used for CH ETS</t>
  </si>
  <si>
    <t>Additional emissions data – EU ETS and CH ETS</t>
  </si>
  <si>
    <t>For reducing administrative burden, this Annex should include both flights covered by the EU ETS and CH ETS</t>
  </si>
  <si>
    <t>Aggregated CO2 emissions from all flights departing from each Member State to another Member State or Switzerland:</t>
  </si>
  <si>
    <t>Annex: Emissions per aerodrome pair – EU ETS and CH ETS</t>
  </si>
  <si>
    <t>Identification of the verifier</t>
  </si>
  <si>
    <t>Sections that are particularly relevant for both, EU ETS and CH ETS, are marked by red shading.</t>
  </si>
  <si>
    <t>http://data.europa.eu/eli/dir/2003/87/2020-01-01</t>
  </si>
  <si>
    <t>Linking between the EU ETS and the Swiss ETS (CH ETS)</t>
  </si>
  <si>
    <t>The EU and Switzerland have concluded an agreement on linking their respective greenhouse gas emission trading systems. The agreement, which can be found under the following internet link, has entered into force on 1 January 2020.</t>
  </si>
  <si>
    <t>https://eur-lex.europa.eu/legal-content/EN/TXT/?uri=CELEX:22017A1207(01)</t>
  </si>
  <si>
    <t>Consequently, the EU ETS Directive has been amended to exclude flights arriving in an EEA country from aerodromes in Switzerland. This amendment is already included in the EU ETS Directive's consolidated version mentioned under point 1 above.</t>
  </si>
  <si>
    <t xml:space="preserve">"One-stop-shop" principle: </t>
  </si>
  <si>
    <t>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t>
  </si>
  <si>
    <t>North Macedonia - Civil Aviation Administration</t>
  </si>
  <si>
    <t>Final Draft</t>
  </si>
  <si>
    <t>Information about the Swiss ETS can be obtained from the following address:</t>
  </si>
  <si>
    <t xml:space="preserve">https://www.bafu.admin.ch/bafu/en/home/topics/climate/info-specialists/climate-policy/emissions-trading/informationen-fuer-luftfahrzeugbetreiber.html </t>
  </si>
  <si>
    <t>The excluded flights are covered by the Swiss ETS.</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</si>
  <si>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 and/or for flights falling under CORSIA (if applicable). </t>
  </si>
  <si>
    <t>Note: If unclear in the table above, whether data gaps apply to EU ETS, CH ETS, CORSIA, or more than one data set, please add relevant information in the table, e.g. by specifying it in the "type" column.</t>
  </si>
  <si>
    <t>Percentage of EU/CH ETS flights for which data gaps occurred (rounded to nearest 0.1%)</t>
  </si>
  <si>
    <t>For limiting administrative burden, this sections (a) and (b) should cover emissions of both systems, EU ETS and CH ETS. Data gaps relevant for CORSIA can be included, too.</t>
  </si>
  <si>
    <t>Please select or enter name, as appropriate</t>
  </si>
  <si>
    <t>Energy Agency</t>
  </si>
  <si>
    <t>This is the final version, dated 10 November 2020, providing an update of the final version of the annual emission report template endorsed by the Climate Change Committee by written procedure ending in January 2020.</t>
  </si>
  <si>
    <t>New 2020</t>
  </si>
  <si>
    <t>Note that for the purposes of the EU ETS, the threshold applies to the sum of all flights within EEA, outgoing from EEA and incoming to EEA, including those incoming from Switzerland.</t>
  </si>
  <si>
    <t>This is the final version, dated 18 November 2020, providing an update of the final version of the annual emission report template endorsed by the Climate Change Committee by written procedure ending in January 2020.</t>
  </si>
  <si>
    <t xml:space="preserve"> The Environment Agency of Iceland                              EU ETS for Aviation                                         Suðurlandsbraut 24                                                     108 Reykjavík       </t>
  </si>
  <si>
    <t xml:space="preserve">ets-aviation@ust.is </t>
  </si>
  <si>
    <t>https://ust.is/atvinnulif/ets/flug/</t>
  </si>
  <si>
    <t>https://ust.is/english/eu-ets/aviation/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</si>
</sst>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Red]\-#,##0\ "/>
    <numFmt numFmtId="165" formatCode="#,##0.00_ ;[Red]\-#,##0.00\ "/>
    <numFmt numFmtId="166" formatCode="0;;;@"/>
    <numFmt numFmtId="167" formatCode="#,##0.0"/>
    <numFmt numFmtId="168" formatCode="0.0%"/>
  </numFmts>
  <fonts count="132" x14ac:knownFonts="1">
    <font>
      <sz val="10"/>
      <name val="Arial"/>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b/>
      <sz val="14"/>
      <name val="Arial"/>
      <family val="2"/>
    </font>
    <font>
      <i/>
      <sz val="8"/>
      <color indexed="62"/>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0"/>
      <color indexed="12"/>
      <name val="Arial"/>
      <family val="2"/>
    </font>
    <font>
      <sz val="10"/>
      <name val="Arial"/>
      <family val="2"/>
    </font>
    <font>
      <b/>
      <sz val="9"/>
      <name val="Arial"/>
      <family val="2"/>
    </font>
    <font>
      <b/>
      <sz val="12"/>
      <name val="Times New Roman"/>
      <family val="1"/>
    </font>
    <font>
      <b/>
      <u/>
      <sz val="20"/>
      <color indexed="62"/>
      <name val="Arial"/>
      <family val="2"/>
    </font>
    <font>
      <b/>
      <u/>
      <sz val="10"/>
      <color indexed="62"/>
      <name val="Arial"/>
      <family val="2"/>
    </font>
    <font>
      <sz val="10"/>
      <color indexed="14"/>
      <name val="Arial"/>
      <family val="2"/>
    </font>
    <font>
      <i/>
      <sz val="8"/>
      <color indexed="14"/>
      <name val="Arial"/>
      <family val="2"/>
    </font>
    <font>
      <b/>
      <u/>
      <sz val="10"/>
      <name val="Arial"/>
      <family val="2"/>
    </font>
    <font>
      <u/>
      <sz val="8"/>
      <name val="Arial"/>
      <family val="2"/>
    </font>
    <font>
      <i/>
      <sz val="10"/>
      <name val="Arial"/>
      <family val="2"/>
    </font>
    <font>
      <sz val="8"/>
      <color indexed="81"/>
      <name val="Tahoma"/>
      <family val="2"/>
    </font>
    <font>
      <b/>
      <sz val="12"/>
      <name val="Arial"/>
      <family val="2"/>
    </font>
    <font>
      <sz val="12"/>
      <color indexed="10"/>
      <name val="Arial"/>
      <family val="2"/>
    </font>
    <font>
      <u/>
      <sz val="10"/>
      <name val="Arial"/>
      <family val="2"/>
    </font>
    <font>
      <b/>
      <vertAlign val="subscript"/>
      <sz val="10"/>
      <name val="Arial"/>
      <family val="2"/>
    </font>
    <font>
      <b/>
      <vertAlign val="subscript"/>
      <sz val="8"/>
      <name val="Arial"/>
      <family val="2"/>
    </font>
    <font>
      <b/>
      <vertAlign val="subscript"/>
      <sz val="14"/>
      <name val="Arial"/>
      <family val="2"/>
    </font>
    <font>
      <sz val="10"/>
      <color indexed="62"/>
      <name val="Arial"/>
      <family val="2"/>
    </font>
    <font>
      <b/>
      <sz val="8"/>
      <color indexed="81"/>
      <name val="Tahoma"/>
      <family val="2"/>
    </font>
    <font>
      <i/>
      <sz val="8"/>
      <name val="Arial"/>
      <family val="2"/>
    </font>
    <font>
      <i/>
      <vertAlign val="subscript"/>
      <sz val="8"/>
      <name val="Arial"/>
      <family val="2"/>
    </font>
    <font>
      <b/>
      <sz val="18"/>
      <name val="Arial"/>
      <family val="2"/>
    </font>
    <font>
      <b/>
      <i/>
      <sz val="8"/>
      <color indexed="18"/>
      <name val="Arial"/>
      <family val="2"/>
    </font>
    <font>
      <b/>
      <sz val="10"/>
      <color indexed="62"/>
      <name val="Arial"/>
      <family val="2"/>
    </font>
    <font>
      <i/>
      <sz val="9"/>
      <color indexed="62"/>
      <name val="Arial"/>
      <family val="2"/>
    </font>
    <font>
      <sz val="9"/>
      <name val="Arial"/>
      <family val="2"/>
    </font>
    <font>
      <sz val="14"/>
      <color indexed="18"/>
      <name val="Arial"/>
      <family val="2"/>
    </font>
    <font>
      <sz val="14"/>
      <name val="Arial"/>
      <family val="2"/>
    </font>
    <font>
      <i/>
      <sz val="10"/>
      <color indexed="62"/>
      <name val="Arial"/>
      <family val="2"/>
    </font>
    <font>
      <sz val="10"/>
      <color indexed="18"/>
      <name val="Arial"/>
      <family val="2"/>
    </font>
    <font>
      <sz val="10"/>
      <color indexed="10"/>
      <name val="Arial"/>
      <family val="2"/>
    </font>
    <font>
      <sz val="10"/>
      <color indexed="9"/>
      <name val="Arial"/>
      <family val="2"/>
    </font>
    <font>
      <b/>
      <i/>
      <sz val="8"/>
      <name val="Arial"/>
      <family val="2"/>
    </font>
    <font>
      <b/>
      <i/>
      <sz val="8"/>
      <color indexed="62"/>
      <name val="Arial"/>
      <family val="2"/>
    </font>
    <font>
      <i/>
      <sz val="12"/>
      <name val="Arial"/>
      <family val="2"/>
    </font>
    <font>
      <b/>
      <sz val="12"/>
      <color indexed="62"/>
      <name val="Arial"/>
      <family val="2"/>
    </font>
    <font>
      <b/>
      <sz val="14"/>
      <color indexed="62"/>
      <name val="Arial"/>
      <family val="2"/>
    </font>
    <font>
      <b/>
      <sz val="10"/>
      <color indexed="10"/>
      <name val="Arial"/>
      <family val="2"/>
    </font>
    <font>
      <sz val="11"/>
      <name val="Calibri"/>
      <family val="2"/>
    </font>
    <font>
      <i/>
      <u/>
      <sz val="8"/>
      <color indexed="18"/>
      <name val="Arial"/>
      <family val="2"/>
    </font>
    <font>
      <i/>
      <vertAlign val="subscript"/>
      <sz val="8"/>
      <color indexed="18"/>
      <name val="Arial"/>
      <family val="2"/>
    </font>
    <font>
      <b/>
      <i/>
      <u/>
      <sz val="8"/>
      <color indexed="18"/>
      <name val="Arial"/>
      <family val="2"/>
    </font>
    <font>
      <i/>
      <sz val="8"/>
      <color indexed="10"/>
      <name val="Arial"/>
      <family val="2"/>
    </font>
    <font>
      <b/>
      <sz val="8"/>
      <color indexed="10"/>
      <name val="Arial"/>
      <family val="2"/>
    </font>
    <font>
      <b/>
      <sz val="8"/>
      <color rgb="FFFF0000"/>
      <name val="Arial"/>
      <family val="2"/>
    </font>
    <font>
      <b/>
      <sz val="10"/>
      <color rgb="FFFF0000"/>
      <name val="Arial"/>
      <family val="2"/>
    </font>
    <font>
      <sz val="11"/>
      <color rgb="FF000000"/>
      <name val="Calibri"/>
      <family val="2"/>
      <scheme val="minor"/>
    </font>
    <font>
      <b/>
      <u/>
      <sz val="20"/>
      <color rgb="FF333399"/>
      <name val="Arial"/>
      <family val="2"/>
    </font>
    <font>
      <b/>
      <sz val="12"/>
      <color rgb="FFFF0000"/>
      <name val="Arial"/>
      <family val="2"/>
    </font>
    <font>
      <sz val="10"/>
      <color rgb="FF333399"/>
      <name val="Arial"/>
      <family val="2"/>
    </font>
    <font>
      <i/>
      <sz val="9"/>
      <color rgb="FF333399"/>
      <name val="Arial"/>
      <family val="2"/>
    </font>
    <font>
      <b/>
      <sz val="12"/>
      <color rgb="FFFFFFFF"/>
      <name val="Arial"/>
      <family val="2"/>
    </font>
    <font>
      <i/>
      <sz val="8"/>
      <color rgb="FF333399"/>
      <name val="Arial"/>
      <family val="2"/>
    </font>
    <font>
      <b/>
      <i/>
      <sz val="8"/>
      <color rgb="FF000080"/>
      <name val="Arial"/>
      <family val="2"/>
    </font>
    <font>
      <i/>
      <u/>
      <sz val="8"/>
      <color rgb="FF333399"/>
      <name val="Arial"/>
      <family val="2"/>
    </font>
    <font>
      <i/>
      <sz val="8"/>
      <color rgb="FF000080"/>
      <name val="Arial"/>
      <family val="2"/>
    </font>
    <font>
      <b/>
      <sz val="10"/>
      <color rgb="FF333399"/>
      <name val="Arial"/>
      <family val="2"/>
    </font>
    <font>
      <b/>
      <sz val="8"/>
      <color rgb="FF333399"/>
      <name val="Arial"/>
      <family val="2"/>
    </font>
    <font>
      <sz val="8"/>
      <color rgb="FF333399"/>
      <name val="Arial"/>
      <family val="2"/>
    </font>
    <font>
      <sz val="11"/>
      <color rgb="FF000000"/>
      <name val="Calibri"/>
      <family val="2"/>
    </font>
    <font>
      <sz val="14"/>
      <color rgb="FF000080"/>
      <name val="Arial"/>
      <family val="2"/>
    </font>
    <font>
      <sz val="10"/>
      <color rgb="FFFF0000"/>
      <name val="Arial"/>
      <family val="2"/>
    </font>
    <font>
      <sz val="10"/>
      <color theme="0"/>
      <name val="Arial"/>
      <family val="2"/>
    </font>
    <font>
      <sz val="8"/>
      <color rgb="FFFF0000"/>
      <name val="Arial"/>
      <family val="2"/>
    </font>
    <font>
      <b/>
      <i/>
      <sz val="12"/>
      <name val="Arial"/>
      <family val="2"/>
    </font>
    <font>
      <b/>
      <u/>
      <sz val="20"/>
      <color rgb="FFFF0000"/>
      <name val="Arial"/>
      <family val="2"/>
    </font>
    <font>
      <sz val="14"/>
      <color rgb="FFFF0000"/>
      <name val="Arial"/>
      <family val="2"/>
    </font>
    <font>
      <b/>
      <sz val="11"/>
      <name val="Arial"/>
      <family val="2"/>
    </font>
    <font>
      <sz val="11"/>
      <name val="Arial"/>
      <family val="2"/>
    </font>
    <font>
      <sz val="10"/>
      <color rgb="FF000000"/>
      <name val="Arial"/>
      <family val="2"/>
    </font>
    <font>
      <b/>
      <i/>
      <sz val="9"/>
      <color indexed="62"/>
      <name val="Arial"/>
      <family val="2"/>
    </font>
    <font>
      <i/>
      <sz val="9"/>
      <color rgb="FFFF0000"/>
      <name val="Arial"/>
      <family val="2"/>
    </font>
    <font>
      <sz val="11"/>
      <color rgb="FFFF0000"/>
      <name val="Arial"/>
      <family val="2"/>
    </font>
    <font>
      <vertAlign val="subscript"/>
      <sz val="10"/>
      <name val="Arial"/>
      <family val="2"/>
    </font>
    <font>
      <i/>
      <u/>
      <sz val="8"/>
      <color indexed="62"/>
      <name val="Arial"/>
      <family val="2"/>
    </font>
    <font>
      <i/>
      <sz val="9"/>
      <name val="Arial"/>
      <family val="2"/>
    </font>
    <font>
      <b/>
      <i/>
      <sz val="9"/>
      <name val="Arial"/>
      <family val="2"/>
    </font>
    <font>
      <sz val="9"/>
      <color indexed="81"/>
      <name val="Segoe UI"/>
      <family val="2"/>
    </font>
    <font>
      <b/>
      <sz val="9"/>
      <color indexed="81"/>
      <name val="Segoe UI"/>
      <family val="2"/>
    </font>
    <font>
      <b/>
      <sz val="11"/>
      <color theme="0" tint="-0.34998626667073579"/>
      <name val="Calibri"/>
      <family val="2"/>
    </font>
    <font>
      <b/>
      <u/>
      <sz val="20"/>
      <color theme="0" tint="-0.34998626667073579"/>
      <name val="Arial"/>
      <family val="2"/>
    </font>
    <font>
      <b/>
      <sz val="14"/>
      <color theme="0" tint="-0.34998626667073579"/>
      <name val="Arial"/>
      <family val="2"/>
    </font>
    <font>
      <sz val="10"/>
      <color theme="0" tint="-0.34998626667073579"/>
      <name val="Arial"/>
      <family val="2"/>
    </font>
    <font>
      <b/>
      <sz val="10"/>
      <color theme="0" tint="-0.34998626667073579"/>
      <name val="Arial"/>
      <family val="2"/>
    </font>
    <font>
      <u/>
      <sz val="10"/>
      <color theme="0" tint="-0.34998626667073579"/>
      <name val="Arial"/>
      <family val="2"/>
    </font>
    <font>
      <i/>
      <sz val="10"/>
      <color theme="0" tint="-0.34998626667073579"/>
      <name val="Arial"/>
      <family val="2"/>
    </font>
    <font>
      <b/>
      <sz val="12"/>
      <color theme="0" tint="-0.34998626667073579"/>
      <name val="Arial"/>
      <family val="2"/>
    </font>
    <font>
      <i/>
      <sz val="9"/>
      <color theme="0" tint="-0.34998626667073579"/>
      <name val="Arial"/>
      <family val="2"/>
    </font>
    <font>
      <i/>
      <sz val="8"/>
      <color theme="0" tint="-0.34998626667073579"/>
      <name val="Arial"/>
      <family val="2"/>
    </font>
    <font>
      <b/>
      <sz val="8"/>
      <color theme="0" tint="-0.34998626667073579"/>
      <name val="Arial"/>
      <family val="2"/>
    </font>
    <font>
      <b/>
      <i/>
      <sz val="8"/>
      <color theme="0" tint="-0.34998626667073579"/>
      <name val="Arial"/>
      <family val="2"/>
    </font>
    <font>
      <sz val="11"/>
      <color theme="0" tint="-0.34998626667073579"/>
      <name val="Calibri"/>
      <family val="2"/>
    </font>
    <font>
      <i/>
      <u/>
      <sz val="8"/>
      <color theme="0" tint="-0.34998626667073579"/>
      <name val="Arial"/>
      <family val="2"/>
    </font>
    <font>
      <b/>
      <sz val="9"/>
      <color theme="0" tint="-0.34998626667073579"/>
      <name val="Arial"/>
      <family val="2"/>
    </font>
    <font>
      <b/>
      <u/>
      <sz val="10"/>
      <color theme="0" tint="-0.34998626667073579"/>
      <name val="Arial"/>
      <family val="2"/>
    </font>
    <font>
      <sz val="8"/>
      <color theme="0" tint="-0.34998626667073579"/>
      <name val="Arial"/>
      <family val="2"/>
    </font>
    <font>
      <b/>
      <vertAlign val="subscript"/>
      <sz val="10"/>
      <color theme="0" tint="-0.34998626667073579"/>
      <name val="Arial"/>
      <family val="2"/>
    </font>
    <font>
      <b/>
      <vertAlign val="subscript"/>
      <sz val="8"/>
      <color theme="0" tint="-0.34998626667073579"/>
      <name val="Arial"/>
      <family val="2"/>
    </font>
    <font>
      <i/>
      <vertAlign val="subscript"/>
      <sz val="8"/>
      <color theme="0" tint="-0.34998626667073579"/>
      <name val="Arial"/>
      <family val="2"/>
    </font>
    <font>
      <b/>
      <vertAlign val="subscript"/>
      <sz val="14"/>
      <color theme="0" tint="-0.34998626667073579"/>
      <name val="Arial"/>
      <family val="2"/>
    </font>
    <font>
      <u/>
      <sz val="8"/>
      <color theme="0" tint="-0.34998626667073579"/>
      <name val="Arial"/>
      <family val="2"/>
    </font>
    <font>
      <b/>
      <i/>
      <u/>
      <sz val="8"/>
      <color theme="0" tint="-0.34998626667073579"/>
      <name val="Arial"/>
      <family val="2"/>
    </font>
    <font>
      <sz val="14"/>
      <color theme="0" tint="-0.34998626667073579"/>
      <name val="Arial"/>
      <family val="2"/>
    </font>
    <font>
      <sz val="11"/>
      <color theme="0" tint="-0.34998626667073579"/>
      <name val="Arial"/>
      <family val="2"/>
    </font>
    <font>
      <b/>
      <i/>
      <sz val="9"/>
      <color theme="0" tint="-0.34998626667073579"/>
      <name val="Arial"/>
      <family val="2"/>
    </font>
    <font>
      <vertAlign val="subscript"/>
      <sz val="10"/>
      <color theme="0" tint="-0.34998626667073579"/>
      <name val="Arial"/>
      <family val="2"/>
    </font>
    <font>
      <sz val="10"/>
      <name val="Calibri"/>
      <family val="2"/>
    </font>
    <font>
      <b/>
      <u/>
      <sz val="10"/>
      <color rgb="FFFF0000"/>
      <name val="Arial"/>
      <family val="2"/>
    </font>
  </fonts>
  <fills count="40">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1"/>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indexed="57"/>
        <bgColor indexed="64"/>
      </patternFill>
    </fill>
    <fill>
      <patternFill patternType="solid">
        <fgColor indexed="12"/>
        <bgColor indexed="64"/>
      </patternFill>
    </fill>
    <fill>
      <patternFill patternType="solid">
        <fgColor indexed="26"/>
        <bgColor indexed="64"/>
      </patternFill>
    </fill>
    <fill>
      <patternFill patternType="solid">
        <fgColor indexed="11"/>
        <bgColor indexed="64"/>
      </patternFill>
    </fill>
    <fill>
      <patternFill patternType="lightUp">
        <bgColor indexed="9"/>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
      <patternFill patternType="solid">
        <fgColor rgb="FFFFFFFF"/>
        <bgColor indexed="64"/>
      </patternFill>
    </fill>
    <fill>
      <patternFill patternType="solid">
        <fgColor rgb="FFC0C0C0"/>
        <bgColor indexed="64"/>
      </patternFill>
    </fill>
    <fill>
      <patternFill patternType="solid">
        <fgColor rgb="FF0000FF"/>
        <bgColor indexed="64"/>
      </patternFill>
    </fill>
    <fill>
      <patternFill patternType="solid">
        <fgColor rgb="FFBDD7EE"/>
        <bgColor indexed="64"/>
      </patternFill>
    </fill>
    <fill>
      <patternFill patternType="solid">
        <fgColor rgb="FFFFC000"/>
        <bgColor indexed="64"/>
      </patternFill>
    </fill>
    <fill>
      <patternFill patternType="lightUp"/>
    </fill>
    <fill>
      <patternFill patternType="lightUp">
        <fgColor auto="1"/>
      </patternFill>
    </fill>
    <fill>
      <patternFill patternType="solid">
        <fgColor rgb="FF92D050"/>
        <bgColor indexed="64"/>
      </patternFill>
    </fill>
    <fill>
      <patternFill patternType="solid">
        <fgColor theme="8" tint="0.79998168889431442"/>
        <bgColor indexed="64"/>
      </patternFill>
    </fill>
    <fill>
      <patternFill patternType="solid">
        <fgColor rgb="FFFF6464"/>
        <bgColor indexed="64"/>
      </patternFill>
    </fill>
    <fill>
      <patternFill patternType="darkUp">
        <fgColor rgb="FFFF6464"/>
      </patternFill>
    </fill>
  </fills>
  <borders count="73">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64"/>
      </top>
      <bottom/>
      <diagonal/>
    </border>
    <border>
      <left style="thin">
        <color theme="1"/>
      </left>
      <right style="thin">
        <color theme="1"/>
      </right>
      <top style="thin">
        <color theme="1"/>
      </top>
      <bottom/>
      <diagonal/>
    </border>
    <border>
      <left style="thin">
        <color theme="1"/>
      </left>
      <right style="thin">
        <color theme="1"/>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theme="1"/>
      </left>
      <right/>
      <top style="thin">
        <color theme="1"/>
      </top>
      <bottom style="thin">
        <color theme="1"/>
      </bottom>
      <diagonal/>
    </border>
    <border>
      <left style="thin">
        <color theme="1"/>
      </left>
      <right/>
      <top style="thin">
        <color indexed="64"/>
      </top>
      <bottom/>
      <diagonal/>
    </border>
    <border>
      <left style="thin">
        <color theme="1"/>
      </left>
      <right/>
      <top style="thin">
        <color theme="1"/>
      </top>
      <bottom/>
      <diagonal/>
    </border>
  </borders>
  <cellStyleXfs count="21">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9" borderId="0" applyNumberFormat="0" applyBorder="0" applyAlignment="0" applyProtection="0"/>
    <xf numFmtId="0" fontId="13" fillId="2" borderId="0" applyNumberFormat="0" applyBorder="0" applyAlignment="0" applyProtection="0"/>
    <xf numFmtId="0" fontId="14" fillId="10" borderId="1" applyNumberFormat="0" applyAlignment="0" applyProtection="0"/>
    <xf numFmtId="0" fontId="15" fillId="3" borderId="0" applyNumberFormat="0" applyBorder="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8" fillId="0" borderId="0" applyNumberFormat="0" applyFill="0" applyBorder="0" applyAlignment="0" applyProtection="0">
      <alignment vertical="top"/>
      <protection locked="0"/>
    </xf>
    <xf numFmtId="0" fontId="19" fillId="0" borderId="5" applyNumberFormat="0" applyFill="0" applyAlignment="0" applyProtection="0"/>
    <xf numFmtId="0" fontId="20" fillId="11" borderId="0" applyNumberFormat="0" applyBorder="0" applyAlignment="0" applyProtection="0"/>
    <xf numFmtId="0" fontId="2" fillId="12" borderId="6" applyNumberFormat="0" applyFont="0" applyAlignment="0" applyProtection="0"/>
    <xf numFmtId="0" fontId="2" fillId="0" borderId="0"/>
    <xf numFmtId="0" fontId="1" fillId="0" borderId="0"/>
    <xf numFmtId="0" fontId="21" fillId="0" borderId="0" applyNumberFormat="0" applyFill="0" applyBorder="0" applyAlignment="0" applyProtection="0"/>
  </cellStyleXfs>
  <cellXfs count="1068">
    <xf numFmtId="0" fontId="0" fillId="0" borderId="0" xfId="0"/>
    <xf numFmtId="0" fontId="2" fillId="13" borderId="0" xfId="0" applyFont="1" applyFill="1" applyAlignment="1" applyProtection="1">
      <alignment vertical="top" wrapText="1"/>
    </xf>
    <xf numFmtId="0" fontId="0" fillId="0" borderId="0" xfId="0" applyAlignment="1" applyProtection="1">
      <alignment vertical="top" wrapText="1"/>
    </xf>
    <xf numFmtId="0" fontId="8" fillId="0" borderId="0" xfId="14" applyAlignment="1" applyProtection="1">
      <alignment vertical="top" wrapText="1"/>
    </xf>
    <xf numFmtId="0" fontId="45" fillId="0" borderId="0" xfId="0" applyFont="1" applyProtection="1"/>
    <xf numFmtId="0" fontId="0" fillId="0" borderId="0" xfId="0" applyProtection="1"/>
    <xf numFmtId="0" fontId="0" fillId="14" borderId="0" xfId="0" applyFill="1" applyProtection="1"/>
    <xf numFmtId="0" fontId="0" fillId="14" borderId="0" xfId="0" applyFill="1" applyBorder="1" applyProtection="1"/>
    <xf numFmtId="0" fontId="47" fillId="13" borderId="0" xfId="0" applyFont="1" applyFill="1" applyAlignment="1" applyProtection="1">
      <alignment horizontal="center" vertical="top"/>
    </xf>
    <xf numFmtId="0" fontId="2" fillId="13" borderId="0" xfId="0" applyNumberFormat="1" applyFont="1" applyFill="1" applyBorder="1" applyAlignment="1" applyProtection="1">
      <alignment vertical="top"/>
    </xf>
    <xf numFmtId="0" fontId="4" fillId="13" borderId="0" xfId="0" applyFont="1" applyFill="1" applyAlignment="1" applyProtection="1">
      <alignment horizontal="center" vertical="top"/>
    </xf>
    <xf numFmtId="0" fontId="2" fillId="15" borderId="0" xfId="0" applyNumberFormat="1" applyFont="1" applyFill="1" applyBorder="1" applyAlignment="1" applyProtection="1">
      <alignment vertical="top"/>
    </xf>
    <xf numFmtId="0" fontId="2" fillId="0" borderId="0" xfId="0" applyFont="1" applyFill="1" applyProtection="1"/>
    <xf numFmtId="0" fontId="4" fillId="0" borderId="0" xfId="0" applyFont="1" applyFill="1" applyAlignment="1" applyProtection="1">
      <alignment horizontal="center" vertical="top"/>
    </xf>
    <xf numFmtId="0" fontId="0" fillId="0" borderId="0" xfId="0" applyFill="1" applyProtection="1"/>
    <xf numFmtId="0" fontId="0" fillId="0" borderId="0" xfId="0" applyFill="1" applyBorder="1" applyProtection="1"/>
    <xf numFmtId="0" fontId="36" fillId="0" borderId="0" xfId="0" applyFont="1" applyFill="1" applyProtection="1"/>
    <xf numFmtId="0" fontId="0" fillId="0" borderId="0" xfId="0" applyFill="1" applyAlignment="1" applyProtection="1">
      <alignment vertical="top"/>
    </xf>
    <xf numFmtId="0" fontId="0" fillId="0" borderId="0" xfId="0" applyFill="1" applyBorder="1" applyAlignment="1" applyProtection="1">
      <alignment vertical="top"/>
    </xf>
    <xf numFmtId="0" fontId="4" fillId="0" borderId="0" xfId="0" applyFont="1" applyFill="1" applyProtection="1"/>
    <xf numFmtId="0" fontId="0" fillId="16" borderId="0" xfId="0" applyFill="1" applyProtection="1"/>
    <xf numFmtId="0" fontId="37" fillId="0" borderId="0" xfId="0" applyFont="1" applyFill="1" applyAlignment="1" applyProtection="1">
      <alignment vertical="top" wrapText="1"/>
    </xf>
    <xf numFmtId="0" fontId="37" fillId="0" borderId="0" xfId="0" applyFont="1" applyFill="1" applyBorder="1" applyAlignment="1" applyProtection="1">
      <alignment vertical="top" wrapText="1"/>
    </xf>
    <xf numFmtId="0" fontId="0" fillId="16" borderId="7" xfId="0" applyFill="1" applyBorder="1" applyProtection="1"/>
    <xf numFmtId="0" fontId="0" fillId="16" borderId="8" xfId="0" applyFill="1" applyBorder="1" applyProtection="1"/>
    <xf numFmtId="0" fontId="0" fillId="16" borderId="0" xfId="0" applyFill="1" applyBorder="1" applyProtection="1"/>
    <xf numFmtId="0" fontId="2" fillId="13" borderId="0" xfId="0" applyFont="1" applyFill="1" applyAlignment="1" applyProtection="1">
      <alignment vertical="top"/>
    </xf>
    <xf numFmtId="0" fontId="0" fillId="0" borderId="0" xfId="0" applyAlignment="1" applyProtection="1">
      <alignment vertical="top"/>
    </xf>
    <xf numFmtId="0" fontId="4" fillId="0" borderId="0" xfId="0" applyFont="1" applyAlignment="1" applyProtection="1">
      <alignment horizontal="left" vertical="top"/>
    </xf>
    <xf numFmtId="0" fontId="4" fillId="0" borderId="0" xfId="0" applyFont="1" applyProtection="1"/>
    <xf numFmtId="0" fontId="2" fillId="0" borderId="0" xfId="0" applyFont="1" applyAlignment="1" applyProtection="1">
      <alignment vertical="top"/>
    </xf>
    <xf numFmtId="0" fontId="2" fillId="13" borderId="0" xfId="0" applyFont="1" applyFill="1" applyBorder="1" applyAlignment="1" applyProtection="1">
      <alignment vertical="top"/>
    </xf>
    <xf numFmtId="0" fontId="33" fillId="0" borderId="0" xfId="0" applyFont="1" applyProtection="1"/>
    <xf numFmtId="0" fontId="0" fillId="17" borderId="0" xfId="0" applyFill="1" applyProtection="1"/>
    <xf numFmtId="0" fontId="2" fillId="17" borderId="0" xfId="0" applyFont="1" applyFill="1" applyProtection="1"/>
    <xf numFmtId="0" fontId="33" fillId="0" borderId="0" xfId="0" applyFont="1" applyFill="1" applyProtection="1"/>
    <xf numFmtId="0" fontId="24" fillId="17" borderId="0" xfId="0" applyFont="1" applyFill="1" applyProtection="1"/>
    <xf numFmtId="0" fontId="0" fillId="17" borderId="0" xfId="0" quotePrefix="1" applyFill="1" applyProtection="1"/>
    <xf numFmtId="0" fontId="0" fillId="17" borderId="0" xfId="0" applyFill="1" applyAlignment="1" applyProtection="1">
      <alignment horizontal="center"/>
    </xf>
    <xf numFmtId="0" fontId="0" fillId="17" borderId="0" xfId="0" applyFill="1" applyAlignment="1" applyProtection="1">
      <alignment horizontal="left"/>
    </xf>
    <xf numFmtId="0" fontId="0" fillId="17" borderId="0" xfId="0" applyFont="1" applyFill="1" applyProtection="1"/>
    <xf numFmtId="0" fontId="0" fillId="18" borderId="0" xfId="0" applyFill="1" applyProtection="1"/>
    <xf numFmtId="0" fontId="24" fillId="16" borderId="0" xfId="0" applyFont="1" applyFill="1" applyBorder="1" applyAlignment="1" applyProtection="1">
      <alignment horizontal="left" vertical="top" wrapText="1"/>
    </xf>
    <xf numFmtId="0" fontId="0" fillId="0" borderId="9" xfId="0" applyBorder="1" applyProtection="1"/>
    <xf numFmtId="0" fontId="0" fillId="19" borderId="10" xfId="0" applyFill="1" applyBorder="1" applyProtection="1"/>
    <xf numFmtId="0" fontId="0" fillId="0" borderId="11" xfId="0" applyBorder="1" applyProtection="1"/>
    <xf numFmtId="14" fontId="0" fillId="20" borderId="12" xfId="0" applyNumberFormat="1" applyFill="1" applyBorder="1" applyAlignment="1" applyProtection="1">
      <alignment horizontal="left"/>
    </xf>
    <xf numFmtId="0" fontId="0" fillId="17" borderId="13" xfId="0" applyFill="1" applyBorder="1" applyProtection="1"/>
    <xf numFmtId="0" fontId="0" fillId="17" borderId="14" xfId="0" applyFill="1" applyBorder="1" applyProtection="1"/>
    <xf numFmtId="0" fontId="0" fillId="17" borderId="15" xfId="0" applyFill="1" applyBorder="1" applyProtection="1"/>
    <xf numFmtId="0" fontId="0" fillId="0" borderId="16" xfId="0" applyBorder="1" applyProtection="1"/>
    <xf numFmtId="0" fontId="0" fillId="18" borderId="17" xfId="0" applyFill="1" applyBorder="1" applyProtection="1"/>
    <xf numFmtId="0" fontId="0" fillId="0" borderId="18" xfId="0" applyBorder="1" applyProtection="1"/>
    <xf numFmtId="0" fontId="0" fillId="16" borderId="19" xfId="0" applyFill="1" applyBorder="1" applyProtection="1"/>
    <xf numFmtId="0" fontId="4" fillId="0" borderId="0" xfId="0" applyFont="1" applyBorder="1" applyProtection="1"/>
    <xf numFmtId="14" fontId="0" fillId="20" borderId="20" xfId="0" applyNumberFormat="1" applyFill="1" applyBorder="1" applyAlignment="1" applyProtection="1">
      <alignment horizontal="center"/>
    </xf>
    <xf numFmtId="0" fontId="0" fillId="17" borderId="21" xfId="0" applyFill="1" applyBorder="1" applyProtection="1"/>
    <xf numFmtId="0" fontId="0" fillId="17" borderId="22" xfId="0" applyFill="1" applyBorder="1" applyProtection="1"/>
    <xf numFmtId="14" fontId="0" fillId="20" borderId="23" xfId="0" applyNumberFormat="1" applyFill="1" applyBorder="1" applyAlignment="1" applyProtection="1">
      <alignment horizontal="center"/>
    </xf>
    <xf numFmtId="0" fontId="0" fillId="17" borderId="24" xfId="0" applyFill="1" applyBorder="1" applyProtection="1"/>
    <xf numFmtId="0" fontId="0" fillId="17" borderId="25" xfId="0" applyFill="1" applyBorder="1" applyProtection="1"/>
    <xf numFmtId="14" fontId="0" fillId="20" borderId="26" xfId="0" applyNumberFormat="1" applyFill="1" applyBorder="1" applyAlignment="1" applyProtection="1">
      <alignment horizontal="center"/>
    </xf>
    <xf numFmtId="0" fontId="0" fillId="17" borderId="27" xfId="0" applyFill="1" applyBorder="1" applyProtection="1"/>
    <xf numFmtId="0" fontId="0" fillId="17" borderId="28" xfId="0" applyFill="1" applyBorder="1" applyProtection="1"/>
    <xf numFmtId="0" fontId="2" fillId="17" borderId="24" xfId="0" applyFont="1" applyFill="1" applyBorder="1" applyProtection="1"/>
    <xf numFmtId="0" fontId="41" fillId="13" borderId="0" xfId="0" applyFont="1" applyFill="1" applyAlignment="1" applyProtection="1">
      <alignment horizontal="left" vertical="top"/>
    </xf>
    <xf numFmtId="0" fontId="2" fillId="14" borderId="0" xfId="0" applyFont="1" applyFill="1" applyProtection="1"/>
    <xf numFmtId="0" fontId="2" fillId="14" borderId="0" xfId="0" applyFont="1" applyFill="1" applyBorder="1" applyProtection="1"/>
    <xf numFmtId="0" fontId="2" fillId="17" borderId="21" xfId="0" applyFont="1" applyFill="1" applyBorder="1" applyProtection="1"/>
    <xf numFmtId="0" fontId="7" fillId="0" borderId="29" xfId="18" applyFont="1" applyBorder="1" applyAlignment="1" applyProtection="1">
      <alignment horizontal="center" vertical="top" wrapText="1"/>
    </xf>
    <xf numFmtId="0" fontId="2" fillId="0" borderId="0" xfId="18" applyAlignment="1" applyProtection="1">
      <alignment vertical="top" wrapText="1"/>
    </xf>
    <xf numFmtId="0" fontId="0" fillId="25" borderId="0" xfId="0" applyFill="1" applyAlignment="1" applyProtection="1">
      <alignment horizontal="center"/>
    </xf>
    <xf numFmtId="0" fontId="4" fillId="0" borderId="0" xfId="18" applyFont="1" applyAlignment="1" applyProtection="1">
      <alignment horizontal="left" vertical="top" wrapText="1"/>
    </xf>
    <xf numFmtId="0" fontId="2" fillId="0" borderId="0" xfId="18" applyProtection="1"/>
    <xf numFmtId="0" fontId="7" fillId="13" borderId="7" xfId="18" applyFont="1" applyFill="1" applyBorder="1" applyAlignment="1" applyProtection="1">
      <alignment horizontal="center" vertical="top" wrapText="1"/>
    </xf>
    <xf numFmtId="0" fontId="2" fillId="0" borderId="0" xfId="18" applyFont="1" applyFill="1" applyProtection="1"/>
    <xf numFmtId="0" fontId="2" fillId="0" borderId="0" xfId="18" applyFill="1" applyProtection="1"/>
    <xf numFmtId="0" fontId="3" fillId="21" borderId="0" xfId="18" applyFont="1" applyFill="1" applyBorder="1" applyAlignment="1" applyProtection="1"/>
    <xf numFmtId="0" fontId="2" fillId="13" borderId="0" xfId="18" applyFont="1" applyFill="1" applyAlignment="1" applyProtection="1">
      <alignment vertical="top"/>
    </xf>
    <xf numFmtId="0" fontId="4" fillId="0" borderId="0" xfId="18" applyFont="1" applyFill="1" applyAlignment="1" applyProtection="1">
      <alignment vertical="top"/>
    </xf>
    <xf numFmtId="0" fontId="4" fillId="13" borderId="0" xfId="18" applyFont="1" applyFill="1" applyBorder="1" applyAlignment="1" applyProtection="1">
      <alignment vertical="top"/>
    </xf>
    <xf numFmtId="0" fontId="2" fillId="0" borderId="0" xfId="18" applyNumberFormat="1" applyFont="1" applyFill="1" applyBorder="1" applyAlignment="1" applyProtection="1">
      <alignment horizontal="center" vertical="center"/>
    </xf>
    <xf numFmtId="0" fontId="11" fillId="13" borderId="0" xfId="18" applyFont="1" applyFill="1" applyAlignment="1" applyProtection="1">
      <alignment horizontal="left" vertical="top"/>
    </xf>
    <xf numFmtId="0" fontId="4" fillId="13" borderId="0" xfId="18" applyFont="1" applyFill="1" applyAlignment="1" applyProtection="1">
      <alignment horizontal="left" vertical="top" wrapText="1"/>
    </xf>
    <xf numFmtId="0" fontId="2" fillId="13" borderId="0" xfId="18" applyFont="1" applyFill="1" applyBorder="1" applyAlignment="1" applyProtection="1">
      <alignment horizontal="left" vertical="top"/>
    </xf>
    <xf numFmtId="0" fontId="7" fillId="0" borderId="0" xfId="18" applyFont="1" applyAlignment="1" applyProtection="1">
      <alignment vertical="top"/>
    </xf>
    <xf numFmtId="0" fontId="5" fillId="0" borderId="0" xfId="18" applyFont="1" applyAlignment="1" applyProtection="1">
      <alignment vertical="top" wrapText="1"/>
    </xf>
    <xf numFmtId="0" fontId="5" fillId="0" borderId="0" xfId="18" applyFont="1" applyFill="1" applyAlignment="1" applyProtection="1">
      <alignment vertical="top" wrapText="1"/>
    </xf>
    <xf numFmtId="0" fontId="2" fillId="0" borderId="0" xfId="18" applyFont="1" applyFill="1" applyAlignment="1" applyProtection="1">
      <alignment vertical="top"/>
    </xf>
    <xf numFmtId="0" fontId="2" fillId="0" borderId="0" xfId="18" applyNumberFormat="1" applyFont="1" applyFill="1" applyBorder="1" applyAlignment="1" applyProtection="1">
      <alignment horizontal="left" vertical="top"/>
    </xf>
    <xf numFmtId="0" fontId="2" fillId="0" borderId="0" xfId="18" applyFill="1" applyAlignment="1" applyProtection="1">
      <alignment wrapText="1"/>
    </xf>
    <xf numFmtId="0" fontId="30" fillId="13" borderId="0" xfId="18" applyFont="1" applyFill="1" applyAlignment="1" applyProtection="1">
      <alignment vertical="top" wrapText="1"/>
    </xf>
    <xf numFmtId="0" fontId="29" fillId="13" borderId="0" xfId="18" applyFont="1" applyFill="1" applyAlignment="1" applyProtection="1">
      <alignment vertical="top"/>
    </xf>
    <xf numFmtId="0" fontId="2" fillId="0" borderId="0" xfId="18" applyFont="1" applyAlignment="1" applyProtection="1"/>
    <xf numFmtId="0" fontId="29" fillId="0" borderId="0" xfId="18" applyFont="1" applyFill="1" applyAlignment="1" applyProtection="1">
      <alignment vertical="top"/>
    </xf>
    <xf numFmtId="0" fontId="4" fillId="0" borderId="0" xfId="18" applyFont="1" applyAlignment="1" applyProtection="1">
      <alignment horizontal="left" vertical="top"/>
    </xf>
    <xf numFmtId="0" fontId="30" fillId="0" borderId="0" xfId="18" applyFont="1" applyAlignment="1" applyProtection="1">
      <alignment vertical="top" wrapText="1"/>
    </xf>
    <xf numFmtId="0" fontId="2" fillId="0" borderId="0" xfId="18" applyFont="1" applyProtection="1"/>
    <xf numFmtId="0" fontId="26" fillId="0" borderId="0" xfId="18" applyFont="1" applyProtection="1"/>
    <xf numFmtId="0" fontId="4" fillId="0" borderId="0" xfId="18" applyFont="1" applyFill="1" applyBorder="1" applyAlignment="1" applyProtection="1">
      <alignment horizontal="left" vertical="top"/>
    </xf>
    <xf numFmtId="0" fontId="7" fillId="0" borderId="0" xfId="18" applyFont="1" applyFill="1" applyBorder="1" applyAlignment="1" applyProtection="1">
      <alignment horizontal="left" vertical="center"/>
    </xf>
    <xf numFmtId="0" fontId="4" fillId="0" borderId="0" xfId="18" applyFont="1" applyProtection="1"/>
    <xf numFmtId="0" fontId="7" fillId="0" borderId="29" xfId="18" applyFont="1" applyFill="1" applyBorder="1" applyAlignment="1" applyProtection="1">
      <alignment horizontal="center" vertical="top" wrapText="1"/>
    </xf>
    <xf numFmtId="0" fontId="3" fillId="21" borderId="0" xfId="18" applyFont="1" applyFill="1" applyBorder="1" applyAlignment="1" applyProtection="1">
      <alignment vertical="top"/>
    </xf>
    <xf numFmtId="0" fontId="2" fillId="0" borderId="0" xfId="18" applyAlignment="1" applyProtection="1">
      <alignment horizontal="left" vertical="top"/>
    </xf>
    <xf numFmtId="0" fontId="5" fillId="0" borderId="0" xfId="18" applyFont="1" applyFill="1" applyAlignment="1" applyProtection="1">
      <alignment horizontal="left" vertical="top" wrapText="1"/>
    </xf>
    <xf numFmtId="0" fontId="2" fillId="0" borderId="29" xfId="18" applyBorder="1" applyAlignment="1" applyProtection="1">
      <alignment horizontal="center" vertical="top"/>
    </xf>
    <xf numFmtId="0" fontId="22" fillId="0" borderId="30" xfId="19" applyFont="1" applyBorder="1" applyAlignment="1" applyProtection="1">
      <alignment wrapText="1"/>
    </xf>
    <xf numFmtId="0" fontId="2" fillId="0" borderId="0" xfId="18" applyAlignment="1" applyProtection="1">
      <alignment wrapText="1"/>
    </xf>
    <xf numFmtId="0" fontId="2" fillId="0" borderId="26" xfId="18" applyBorder="1" applyAlignment="1" applyProtection="1">
      <alignment horizontal="center" vertical="top"/>
    </xf>
    <xf numFmtId="0" fontId="2" fillId="0" borderId="30" xfId="18" applyBorder="1" applyProtection="1"/>
    <xf numFmtId="0" fontId="3" fillId="21" borderId="0" xfId="18" applyFont="1" applyFill="1" applyBorder="1" applyAlignment="1" applyProtection="1">
      <alignment horizontal="left"/>
    </xf>
    <xf numFmtId="0" fontId="7" fillId="22" borderId="29" xfId="18" applyFont="1" applyFill="1" applyBorder="1" applyAlignment="1" applyProtection="1">
      <alignment horizontal="center" vertical="top"/>
      <protection locked="0"/>
    </xf>
    <xf numFmtId="2" fontId="6" fillId="22" borderId="29" xfId="18" applyNumberFormat="1" applyFont="1" applyFill="1" applyBorder="1" applyAlignment="1" applyProtection="1">
      <alignment horizontal="center" vertical="top"/>
      <protection locked="0"/>
    </xf>
    <xf numFmtId="164" fontId="2" fillId="22" borderId="29" xfId="18" applyNumberFormat="1" applyFill="1" applyBorder="1" applyAlignment="1" applyProtection="1">
      <alignment vertical="top"/>
      <protection locked="0"/>
    </xf>
    <xf numFmtId="164" fontId="7" fillId="22" borderId="29" xfId="18" applyNumberFormat="1" applyFont="1" applyFill="1" applyBorder="1" applyAlignment="1" applyProtection="1">
      <alignment vertical="top"/>
      <protection locked="0"/>
    </xf>
    <xf numFmtId="0" fontId="6" fillId="22" borderId="29" xfId="18" applyNumberFormat="1" applyFont="1" applyFill="1" applyBorder="1" applyAlignment="1" applyProtection="1">
      <alignment vertical="top"/>
      <protection locked="0"/>
    </xf>
    <xf numFmtId="164" fontId="49" fillId="22" borderId="29" xfId="18" applyNumberFormat="1" applyFont="1" applyFill="1" applyBorder="1" applyAlignment="1" applyProtection="1">
      <alignment vertical="top"/>
      <protection locked="0"/>
    </xf>
    <xf numFmtId="14" fontId="2" fillId="22" borderId="29" xfId="18" applyNumberFormat="1" applyFill="1" applyBorder="1" applyAlignment="1" applyProtection="1">
      <alignment horizontal="center" vertical="top" wrapText="1"/>
      <protection locked="0"/>
    </xf>
    <xf numFmtId="0" fontId="2" fillId="22" borderId="29" xfId="18" applyNumberFormat="1" applyFont="1" applyFill="1" applyBorder="1" applyAlignment="1" applyProtection="1">
      <alignment vertical="top" wrapText="1"/>
      <protection locked="0"/>
    </xf>
    <xf numFmtId="0" fontId="2" fillId="22" borderId="29" xfId="18" applyFill="1" applyBorder="1" applyAlignment="1" applyProtection="1">
      <alignment vertical="top" wrapText="1"/>
      <protection locked="0"/>
    </xf>
    <xf numFmtId="14" fontId="2" fillId="22" borderId="29" xfId="18" applyNumberFormat="1" applyFont="1" applyFill="1" applyBorder="1" applyAlignment="1" applyProtection="1">
      <alignment horizontal="center" vertical="top" wrapText="1"/>
      <protection locked="0"/>
    </xf>
    <xf numFmtId="0" fontId="2" fillId="22" borderId="28" xfId="18" applyFill="1" applyBorder="1" applyProtection="1">
      <protection locked="0"/>
    </xf>
    <xf numFmtId="0" fontId="2" fillId="22" borderId="30" xfId="18" applyFill="1" applyBorder="1" applyProtection="1">
      <protection locked="0"/>
    </xf>
    <xf numFmtId="0" fontId="2" fillId="22" borderId="27" xfId="18" applyFill="1" applyBorder="1" applyProtection="1">
      <protection locked="0"/>
    </xf>
    <xf numFmtId="0" fontId="2" fillId="22" borderId="25" xfId="18" applyFill="1" applyBorder="1" applyProtection="1">
      <protection locked="0"/>
    </xf>
    <xf numFmtId="0" fontId="2" fillId="22" borderId="0" xfId="18" applyFill="1" applyBorder="1" applyProtection="1">
      <protection locked="0"/>
    </xf>
    <xf numFmtId="0" fontId="2" fillId="22" borderId="24" xfId="18" applyFill="1" applyBorder="1" applyProtection="1">
      <protection locked="0"/>
    </xf>
    <xf numFmtId="0" fontId="2" fillId="22" borderId="22" xfId="18" applyFill="1" applyBorder="1" applyProtection="1">
      <protection locked="0"/>
    </xf>
    <xf numFmtId="0" fontId="2" fillId="22" borderId="31" xfId="18" applyFill="1" applyBorder="1" applyProtection="1">
      <protection locked="0"/>
    </xf>
    <xf numFmtId="0" fontId="2" fillId="22" borderId="21" xfId="18" applyFill="1" applyBorder="1" applyProtection="1">
      <protection locked="0"/>
    </xf>
    <xf numFmtId="0" fontId="2" fillId="0" borderId="29" xfId="18" applyBorder="1" applyAlignment="1" applyProtection="1"/>
    <xf numFmtId="0" fontId="4" fillId="0" borderId="29" xfId="18" applyFont="1" applyBorder="1" applyAlignment="1" applyProtection="1"/>
    <xf numFmtId="0" fontId="6" fillId="0" borderId="0" xfId="18" applyFont="1" applyAlignment="1" applyProtection="1">
      <alignment horizontal="center" vertical="top" wrapText="1"/>
    </xf>
    <xf numFmtId="0" fontId="6" fillId="13" borderId="8" xfId="18" applyFont="1" applyFill="1" applyBorder="1" applyAlignment="1" applyProtection="1">
      <alignment horizontal="center" vertical="top" wrapText="1"/>
    </xf>
    <xf numFmtId="0" fontId="2" fillId="0" borderId="0" xfId="18" applyAlignment="1" applyProtection="1">
      <alignment vertical="top"/>
    </xf>
    <xf numFmtId="0" fontId="3" fillId="21" borderId="0" xfId="18" applyFont="1" applyFill="1" applyBorder="1" applyAlignment="1" applyProtection="1">
      <alignment horizontal="left" vertical="top"/>
    </xf>
    <xf numFmtId="0" fontId="3" fillId="13" borderId="0" xfId="18" quotePrefix="1" applyFont="1" applyFill="1" applyBorder="1" applyAlignment="1" applyProtection="1">
      <alignment horizontal="left" vertical="top"/>
    </xf>
    <xf numFmtId="164" fontId="2" fillId="0" borderId="0" xfId="18" applyNumberFormat="1" applyAlignment="1" applyProtection="1"/>
    <xf numFmtId="0" fontId="2" fillId="0" borderId="0" xfId="18" applyAlignment="1" applyProtection="1"/>
    <xf numFmtId="0" fontId="6" fillId="0" borderId="0" xfId="18" applyFont="1" applyProtection="1"/>
    <xf numFmtId="164" fontId="6" fillId="13" borderId="29" xfId="18" applyNumberFormat="1" applyFont="1" applyFill="1" applyBorder="1" applyAlignment="1" applyProtection="1">
      <alignment horizontal="right" vertical="center"/>
    </xf>
    <xf numFmtId="0" fontId="6" fillId="13" borderId="29" xfId="18" applyFont="1" applyFill="1" applyBorder="1" applyAlignment="1" applyProtection="1">
      <alignment horizontal="left" vertical="center"/>
    </xf>
    <xf numFmtId="0" fontId="6" fillId="13" borderId="0" xfId="18" applyFont="1" applyFill="1" applyAlignment="1" applyProtection="1">
      <alignment vertical="top"/>
    </xf>
    <xf numFmtId="164" fontId="6" fillId="22" borderId="29" xfId="18" applyNumberFormat="1" applyFont="1" applyFill="1" applyBorder="1" applyAlignment="1" applyProtection="1">
      <alignment horizontal="right" vertical="center"/>
      <protection locked="0"/>
    </xf>
    <xf numFmtId="0" fontId="6" fillId="22" borderId="29" xfId="18" applyFont="1" applyFill="1" applyBorder="1" applyAlignment="1" applyProtection="1">
      <alignment horizontal="left" vertical="center"/>
      <protection locked="0"/>
    </xf>
    <xf numFmtId="0" fontId="6" fillId="0" borderId="0" xfId="18" applyFont="1" applyAlignment="1" applyProtection="1">
      <alignment vertical="top"/>
    </xf>
    <xf numFmtId="0" fontId="4" fillId="0" borderId="0" xfId="18" applyFont="1" applyAlignment="1" applyProtection="1">
      <alignment vertical="top"/>
    </xf>
    <xf numFmtId="0" fontId="2" fillId="0" borderId="0" xfId="18" applyFont="1" applyAlignment="1" applyProtection="1">
      <alignment vertical="top"/>
    </xf>
    <xf numFmtId="0" fontId="7" fillId="0" borderId="0" xfId="18" applyFont="1" applyAlignment="1" applyProtection="1">
      <alignment vertical="top" wrapText="1"/>
    </xf>
    <xf numFmtId="0" fontId="5" fillId="0" borderId="0" xfId="18" applyFont="1" applyAlignment="1" applyProtection="1">
      <alignment vertical="top"/>
    </xf>
    <xf numFmtId="0" fontId="6" fillId="0" borderId="0" xfId="18" applyFont="1" applyBorder="1" applyAlignment="1" applyProtection="1">
      <alignment vertical="top" wrapText="1"/>
    </xf>
    <xf numFmtId="0" fontId="2" fillId="0" borderId="0" xfId="18" applyFill="1" applyAlignment="1" applyProtection="1">
      <alignment vertical="top"/>
    </xf>
    <xf numFmtId="0" fontId="4" fillId="13" borderId="0" xfId="18" applyFont="1" applyFill="1" applyAlignment="1" applyProtection="1">
      <alignment vertical="top"/>
    </xf>
    <xf numFmtId="0" fontId="2" fillId="0" borderId="0" xfId="18" applyBorder="1" applyAlignment="1" applyProtection="1">
      <alignment horizontal="center"/>
    </xf>
    <xf numFmtId="0" fontId="2" fillId="0" borderId="0" xfId="18" applyBorder="1" applyProtection="1"/>
    <xf numFmtId="0" fontId="6" fillId="0" borderId="0" xfId="18" applyFont="1" applyBorder="1" applyProtection="1"/>
    <xf numFmtId="0" fontId="2" fillId="13" borderId="8" xfId="18" applyNumberFormat="1" applyFont="1" applyFill="1" applyBorder="1" applyAlignment="1" applyProtection="1">
      <alignment vertical="top"/>
    </xf>
    <xf numFmtId="0" fontId="2" fillId="13" borderId="32" xfId="18" applyNumberFormat="1" applyFont="1" applyFill="1" applyBorder="1" applyAlignment="1" applyProtection="1">
      <alignment vertical="top"/>
    </xf>
    <xf numFmtId="0" fontId="2" fillId="0" borderId="0" xfId="18" applyAlignment="1" applyProtection="1">
      <alignment vertical="center"/>
    </xf>
    <xf numFmtId="0" fontId="4" fillId="0" borderId="0" xfId="18" applyFont="1" applyFill="1" applyAlignment="1" applyProtection="1">
      <alignment vertical="center"/>
    </xf>
    <xf numFmtId="0" fontId="2" fillId="0" borderId="0" xfId="18" applyFont="1" applyAlignment="1" applyProtection="1">
      <alignment vertical="center"/>
    </xf>
    <xf numFmtId="0" fontId="30" fillId="0" borderId="0" xfId="18" applyFont="1" applyFill="1" applyAlignment="1" applyProtection="1">
      <alignment vertical="top" wrapText="1"/>
    </xf>
    <xf numFmtId="0" fontId="4" fillId="0" borderId="0" xfId="18" applyFont="1" applyFill="1" applyAlignment="1" applyProtection="1">
      <alignment horizontal="left" vertical="top"/>
    </xf>
    <xf numFmtId="0" fontId="6" fillId="0" borderId="0" xfId="18" applyNumberFormat="1" applyFont="1" applyFill="1" applyBorder="1" applyAlignment="1" applyProtection="1">
      <alignment horizontal="left" vertical="top"/>
    </xf>
    <xf numFmtId="0" fontId="4" fillId="13" borderId="0" xfId="18" applyFont="1" applyFill="1" applyBorder="1" applyAlignment="1" applyProtection="1">
      <alignment horizontal="left" vertical="top"/>
    </xf>
    <xf numFmtId="0" fontId="2" fillId="26" borderId="29" xfId="18" applyFont="1" applyFill="1" applyBorder="1" applyAlignment="1" applyProtection="1">
      <alignment vertical="top"/>
    </xf>
    <xf numFmtId="164" fontId="6" fillId="27" borderId="29" xfId="18" applyNumberFormat="1" applyFont="1" applyFill="1" applyBorder="1" applyAlignment="1" applyProtection="1">
      <alignment horizontal="center" vertical="top"/>
    </xf>
    <xf numFmtId="0" fontId="2" fillId="26" borderId="0" xfId="18" applyFill="1" applyAlignment="1" applyProtection="1">
      <alignment vertical="top"/>
    </xf>
    <xf numFmtId="0" fontId="2" fillId="26" borderId="0" xfId="18" applyFont="1" applyFill="1" applyAlignment="1" applyProtection="1">
      <alignment vertical="top"/>
    </xf>
    <xf numFmtId="0" fontId="6" fillId="0" borderId="0" xfId="18" applyFont="1" applyBorder="1" applyAlignment="1" applyProtection="1">
      <alignment vertical="top"/>
    </xf>
    <xf numFmtId="0" fontId="2" fillId="0" borderId="0" xfId="18" applyBorder="1" applyAlignment="1" applyProtection="1">
      <alignment vertical="top"/>
    </xf>
    <xf numFmtId="0" fontId="2" fillId="0" borderId="0" xfId="18" applyBorder="1" applyAlignment="1" applyProtection="1">
      <alignment horizontal="center" vertical="top"/>
    </xf>
    <xf numFmtId="0" fontId="2" fillId="26" borderId="20" xfId="18" applyFont="1" applyFill="1" applyBorder="1" applyAlignment="1" applyProtection="1">
      <alignment horizontal="center" vertical="top" wrapText="1"/>
    </xf>
    <xf numFmtId="0" fontId="2" fillId="26" borderId="26" xfId="18" applyFont="1" applyFill="1" applyBorder="1" applyAlignment="1" applyProtection="1">
      <alignment horizontal="center" vertical="top"/>
    </xf>
    <xf numFmtId="0" fontId="25" fillId="0" borderId="0" xfId="18" applyFont="1" applyAlignment="1" applyProtection="1">
      <alignment vertical="top"/>
    </xf>
    <xf numFmtId="0" fontId="2" fillId="26" borderId="0" xfId="18" applyFill="1" applyAlignment="1" applyProtection="1">
      <alignment vertical="top" wrapText="1"/>
    </xf>
    <xf numFmtId="0" fontId="43" fillId="26" borderId="0" xfId="18" applyFont="1" applyFill="1" applyAlignment="1" applyProtection="1">
      <alignment horizontal="left" vertical="top" wrapText="1"/>
    </xf>
    <xf numFmtId="0" fontId="57" fillId="13" borderId="33" xfId="18" applyFont="1" applyFill="1" applyBorder="1" applyAlignment="1" applyProtection="1">
      <alignment vertical="top" wrapText="1"/>
    </xf>
    <xf numFmtId="0" fontId="5" fillId="0" borderId="0" xfId="18" applyFont="1" applyAlignment="1" applyProtection="1">
      <alignment horizontal="left" vertical="top"/>
    </xf>
    <xf numFmtId="2" fontId="7" fillId="0" borderId="29" xfId="18" applyNumberFormat="1" applyFont="1" applyBorder="1" applyAlignment="1" applyProtection="1">
      <alignment horizontal="center" vertical="top"/>
    </xf>
    <xf numFmtId="2" fontId="43" fillId="0" borderId="29" xfId="18" applyNumberFormat="1" applyFont="1" applyBorder="1" applyAlignment="1" applyProtection="1">
      <alignment horizontal="center" vertical="top"/>
    </xf>
    <xf numFmtId="0" fontId="6" fillId="0" borderId="29" xfId="18" applyFont="1" applyBorder="1" applyAlignment="1" applyProtection="1">
      <alignment horizontal="center" vertical="top" wrapText="1"/>
    </xf>
    <xf numFmtId="0" fontId="2" fillId="26" borderId="0" xfId="18" applyFill="1" applyAlignment="1" applyProtection="1">
      <alignment vertical="center"/>
    </xf>
    <xf numFmtId="164" fontId="4" fillId="17" borderId="34" xfId="18" applyNumberFormat="1" applyFont="1" applyFill="1" applyBorder="1" applyAlignment="1" applyProtection="1">
      <alignment vertical="center"/>
    </xf>
    <xf numFmtId="0" fontId="2" fillId="0" borderId="0" xfId="18" applyFont="1" applyFill="1" applyAlignment="1" applyProtection="1">
      <alignment vertical="center"/>
    </xf>
    <xf numFmtId="0" fontId="2" fillId="26" borderId="0" xfId="18" applyFont="1" applyFill="1" applyAlignment="1" applyProtection="1">
      <alignment vertical="center"/>
    </xf>
    <xf numFmtId="164" fontId="2" fillId="17" borderId="29" xfId="18" applyNumberFormat="1" applyFont="1" applyFill="1" applyBorder="1" applyAlignment="1" applyProtection="1">
      <alignment vertical="center"/>
    </xf>
    <xf numFmtId="0" fontId="7" fillId="0" borderId="7" xfId="18" applyFont="1" applyBorder="1" applyAlignment="1" applyProtection="1">
      <alignment vertical="top"/>
    </xf>
    <xf numFmtId="0" fontId="6" fillId="0" borderId="32" xfId="18" applyFont="1" applyBorder="1" applyAlignment="1" applyProtection="1">
      <alignment vertical="top"/>
    </xf>
    <xf numFmtId="0" fontId="7" fillId="0" borderId="29" xfId="18" applyFont="1" applyBorder="1" applyAlignment="1" applyProtection="1">
      <alignment horizontal="center" vertical="top"/>
    </xf>
    <xf numFmtId="0" fontId="7" fillId="0" borderId="0" xfId="18" applyFont="1" applyAlignment="1" applyProtection="1">
      <alignment horizontal="center" vertical="top" wrapText="1"/>
    </xf>
    <xf numFmtId="0" fontId="6" fillId="0" borderId="7" xfId="18" applyFont="1" applyBorder="1" applyAlignment="1" applyProtection="1">
      <alignment vertical="top"/>
    </xf>
    <xf numFmtId="164" fontId="2" fillId="0" borderId="0" xfId="18" applyNumberFormat="1" applyFill="1" applyBorder="1" applyAlignment="1" applyProtection="1">
      <alignment vertical="top"/>
    </xf>
    <xf numFmtId="0" fontId="10" fillId="13" borderId="0" xfId="18" applyNumberFormat="1" applyFont="1" applyFill="1" applyAlignment="1" applyProtection="1">
      <alignment vertical="top"/>
    </xf>
    <xf numFmtId="0" fontId="2" fillId="0" borderId="0" xfId="18" applyNumberFormat="1" applyAlignment="1" applyProtection="1">
      <alignment vertical="top"/>
    </xf>
    <xf numFmtId="0" fontId="3" fillId="21" borderId="0" xfId="18" applyNumberFormat="1" applyFont="1" applyFill="1" applyBorder="1" applyAlignment="1" applyProtection="1">
      <alignment vertical="top"/>
    </xf>
    <xf numFmtId="0" fontId="4" fillId="0" borderId="0" xfId="18" applyNumberFormat="1" applyFont="1" applyAlignment="1" applyProtection="1">
      <alignment vertical="top"/>
    </xf>
    <xf numFmtId="0" fontId="7" fillId="0" borderId="21" xfId="18" applyNumberFormat="1" applyFont="1" applyBorder="1" applyAlignment="1" applyProtection="1">
      <alignment vertical="top"/>
    </xf>
    <xf numFmtId="0" fontId="7" fillId="0" borderId="22" xfId="18" applyNumberFormat="1" applyFont="1" applyBorder="1" applyAlignment="1" applyProtection="1">
      <alignment vertical="top"/>
    </xf>
    <xf numFmtId="0" fontId="55" fillId="0" borderId="0" xfId="18" applyNumberFormat="1" applyFont="1" applyAlignment="1" applyProtection="1">
      <alignment vertical="top"/>
    </xf>
    <xf numFmtId="0" fontId="7" fillId="0" borderId="27" xfId="18" applyNumberFormat="1" applyFont="1" applyBorder="1" applyAlignment="1" applyProtection="1">
      <alignment vertical="top"/>
    </xf>
    <xf numFmtId="0" fontId="7" fillId="0" borderId="28" xfId="18" applyNumberFormat="1" applyFont="1" applyBorder="1" applyAlignment="1" applyProtection="1">
      <alignment vertical="top"/>
    </xf>
    <xf numFmtId="0" fontId="7" fillId="0" borderId="29" xfId="18" applyNumberFormat="1" applyFont="1" applyFill="1" applyBorder="1" applyAlignment="1" applyProtection="1">
      <alignment horizontal="center" vertical="top" wrapText="1"/>
    </xf>
    <xf numFmtId="0" fontId="56" fillId="0" borderId="29" xfId="18" applyNumberFormat="1" applyFont="1" applyFill="1" applyBorder="1" applyAlignment="1" applyProtection="1">
      <alignment horizontal="center" vertical="top" wrapText="1"/>
    </xf>
    <xf numFmtId="0" fontId="2" fillId="0" borderId="0" xfId="18" applyNumberFormat="1" applyAlignment="1" applyProtection="1">
      <alignment horizontal="center" vertical="top"/>
    </xf>
    <xf numFmtId="0" fontId="5" fillId="0" borderId="0" xfId="18" applyNumberFormat="1" applyFont="1" applyAlignment="1" applyProtection="1">
      <alignment vertical="top"/>
    </xf>
    <xf numFmtId="0" fontId="7" fillId="0" borderId="7" xfId="18" applyNumberFormat="1" applyFont="1" applyBorder="1" applyAlignment="1" applyProtection="1">
      <alignment vertical="top"/>
    </xf>
    <xf numFmtId="0" fontId="7" fillId="0" borderId="8" xfId="18" applyNumberFormat="1" applyFont="1" applyBorder="1" applyAlignment="1" applyProtection="1">
      <alignment vertical="top"/>
    </xf>
    <xf numFmtId="0" fontId="49" fillId="0" borderId="7" xfId="18" applyNumberFormat="1" applyFont="1" applyBorder="1" applyAlignment="1" applyProtection="1">
      <alignment vertical="top"/>
    </xf>
    <xf numFmtId="0" fontId="2" fillId="0" borderId="8" xfId="18" applyNumberFormat="1" applyFont="1" applyBorder="1" applyAlignment="1" applyProtection="1">
      <alignment vertical="top"/>
    </xf>
    <xf numFmtId="0" fontId="49" fillId="0" borderId="7" xfId="18" applyNumberFormat="1" applyFont="1" applyFill="1" applyBorder="1" applyAlignment="1" applyProtection="1">
      <alignment vertical="top"/>
    </xf>
    <xf numFmtId="0" fontId="25" fillId="0" borderId="29" xfId="18" applyNumberFormat="1" applyFont="1" applyBorder="1" applyAlignment="1" applyProtection="1">
      <alignment vertical="top"/>
    </xf>
    <xf numFmtId="0" fontId="7" fillId="0" borderId="29" xfId="18" applyNumberFormat="1" applyFont="1" applyBorder="1" applyAlignment="1" applyProtection="1">
      <alignment horizontal="center" vertical="top" wrapText="1"/>
    </xf>
    <xf numFmtId="0" fontId="6" fillId="0" borderId="7" xfId="18" applyNumberFormat="1" applyFont="1" applyFill="1" applyBorder="1" applyAlignment="1" applyProtection="1">
      <alignment vertical="top"/>
    </xf>
    <xf numFmtId="0" fontId="6" fillId="0" borderId="32" xfId="18" applyNumberFormat="1" applyFont="1" applyFill="1" applyBorder="1" applyAlignment="1" applyProtection="1">
      <alignment vertical="top"/>
    </xf>
    <xf numFmtId="164" fontId="7" fillId="0" borderId="32" xfId="18" applyNumberFormat="1" applyFont="1" applyFill="1" applyBorder="1" applyAlignment="1" applyProtection="1">
      <alignment vertical="top"/>
    </xf>
    <xf numFmtId="164" fontId="7" fillId="0" borderId="8" xfId="18" applyNumberFormat="1" applyFont="1" applyFill="1" applyBorder="1" applyAlignment="1" applyProtection="1">
      <alignment vertical="top"/>
    </xf>
    <xf numFmtId="0" fontId="2" fillId="0" borderId="0" xfId="18" applyNumberFormat="1" applyBorder="1" applyAlignment="1" applyProtection="1">
      <alignment vertical="top"/>
    </xf>
    <xf numFmtId="0" fontId="25" fillId="0" borderId="31" xfId="18" applyNumberFormat="1" applyFont="1" applyBorder="1" applyAlignment="1" applyProtection="1">
      <alignment vertical="top"/>
    </xf>
    <xf numFmtId="0" fontId="2" fillId="0" borderId="31" xfId="18" applyNumberFormat="1" applyBorder="1" applyAlignment="1" applyProtection="1">
      <alignment vertical="top"/>
    </xf>
    <xf numFmtId="0" fontId="25" fillId="0" borderId="0" xfId="18" applyNumberFormat="1" applyFont="1" applyBorder="1" applyAlignment="1" applyProtection="1">
      <alignment vertical="top"/>
    </xf>
    <xf numFmtId="0" fontId="4" fillId="0" borderId="35" xfId="18" applyFont="1" applyBorder="1" applyAlignment="1" applyProtection="1">
      <alignment vertical="top"/>
    </xf>
    <xf numFmtId="0" fontId="2" fillId="0" borderId="8" xfId="18" applyBorder="1" applyAlignment="1" applyProtection="1">
      <alignment vertical="center"/>
    </xf>
    <xf numFmtId="165" fontId="7" fillId="25" borderId="29" xfId="18" applyNumberFormat="1" applyFont="1" applyFill="1" applyBorder="1" applyAlignment="1" applyProtection="1">
      <alignment horizontal="center" vertical="top"/>
    </xf>
    <xf numFmtId="164" fontId="6" fillId="25" borderId="29" xfId="18" applyNumberFormat="1" applyFont="1" applyFill="1" applyBorder="1" applyAlignment="1" applyProtection="1">
      <alignment vertical="top"/>
    </xf>
    <xf numFmtId="2" fontId="6" fillId="0" borderId="29" xfId="18" applyNumberFormat="1" applyFont="1" applyBorder="1" applyAlignment="1" applyProtection="1">
      <alignment horizontal="center" vertical="top"/>
    </xf>
    <xf numFmtId="2" fontId="43" fillId="22" borderId="29" xfId="18" applyNumberFormat="1" applyFont="1" applyFill="1" applyBorder="1" applyAlignment="1" applyProtection="1">
      <alignment horizontal="center" vertical="top"/>
      <protection locked="0"/>
    </xf>
    <xf numFmtId="2" fontId="7" fillId="22" borderId="29" xfId="18" applyNumberFormat="1" applyFont="1" applyFill="1" applyBorder="1" applyAlignment="1" applyProtection="1">
      <alignment horizontal="center" vertical="top"/>
      <protection locked="0"/>
    </xf>
    <xf numFmtId="0" fontId="2" fillId="0" borderId="29" xfId="18" applyBorder="1" applyAlignment="1" applyProtection="1">
      <alignment vertical="center"/>
    </xf>
    <xf numFmtId="0" fontId="0" fillId="13" borderId="0" xfId="0" applyFill="1" applyBorder="1" applyAlignment="1" applyProtection="1">
      <alignment vertical="top"/>
    </xf>
    <xf numFmtId="0" fontId="7" fillId="25" borderId="29" xfId="18" applyFont="1" applyFill="1" applyBorder="1" applyAlignment="1" applyProtection="1">
      <alignment horizontal="center" vertical="top"/>
    </xf>
    <xf numFmtId="0" fontId="2" fillId="26" borderId="0" xfId="18" quotePrefix="1" applyFont="1" applyFill="1" applyAlignment="1" applyProtection="1">
      <alignment vertical="top"/>
    </xf>
    <xf numFmtId="0" fontId="2" fillId="26" borderId="34" xfId="18" applyFont="1" applyFill="1" applyBorder="1" applyAlignment="1" applyProtection="1">
      <alignment vertical="top"/>
    </xf>
    <xf numFmtId="0" fontId="68" fillId="25" borderId="29" xfId="18" applyFont="1" applyFill="1" applyBorder="1" applyAlignment="1" applyProtection="1">
      <alignment horizontal="center" vertical="top" wrapText="1"/>
    </xf>
    <xf numFmtId="0" fontId="68" fillId="25" borderId="20" xfId="18" applyFont="1" applyFill="1" applyBorder="1" applyAlignment="1" applyProtection="1">
      <alignment horizontal="center" vertical="top" wrapText="1"/>
    </xf>
    <xf numFmtId="0" fontId="2" fillId="25" borderId="0" xfId="0" applyFont="1" applyFill="1" applyProtection="1"/>
    <xf numFmtId="0" fontId="3" fillId="21" borderId="0" xfId="18" applyNumberFormat="1" applyFont="1" applyFill="1" applyBorder="1" applyAlignment="1" applyProtection="1">
      <alignment horizontal="center" vertical="top"/>
    </xf>
    <xf numFmtId="0" fontId="4" fillId="13" borderId="29" xfId="18" applyFont="1" applyFill="1" applyBorder="1" applyAlignment="1" applyProtection="1">
      <alignment vertical="top" wrapText="1"/>
    </xf>
    <xf numFmtId="0" fontId="2" fillId="28" borderId="29" xfId="18" applyFont="1" applyFill="1" applyBorder="1" applyAlignment="1" applyProtection="1">
      <alignment vertical="top" wrapText="1"/>
      <protection locked="0"/>
    </xf>
    <xf numFmtId="164" fontId="7" fillId="25" borderId="29" xfId="18" applyNumberFormat="1" applyFont="1" applyFill="1" applyBorder="1" applyAlignment="1" applyProtection="1">
      <alignment vertical="top"/>
    </xf>
    <xf numFmtId="164" fontId="7" fillId="25" borderId="29" xfId="18" quotePrefix="1" applyNumberFormat="1" applyFont="1" applyFill="1" applyBorder="1" applyAlignment="1" applyProtection="1">
      <alignment vertical="top"/>
    </xf>
    <xf numFmtId="164" fontId="2" fillId="17" borderId="29" xfId="18" applyNumberFormat="1" applyFill="1" applyBorder="1" applyAlignment="1" applyProtection="1">
      <alignment vertical="top"/>
    </xf>
    <xf numFmtId="164" fontId="2" fillId="25" borderId="29" xfId="18" applyNumberFormat="1" applyFill="1" applyBorder="1" applyAlignment="1" applyProtection="1">
      <alignment vertical="top"/>
    </xf>
    <xf numFmtId="0" fontId="2" fillId="27" borderId="24" xfId="18" applyNumberFormat="1" applyFill="1" applyBorder="1" applyAlignment="1" applyProtection="1">
      <alignment vertical="top"/>
    </xf>
    <xf numFmtId="164" fontId="25" fillId="25" borderId="29" xfId="18" applyNumberFormat="1" applyFont="1" applyFill="1" applyBorder="1" applyAlignment="1" applyProtection="1">
      <alignment vertical="top"/>
    </xf>
    <xf numFmtId="0" fontId="4" fillId="28" borderId="29" xfId="18" applyFont="1" applyFill="1" applyBorder="1" applyAlignment="1" applyProtection="1">
      <alignment horizontal="center" vertical="top"/>
      <protection locked="0"/>
    </xf>
    <xf numFmtId="164" fontId="7" fillId="25" borderId="29" xfId="18" applyNumberFormat="1" applyFont="1" applyFill="1" applyBorder="1" applyAlignment="1" applyProtection="1">
      <alignment vertical="center"/>
    </xf>
    <xf numFmtId="0" fontId="0" fillId="0" borderId="0" xfId="0" applyBorder="1" applyAlignment="1" applyProtection="1">
      <alignment vertical="top"/>
    </xf>
    <xf numFmtId="0" fontId="28" fillId="0" borderId="0" xfId="0" applyFont="1" applyAlignment="1" applyProtection="1">
      <alignment vertical="top"/>
    </xf>
    <xf numFmtId="0" fontId="23" fillId="0" borderId="0" xfId="0" applyFont="1" applyAlignment="1" applyProtection="1">
      <alignment horizontal="center" vertical="top"/>
    </xf>
    <xf numFmtId="0" fontId="0" fillId="13" borderId="0" xfId="0" applyFill="1" applyAlignment="1" applyProtection="1">
      <alignment vertical="top"/>
    </xf>
    <xf numFmtId="0" fontId="0" fillId="17" borderId="37" xfId="0" applyFill="1" applyBorder="1" applyAlignment="1" applyProtection="1">
      <alignment vertical="top"/>
    </xf>
    <xf numFmtId="0" fontId="0" fillId="17" borderId="38" xfId="0" applyFill="1" applyBorder="1" applyAlignment="1" applyProtection="1">
      <alignment vertical="top"/>
    </xf>
    <xf numFmtId="0" fontId="0" fillId="17" borderId="32" xfId="0" applyFill="1" applyBorder="1" applyAlignment="1" applyProtection="1">
      <alignment vertical="top"/>
    </xf>
    <xf numFmtId="0" fontId="0" fillId="17" borderId="39" xfId="0" applyFill="1" applyBorder="1" applyAlignment="1" applyProtection="1">
      <alignment vertical="top"/>
    </xf>
    <xf numFmtId="0" fontId="4" fillId="25" borderId="34" xfId="0" applyFont="1" applyFill="1" applyBorder="1" applyAlignment="1" applyProtection="1">
      <alignment horizontal="center" vertical="top"/>
    </xf>
    <xf numFmtId="0" fontId="4" fillId="13" borderId="0" xfId="0" applyNumberFormat="1" applyFont="1" applyFill="1" applyBorder="1" applyAlignment="1" applyProtection="1">
      <alignment vertical="top"/>
    </xf>
    <xf numFmtId="0" fontId="33" fillId="13" borderId="0" xfId="0" applyNumberFormat="1" applyFont="1" applyFill="1" applyBorder="1" applyAlignment="1" applyProtection="1">
      <alignment vertical="top"/>
    </xf>
    <xf numFmtId="0" fontId="58" fillId="17" borderId="8" xfId="0" applyNumberFormat="1" applyFont="1" applyFill="1" applyBorder="1" applyAlignment="1" applyProtection="1">
      <alignment vertical="top"/>
    </xf>
    <xf numFmtId="0" fontId="0" fillId="0" borderId="42" xfId="0" applyBorder="1" applyAlignment="1" applyProtection="1">
      <alignment vertical="top"/>
    </xf>
    <xf numFmtId="0" fontId="0" fillId="0" borderId="36" xfId="0" applyBorder="1" applyAlignment="1" applyProtection="1">
      <alignment vertical="top"/>
    </xf>
    <xf numFmtId="0" fontId="0" fillId="0" borderId="37" xfId="0" applyBorder="1" applyAlignment="1" applyProtection="1">
      <alignment vertical="top"/>
    </xf>
    <xf numFmtId="0" fontId="0" fillId="0" borderId="35" xfId="0" applyBorder="1" applyAlignment="1" applyProtection="1">
      <alignment vertical="top"/>
    </xf>
    <xf numFmtId="14" fontId="0" fillId="0" borderId="32" xfId="0" applyNumberFormat="1" applyBorder="1" applyAlignment="1" applyProtection="1">
      <alignment horizontal="left" vertical="top"/>
    </xf>
    <xf numFmtId="0" fontId="0" fillId="0" borderId="32" xfId="0" applyBorder="1" applyAlignment="1" applyProtection="1">
      <alignment vertical="top"/>
    </xf>
    <xf numFmtId="0" fontId="0" fillId="0" borderId="40" xfId="0" applyBorder="1" applyAlignment="1" applyProtection="1">
      <alignment vertical="top"/>
    </xf>
    <xf numFmtId="0" fontId="0" fillId="0" borderId="41" xfId="0" applyBorder="1" applyAlignment="1" applyProtection="1">
      <alignment vertical="top"/>
    </xf>
    <xf numFmtId="0" fontId="7" fillId="0" borderId="7" xfId="0" applyFont="1" applyBorder="1" applyAlignment="1" applyProtection="1">
      <alignment horizontal="center" vertical="top" wrapText="1"/>
    </xf>
    <xf numFmtId="0" fontId="7" fillId="0" borderId="21" xfId="0" applyFont="1" applyBorder="1" applyAlignment="1" applyProtection="1">
      <alignment horizontal="center" vertical="top" wrapText="1"/>
    </xf>
    <xf numFmtId="0" fontId="2" fillId="26" borderId="0" xfId="18" applyFont="1" applyFill="1" applyProtection="1"/>
    <xf numFmtId="0" fontId="2" fillId="26" borderId="0" xfId="18" applyFill="1" applyProtection="1"/>
    <xf numFmtId="0" fontId="53" fillId="13" borderId="0" xfId="0" applyNumberFormat="1" applyFont="1" applyFill="1" applyAlignment="1" applyProtection="1">
      <alignment horizontal="left" vertical="top" wrapText="1"/>
    </xf>
    <xf numFmtId="0" fontId="4" fillId="23" borderId="13" xfId="0" applyNumberFormat="1" applyFont="1" applyFill="1" applyBorder="1" applyAlignment="1" applyProtection="1">
      <alignment horizontal="left" vertical="center" wrapText="1" indent="1"/>
    </xf>
    <xf numFmtId="0" fontId="41" fillId="13" borderId="0" xfId="0" applyFont="1" applyFill="1" applyAlignment="1" applyProtection="1">
      <alignment horizontal="left" vertical="top" wrapText="1"/>
    </xf>
    <xf numFmtId="0" fontId="47" fillId="13" borderId="0" xfId="0" applyFont="1" applyFill="1" applyAlignment="1" applyProtection="1">
      <alignment horizontal="left" vertical="top" wrapText="1"/>
    </xf>
    <xf numFmtId="0" fontId="54" fillId="13" borderId="0" xfId="0" applyNumberFormat="1" applyFont="1" applyFill="1" applyAlignment="1" applyProtection="1">
      <alignment horizontal="left" vertical="top" wrapText="1"/>
    </xf>
    <xf numFmtId="0" fontId="52" fillId="13" borderId="0" xfId="0" applyFont="1" applyFill="1" applyAlignment="1" applyProtection="1">
      <alignment horizontal="left" vertical="top" wrapText="1" indent="2"/>
    </xf>
    <xf numFmtId="0" fontId="50" fillId="15" borderId="0" xfId="0" applyNumberFormat="1" applyFont="1" applyFill="1" applyAlignment="1" applyProtection="1">
      <alignment horizontal="left" vertical="center" wrapText="1"/>
    </xf>
    <xf numFmtId="0" fontId="5" fillId="13" borderId="0" xfId="18" applyFont="1" applyFill="1" applyAlignment="1" applyProtection="1">
      <alignment horizontal="left" vertical="top" wrapText="1"/>
    </xf>
    <xf numFmtId="0" fontId="11" fillId="13" borderId="0" xfId="18" applyFont="1" applyFill="1" applyAlignment="1" applyProtection="1">
      <alignment horizontal="left" vertical="top" wrapText="1"/>
    </xf>
    <xf numFmtId="0" fontId="4" fillId="13" borderId="0" xfId="18" applyFont="1" applyFill="1" applyAlignment="1" applyProtection="1">
      <alignment horizontal="left" vertical="top"/>
    </xf>
    <xf numFmtId="0" fontId="5" fillId="0" borderId="0" xfId="18" applyFont="1" applyAlignment="1" applyProtection="1">
      <alignment horizontal="left" vertical="top" wrapText="1"/>
    </xf>
    <xf numFmtId="0" fontId="47" fillId="13" borderId="27" xfId="18" applyFont="1" applyFill="1" applyBorder="1" applyAlignment="1" applyProtection="1">
      <alignment horizontal="left" vertical="top" wrapText="1"/>
    </xf>
    <xf numFmtId="0" fontId="4" fillId="13" borderId="30" xfId="18" applyFont="1" applyFill="1" applyBorder="1" applyAlignment="1" applyProtection="1">
      <alignment horizontal="left" vertical="top" wrapText="1"/>
    </xf>
    <xf numFmtId="0" fontId="11" fillId="13" borderId="0" xfId="18" applyFont="1" applyFill="1" applyBorder="1" applyAlignment="1" applyProtection="1">
      <alignment horizontal="left" vertical="top" wrapText="1"/>
    </xf>
    <xf numFmtId="0" fontId="27" fillId="0" borderId="0" xfId="0" applyFont="1" applyAlignment="1" applyProtection="1">
      <alignment horizontal="left" vertical="top" wrapText="1"/>
    </xf>
    <xf numFmtId="0" fontId="4" fillId="0" borderId="0" xfId="0" applyFont="1" applyAlignment="1" applyProtection="1">
      <alignment horizontal="left" vertical="top" wrapText="1"/>
    </xf>
    <xf numFmtId="0" fontId="10" fillId="13" borderId="0" xfId="18" applyFont="1" applyFill="1" applyAlignment="1" applyProtection="1">
      <alignment horizontal="left" vertical="top" wrapText="1"/>
    </xf>
    <xf numFmtId="0" fontId="11" fillId="13" borderId="0" xfId="0" applyFont="1" applyFill="1" applyBorder="1" applyAlignment="1" applyProtection="1">
      <alignment horizontal="left" vertical="top" wrapText="1"/>
    </xf>
    <xf numFmtId="0" fontId="7" fillId="0" borderId="7" xfId="0" applyFont="1" applyBorder="1" applyAlignment="1" applyProtection="1">
      <alignment horizontal="left" vertical="top" wrapText="1"/>
    </xf>
    <xf numFmtId="0" fontId="7" fillId="0" borderId="21" xfId="0" applyFont="1" applyBorder="1" applyAlignment="1" applyProtection="1">
      <alignment horizontal="left" vertical="top" wrapText="1"/>
    </xf>
    <xf numFmtId="0" fontId="2" fillId="17" borderId="0" xfId="0" applyFont="1" applyFill="1" applyAlignment="1" applyProtection="1">
      <alignment horizontal="left"/>
    </xf>
    <xf numFmtId="0" fontId="0" fillId="0" borderId="0" xfId="0" applyAlignment="1" applyProtection="1">
      <alignment horizontal="left" vertical="top"/>
    </xf>
    <xf numFmtId="0" fontId="4" fillId="13" borderId="0" xfId="0" applyNumberFormat="1" applyFont="1" applyFill="1" applyBorder="1" applyAlignment="1" applyProtection="1">
      <alignment horizontal="left" vertical="top"/>
    </xf>
    <xf numFmtId="0" fontId="33" fillId="13" borderId="0" xfId="0" applyNumberFormat="1" applyFont="1" applyFill="1" applyBorder="1" applyAlignment="1" applyProtection="1">
      <alignment horizontal="left" vertical="top"/>
    </xf>
    <xf numFmtId="0" fontId="69" fillId="13" borderId="0" xfId="0" applyNumberFormat="1" applyFont="1" applyFill="1" applyAlignment="1" applyProtection="1">
      <alignment horizontal="left" vertical="top" wrapText="1"/>
    </xf>
    <xf numFmtId="0" fontId="4" fillId="0" borderId="0" xfId="18" applyFont="1" applyAlignment="1" applyProtection="1">
      <alignment horizontal="left"/>
    </xf>
    <xf numFmtId="0" fontId="57" fillId="13" borderId="33" xfId="18" applyFont="1" applyFill="1" applyBorder="1" applyAlignment="1" applyProtection="1">
      <alignment horizontal="left" vertical="top" wrapText="1"/>
    </xf>
    <xf numFmtId="0" fontId="11" fillId="13" borderId="33" xfId="0" applyFont="1" applyFill="1" applyBorder="1" applyAlignment="1" applyProtection="1">
      <alignment horizontal="left" vertical="top" wrapText="1"/>
    </xf>
    <xf numFmtId="0" fontId="4" fillId="13" borderId="7" xfId="18" applyFont="1" applyFill="1" applyBorder="1" applyAlignment="1" applyProtection="1">
      <alignment horizontal="left" vertical="top" wrapText="1"/>
    </xf>
    <xf numFmtId="0" fontId="2" fillId="13" borderId="7" xfId="18" applyFont="1" applyFill="1" applyBorder="1" applyAlignment="1" applyProtection="1">
      <alignment horizontal="left" vertical="top" wrapText="1"/>
    </xf>
    <xf numFmtId="0" fontId="7" fillId="0" borderId="7" xfId="18" applyFont="1" applyBorder="1" applyAlignment="1" applyProtection="1">
      <alignment horizontal="left" vertical="top" wrapText="1"/>
    </xf>
    <xf numFmtId="0" fontId="7" fillId="0" borderId="7" xfId="18" applyFont="1" applyBorder="1" applyAlignment="1" applyProtection="1">
      <alignment horizontal="left" vertical="top"/>
    </xf>
    <xf numFmtId="0" fontId="6" fillId="0" borderId="7" xfId="18" applyFont="1" applyBorder="1" applyAlignment="1" applyProtection="1">
      <alignment horizontal="left" vertical="top"/>
    </xf>
    <xf numFmtId="0" fontId="46" fillId="0" borderId="0" xfId="18" applyFont="1" applyAlignment="1" applyProtection="1">
      <alignment horizontal="left" vertical="top" wrapText="1"/>
    </xf>
    <xf numFmtId="0" fontId="57" fillId="13" borderId="0" xfId="18" applyFont="1" applyFill="1" applyAlignment="1" applyProtection="1">
      <alignment horizontal="left" vertical="top" wrapText="1"/>
    </xf>
    <xf numFmtId="0" fontId="10" fillId="13" borderId="0" xfId="18" applyNumberFormat="1" applyFont="1" applyFill="1" applyAlignment="1" applyProtection="1">
      <alignment horizontal="left" vertical="top"/>
    </xf>
    <xf numFmtId="0" fontId="4" fillId="0" borderId="0" xfId="18" applyNumberFormat="1" applyFont="1" applyAlignment="1" applyProtection="1">
      <alignment horizontal="left" vertical="top" wrapText="1"/>
    </xf>
    <xf numFmtId="0" fontId="2" fillId="0" borderId="0" xfId="18" applyNumberFormat="1" applyAlignment="1" applyProtection="1">
      <alignment horizontal="left" vertical="top"/>
    </xf>
    <xf numFmtId="0" fontId="5" fillId="0" borderId="0" xfId="18" applyNumberFormat="1" applyFont="1" applyAlignment="1" applyProtection="1">
      <alignment horizontal="left" vertical="top"/>
    </xf>
    <xf numFmtId="0" fontId="7" fillId="0" borderId="7" xfId="18" applyNumberFormat="1" applyFont="1" applyBorder="1" applyAlignment="1" applyProtection="1">
      <alignment horizontal="left" vertical="top" wrapText="1"/>
    </xf>
    <xf numFmtId="0" fontId="4" fillId="0" borderId="0" xfId="18" applyNumberFormat="1" applyFont="1" applyFill="1" applyAlignment="1" applyProtection="1">
      <alignment horizontal="left" vertical="top" wrapText="1"/>
    </xf>
    <xf numFmtId="0" fontId="6" fillId="0" borderId="7" xfId="18" applyNumberFormat="1" applyFont="1" applyFill="1" applyBorder="1" applyAlignment="1" applyProtection="1">
      <alignment horizontal="left" vertical="top"/>
    </xf>
    <xf numFmtId="0" fontId="4" fillId="0" borderId="0" xfId="18" applyFont="1" applyFill="1" applyBorder="1" applyAlignment="1" applyProtection="1">
      <alignment horizontal="left" vertical="top" wrapText="1"/>
    </xf>
    <xf numFmtId="0" fontId="7" fillId="0" borderId="7" xfId="18" applyFont="1" applyFill="1" applyBorder="1" applyAlignment="1" applyProtection="1">
      <alignment horizontal="left" vertical="top" wrapText="1"/>
    </xf>
    <xf numFmtId="0" fontId="4" fillId="0" borderId="0" xfId="18" applyFont="1" applyBorder="1" applyAlignment="1" applyProtection="1">
      <alignment horizontal="left" vertical="top" wrapText="1"/>
    </xf>
    <xf numFmtId="0" fontId="2" fillId="25" borderId="0" xfId="0" applyFont="1" applyFill="1" applyAlignment="1" applyProtection="1">
      <alignment horizontal="left"/>
    </xf>
    <xf numFmtId="0" fontId="2" fillId="28" borderId="8" xfId="18" applyFont="1" applyFill="1" applyBorder="1" applyAlignment="1" applyProtection="1">
      <alignment vertical="top" wrapText="1"/>
      <protection locked="0"/>
    </xf>
    <xf numFmtId="0" fontId="4" fillId="13" borderId="29" xfId="0" applyFont="1" applyFill="1" applyBorder="1" applyAlignment="1" applyProtection="1">
      <alignment vertical="top" wrapText="1"/>
    </xf>
    <xf numFmtId="0" fontId="70" fillId="25" borderId="0" xfId="0" applyFont="1" applyFill="1" applyAlignment="1" applyProtection="1">
      <alignment vertical="center"/>
    </xf>
    <xf numFmtId="0" fontId="71" fillId="0" borderId="0" xfId="0" applyFont="1" applyAlignment="1" applyProtection="1">
      <alignment vertical="center" wrapText="1"/>
    </xf>
    <xf numFmtId="0" fontId="10" fillId="29" borderId="0" xfId="0" applyFont="1" applyFill="1" applyAlignment="1" applyProtection="1">
      <alignment vertical="center" wrapText="1"/>
    </xf>
    <xf numFmtId="0" fontId="2" fillId="0" borderId="0" xfId="0" applyFont="1" applyAlignment="1" applyProtection="1">
      <alignment vertical="center" wrapText="1"/>
    </xf>
    <xf numFmtId="0" fontId="4" fillId="0" borderId="0" xfId="0" applyFont="1" applyAlignment="1" applyProtection="1">
      <alignment vertical="center" wrapText="1"/>
    </xf>
    <xf numFmtId="0" fontId="2" fillId="29" borderId="0" xfId="0" applyFont="1" applyFill="1" applyAlignment="1" applyProtection="1">
      <alignment vertical="center" wrapText="1"/>
    </xf>
    <xf numFmtId="0" fontId="2" fillId="0" borderId="43" xfId="0" applyFont="1" applyBorder="1" applyAlignment="1" applyProtection="1">
      <alignment vertical="center" wrapText="1"/>
    </xf>
    <xf numFmtId="0" fontId="2" fillId="0" borderId="13" xfId="0" applyFont="1" applyBorder="1" applyAlignment="1" applyProtection="1">
      <alignment vertical="center" wrapText="1"/>
    </xf>
    <xf numFmtId="0" fontId="2" fillId="0" borderId="44" xfId="0" applyFont="1" applyBorder="1" applyAlignment="1" applyProtection="1">
      <alignment vertical="center" wrapText="1"/>
    </xf>
    <xf numFmtId="0" fontId="10" fillId="0" borderId="0" xfId="0" applyFont="1" applyAlignment="1" applyProtection="1">
      <alignment vertical="center" wrapText="1"/>
    </xf>
    <xf numFmtId="0" fontId="33" fillId="29" borderId="0" xfId="0" applyFont="1" applyFill="1" applyAlignment="1" applyProtection="1">
      <alignment vertical="center" wrapText="1"/>
    </xf>
    <xf numFmtId="0" fontId="72" fillId="0" borderId="0" xfId="0" applyFont="1" applyAlignment="1" applyProtection="1">
      <alignment vertical="center" wrapText="1"/>
    </xf>
    <xf numFmtId="0" fontId="2" fillId="30" borderId="45" xfId="0" applyFont="1" applyFill="1" applyBorder="1" applyAlignment="1" applyProtection="1">
      <alignment vertical="center" wrapText="1"/>
    </xf>
    <xf numFmtId="0" fontId="35" fillId="0" borderId="0" xfId="0" applyFont="1" applyAlignment="1" applyProtection="1">
      <alignment vertical="center" wrapText="1"/>
    </xf>
    <xf numFmtId="0" fontId="2" fillId="30" borderId="0" xfId="0" applyFont="1" applyFill="1" applyAlignment="1" applyProtection="1">
      <alignment vertical="center" wrapText="1"/>
    </xf>
    <xf numFmtId="0" fontId="37" fillId="0" borderId="0" xfId="0" applyFont="1" applyAlignment="1" applyProtection="1">
      <alignment vertical="center" wrapText="1"/>
    </xf>
    <xf numFmtId="0" fontId="4" fillId="29" borderId="0" xfId="0" applyFont="1" applyFill="1" applyAlignment="1" applyProtection="1">
      <alignment vertical="center" wrapText="1"/>
    </xf>
    <xf numFmtId="0" fontId="73" fillId="29" borderId="0" xfId="0" applyFont="1" applyFill="1" applyAlignment="1" applyProtection="1">
      <alignment vertical="center" wrapText="1"/>
    </xf>
    <xf numFmtId="0" fontId="74" fillId="29" borderId="42" xfId="0" applyFont="1" applyFill="1" applyBorder="1" applyAlignment="1" applyProtection="1">
      <alignment vertical="center" wrapText="1"/>
    </xf>
    <xf numFmtId="0" fontId="75" fillId="31" borderId="0" xfId="0" applyFont="1" applyFill="1" applyAlignment="1" applyProtection="1">
      <alignment vertical="center" wrapText="1"/>
    </xf>
    <xf numFmtId="0" fontId="76" fillId="29" borderId="0" xfId="0" applyFont="1" applyFill="1" applyAlignment="1" applyProtection="1">
      <alignment vertical="center" wrapText="1"/>
    </xf>
    <xf numFmtId="0" fontId="7" fillId="29" borderId="13" xfId="0" applyFont="1" applyFill="1" applyBorder="1" applyAlignment="1" applyProtection="1">
      <alignment vertical="center" wrapText="1"/>
    </xf>
    <xf numFmtId="0" fontId="7" fillId="29" borderId="44" xfId="0" applyFont="1" applyFill="1" applyBorder="1" applyAlignment="1" applyProtection="1">
      <alignment vertical="center" wrapText="1"/>
    </xf>
    <xf numFmtId="0" fontId="77" fillId="29" borderId="0" xfId="0" applyFont="1" applyFill="1" applyAlignment="1" applyProtection="1">
      <alignment vertical="center" wrapText="1"/>
    </xf>
    <xf numFmtId="0" fontId="62" fillId="0" borderId="0" xfId="0" applyFont="1" applyAlignment="1" applyProtection="1">
      <alignment vertical="top" wrapText="1"/>
    </xf>
    <xf numFmtId="0" fontId="78" fillId="29" borderId="0" xfId="0" applyFont="1" applyFill="1" applyAlignment="1" applyProtection="1">
      <alignment vertical="center" wrapText="1"/>
    </xf>
    <xf numFmtId="0" fontId="25" fillId="29" borderId="0" xfId="0" applyFont="1" applyFill="1" applyAlignment="1" applyProtection="1">
      <alignment vertical="center" wrapText="1"/>
    </xf>
    <xf numFmtId="0" fontId="7" fillId="0" borderId="0" xfId="0" applyFont="1" applyAlignment="1" applyProtection="1">
      <alignment vertical="center" wrapText="1"/>
    </xf>
    <xf numFmtId="0" fontId="79" fillId="29" borderId="0" xfId="0" applyFont="1" applyFill="1" applyAlignment="1" applyProtection="1">
      <alignment vertical="center" wrapText="1"/>
    </xf>
    <xf numFmtId="0" fontId="80" fillId="29" borderId="0" xfId="0" applyFont="1" applyFill="1" applyAlignment="1" applyProtection="1">
      <alignment vertical="center" wrapText="1"/>
    </xf>
    <xf numFmtId="0" fontId="4" fillId="29" borderId="42" xfId="0" applyFont="1" applyFill="1" applyBorder="1" applyAlignment="1" applyProtection="1">
      <alignment vertical="center" wrapText="1"/>
    </xf>
    <xf numFmtId="0" fontId="79" fillId="0" borderId="0" xfId="0" applyFont="1" applyAlignment="1" applyProtection="1">
      <alignment vertical="center" wrapText="1"/>
    </xf>
    <xf numFmtId="0" fontId="7" fillId="0" borderId="13" xfId="0" applyFont="1" applyBorder="1" applyAlignment="1" applyProtection="1">
      <alignment vertical="center" wrapText="1"/>
    </xf>
    <xf numFmtId="0" fontId="7" fillId="0" borderId="44" xfId="0" applyFont="1" applyBorder="1" applyAlignment="1" applyProtection="1">
      <alignment vertical="center" wrapText="1"/>
    </xf>
    <xf numFmtId="0" fontId="81" fillId="29" borderId="0" xfId="0" applyFont="1" applyFill="1" applyAlignment="1" applyProtection="1">
      <alignment vertical="center" wrapText="1"/>
    </xf>
    <xf numFmtId="0" fontId="82" fillId="29" borderId="0" xfId="0" applyFont="1" applyFill="1" applyAlignment="1" applyProtection="1">
      <alignment vertical="center" wrapText="1"/>
    </xf>
    <xf numFmtId="0" fontId="76" fillId="0" borderId="42" xfId="0" applyFont="1" applyBorder="1" applyAlignment="1" applyProtection="1">
      <alignment vertical="center" wrapText="1"/>
    </xf>
    <xf numFmtId="0" fontId="6" fillId="0" borderId="13" xfId="0" applyFont="1" applyBorder="1" applyAlignment="1" applyProtection="1">
      <alignment vertical="center" wrapText="1"/>
    </xf>
    <xf numFmtId="0" fontId="6" fillId="0" borderId="44" xfId="0" applyFont="1" applyBorder="1" applyAlignment="1" applyProtection="1">
      <alignment vertical="center" wrapText="1"/>
    </xf>
    <xf numFmtId="0" fontId="79" fillId="29" borderId="42" xfId="0" applyFont="1" applyFill="1" applyBorder="1" applyAlignment="1" applyProtection="1">
      <alignment vertical="center" wrapText="1"/>
    </xf>
    <xf numFmtId="0" fontId="43" fillId="0" borderId="42" xfId="0" applyFont="1" applyBorder="1" applyAlignment="1" applyProtection="1">
      <alignment vertical="center" wrapText="1"/>
    </xf>
    <xf numFmtId="0" fontId="43" fillId="29" borderId="0" xfId="0" applyFont="1" applyFill="1" applyAlignment="1" applyProtection="1">
      <alignment vertical="center" wrapText="1"/>
    </xf>
    <xf numFmtId="0" fontId="32" fillId="0" borderId="13" xfId="0" applyFont="1" applyBorder="1" applyAlignment="1" applyProtection="1">
      <alignment vertical="center" wrapText="1"/>
    </xf>
    <xf numFmtId="0" fontId="7" fillId="0" borderId="45" xfId="0" applyFont="1" applyBorder="1" applyAlignment="1" applyProtection="1">
      <alignment vertical="center" wrapText="1"/>
    </xf>
    <xf numFmtId="0" fontId="2" fillId="0" borderId="42" xfId="0" applyFont="1" applyBorder="1" applyAlignment="1" applyProtection="1">
      <alignment vertical="center" wrapText="1"/>
    </xf>
    <xf numFmtId="0" fontId="2" fillId="0" borderId="14" xfId="0" applyFont="1" applyBorder="1" applyAlignment="1" applyProtection="1">
      <alignment vertical="center" wrapText="1"/>
    </xf>
    <xf numFmtId="0" fontId="77" fillId="0" borderId="0" xfId="0" applyFont="1" applyAlignment="1" applyProtection="1">
      <alignment vertical="center" wrapText="1"/>
    </xf>
    <xf numFmtId="0" fontId="74" fillId="29" borderId="0" xfId="0" applyFont="1" applyFill="1" applyAlignment="1" applyProtection="1">
      <alignment vertical="center" wrapText="1"/>
    </xf>
    <xf numFmtId="0" fontId="32" fillId="29" borderId="13" xfId="0" applyFont="1" applyFill="1" applyBorder="1" applyAlignment="1" applyProtection="1">
      <alignment vertical="center" wrapText="1"/>
    </xf>
    <xf numFmtId="0" fontId="32" fillId="29" borderId="44" xfId="0" applyFont="1" applyFill="1" applyBorder="1" applyAlignment="1" applyProtection="1">
      <alignment vertical="center" wrapText="1"/>
    </xf>
    <xf numFmtId="0" fontId="6" fillId="29" borderId="44" xfId="0" applyFont="1" applyFill="1" applyBorder="1" applyAlignment="1" applyProtection="1">
      <alignment vertical="center" wrapText="1"/>
    </xf>
    <xf numFmtId="0" fontId="32" fillId="29" borderId="49" xfId="0" applyFont="1" applyFill="1" applyBorder="1" applyAlignment="1" applyProtection="1">
      <alignment vertical="center" wrapText="1"/>
    </xf>
    <xf numFmtId="0" fontId="2" fillId="25" borderId="0" xfId="0" applyFont="1" applyFill="1" applyAlignment="1" applyProtection="1">
      <alignment vertical="center" wrapText="1"/>
    </xf>
    <xf numFmtId="0" fontId="2" fillId="25" borderId="42" xfId="0" applyFont="1" applyFill="1" applyBorder="1" applyAlignment="1" applyProtection="1">
      <alignment vertical="center" wrapText="1"/>
    </xf>
    <xf numFmtId="0" fontId="83" fillId="25" borderId="0" xfId="0" applyFont="1" applyFill="1" applyAlignment="1" applyProtection="1">
      <alignment vertical="center" wrapText="1"/>
    </xf>
    <xf numFmtId="0" fontId="2" fillId="26" borderId="0" xfId="0" applyFont="1" applyFill="1" applyAlignment="1" applyProtection="1">
      <alignment vertical="center" wrapText="1"/>
    </xf>
    <xf numFmtId="0" fontId="33" fillId="0" borderId="0" xfId="0" applyFont="1" applyAlignment="1" applyProtection="1">
      <alignment vertical="center" wrapText="1"/>
    </xf>
    <xf numFmtId="0" fontId="4" fillId="0" borderId="42" xfId="0" applyFont="1" applyBorder="1" applyAlignment="1" applyProtection="1">
      <alignment vertical="center" wrapText="1"/>
    </xf>
    <xf numFmtId="0" fontId="84" fillId="26" borderId="0" xfId="0" applyFont="1" applyFill="1" applyAlignment="1" applyProtection="1">
      <alignment vertical="center" wrapText="1"/>
    </xf>
    <xf numFmtId="0" fontId="22" fillId="0" borderId="30" xfId="19" applyFont="1" applyBorder="1" applyAlignment="1" applyProtection="1">
      <alignment horizontal="center" vertical="top"/>
    </xf>
    <xf numFmtId="0" fontId="2" fillId="0" borderId="0" xfId="18" applyAlignment="1" applyProtection="1">
      <alignment horizontal="center" vertical="top"/>
    </xf>
    <xf numFmtId="0" fontId="85" fillId="0" borderId="0" xfId="18" applyFont="1" applyAlignment="1" applyProtection="1">
      <alignment wrapText="1"/>
    </xf>
    <xf numFmtId="164" fontId="2" fillId="28" borderId="29" xfId="18" quotePrefix="1" applyNumberFormat="1" applyFill="1" applyBorder="1" applyAlignment="1" applyProtection="1">
      <alignment vertical="top"/>
      <protection locked="0"/>
    </xf>
    <xf numFmtId="0" fontId="85" fillId="0" borderId="0" xfId="18" applyFont="1" applyFill="1" applyAlignment="1" applyProtection="1">
      <alignment horizontal="left" vertical="top"/>
    </xf>
    <xf numFmtId="0" fontId="0" fillId="17" borderId="42" xfId="0" applyFill="1" applyBorder="1" applyAlignment="1" applyProtection="1">
      <alignment vertical="top"/>
    </xf>
    <xf numFmtId="0" fontId="0" fillId="17" borderId="51" xfId="0" applyFill="1" applyBorder="1" applyAlignment="1" applyProtection="1">
      <alignment vertical="top"/>
    </xf>
    <xf numFmtId="0" fontId="0" fillId="32" borderId="0" xfId="0" applyFill="1" applyAlignment="1" applyProtection="1">
      <alignment vertical="top"/>
    </xf>
    <xf numFmtId="0" fontId="0" fillId="32" borderId="0" xfId="0" applyFill="1" applyAlignment="1" applyProtection="1">
      <alignment vertical="top" wrapText="1"/>
    </xf>
    <xf numFmtId="0" fontId="10" fillId="13" borderId="0" xfId="0" applyFont="1" applyFill="1" applyBorder="1" applyAlignment="1" applyProtection="1">
      <alignment vertical="top"/>
    </xf>
    <xf numFmtId="0" fontId="0" fillId="32" borderId="0" xfId="0" applyFill="1" applyBorder="1" applyAlignment="1" applyProtection="1">
      <alignment vertical="top"/>
    </xf>
    <xf numFmtId="0" fontId="0" fillId="0" borderId="57" xfId="0" applyBorder="1" applyAlignment="1" applyProtection="1">
      <alignment vertical="top"/>
    </xf>
    <xf numFmtId="0" fontId="0" fillId="0" borderId="8" xfId="0" applyBorder="1" applyAlignment="1" applyProtection="1">
      <alignment vertical="top"/>
    </xf>
    <xf numFmtId="0" fontId="0" fillId="0" borderId="58" xfId="0" applyBorder="1" applyAlignment="1" applyProtection="1">
      <alignment vertical="top"/>
    </xf>
    <xf numFmtId="0" fontId="88" fillId="17" borderId="8" xfId="0" applyNumberFormat="1" applyFont="1" applyFill="1" applyBorder="1" applyAlignment="1" applyProtection="1">
      <alignment vertical="top"/>
    </xf>
    <xf numFmtId="0" fontId="4" fillId="32" borderId="0" xfId="0" applyFont="1" applyFill="1" applyAlignment="1" applyProtection="1">
      <alignment horizontal="center" vertical="top"/>
    </xf>
    <xf numFmtId="0" fontId="37" fillId="32" borderId="0" xfId="0" applyFont="1" applyFill="1" applyAlignment="1" applyProtection="1">
      <alignment vertical="top" wrapText="1"/>
    </xf>
    <xf numFmtId="0" fontId="37" fillId="32" borderId="0" xfId="0" applyFont="1" applyFill="1" applyBorder="1" applyAlignment="1" applyProtection="1">
      <alignment vertical="top" wrapText="1"/>
    </xf>
    <xf numFmtId="0" fontId="0" fillId="32" borderId="0" xfId="0" applyFill="1" applyProtection="1"/>
    <xf numFmtId="0" fontId="2" fillId="13" borderId="0" xfId="0" applyFont="1" applyFill="1" applyAlignment="1">
      <alignment vertical="top" wrapText="1"/>
    </xf>
    <xf numFmtId="0" fontId="0" fillId="0" borderId="0" xfId="0" applyAlignment="1">
      <alignment vertical="top"/>
    </xf>
    <xf numFmtId="0" fontId="85" fillId="0" borderId="0" xfId="0" applyFont="1" applyProtection="1"/>
    <xf numFmtId="0" fontId="2" fillId="32" borderId="0" xfId="18" applyFill="1" applyProtection="1"/>
    <xf numFmtId="0" fontId="2" fillId="32" borderId="0" xfId="18" applyFont="1" applyFill="1" applyProtection="1"/>
    <xf numFmtId="0" fontId="4" fillId="13" borderId="0" xfId="0" applyFont="1" applyFill="1" applyAlignment="1" applyProtection="1">
      <alignment vertical="top"/>
    </xf>
    <xf numFmtId="0" fontId="2" fillId="0" borderId="0" xfId="0" applyFont="1" applyAlignment="1" applyProtection="1"/>
    <xf numFmtId="0" fontId="30" fillId="32" borderId="0" xfId="18" applyFont="1" applyFill="1" applyAlignment="1" applyProtection="1">
      <alignment vertical="top" wrapText="1"/>
    </xf>
    <xf numFmtId="0" fontId="4" fillId="32" borderId="0" xfId="18" applyFont="1" applyFill="1" applyAlignment="1" applyProtection="1">
      <alignment horizontal="left" vertical="top"/>
    </xf>
    <xf numFmtId="0" fontId="6" fillId="32" borderId="0" xfId="18" applyNumberFormat="1" applyFont="1" applyFill="1" applyBorder="1" applyAlignment="1" applyProtection="1">
      <alignment horizontal="left" vertical="top"/>
    </xf>
    <xf numFmtId="0" fontId="0" fillId="17" borderId="30" xfId="0" applyFill="1" applyBorder="1" applyAlignment="1" applyProtection="1">
      <alignment vertical="top"/>
    </xf>
    <xf numFmtId="0" fontId="0" fillId="17" borderId="60" xfId="0" applyFill="1" applyBorder="1" applyAlignment="1" applyProtection="1">
      <alignment vertical="top"/>
    </xf>
    <xf numFmtId="0" fontId="7" fillId="28" borderId="29" xfId="0" applyNumberFormat="1" applyFont="1" applyFill="1" applyBorder="1" applyAlignment="1" applyProtection="1">
      <alignment vertical="top"/>
      <protection locked="0"/>
    </xf>
    <xf numFmtId="1" fontId="7" fillId="28" borderId="29" xfId="0" applyNumberFormat="1" applyFont="1" applyFill="1" applyBorder="1" applyAlignment="1" applyProtection="1">
      <alignment horizontal="center" vertical="top"/>
      <protection locked="0"/>
    </xf>
    <xf numFmtId="0" fontId="85" fillId="0" borderId="0" xfId="18" applyNumberFormat="1" applyFont="1" applyAlignment="1" applyProtection="1">
      <alignment vertical="top"/>
    </xf>
    <xf numFmtId="0" fontId="2" fillId="26" borderId="0" xfId="18" applyNumberFormat="1" applyFill="1" applyAlignment="1" applyProtection="1">
      <alignment vertical="top"/>
    </xf>
    <xf numFmtId="0" fontId="8" fillId="0" borderId="0" xfId="14" applyAlignment="1" applyProtection="1">
      <alignment vertical="top" wrapText="1"/>
    </xf>
    <xf numFmtId="0" fontId="0" fillId="0" borderId="0" xfId="0" applyFill="1" applyAlignment="1" applyProtection="1">
      <alignment horizontal="left" vertical="top" wrapText="1"/>
    </xf>
    <xf numFmtId="0" fontId="2" fillId="13" borderId="0" xfId="0" applyFont="1" applyFill="1" applyAlignment="1" applyProtection="1">
      <alignment horizontal="left" vertical="top" wrapText="1"/>
    </xf>
    <xf numFmtId="0" fontId="5" fillId="0" borderId="0" xfId="18" applyFont="1" applyAlignment="1" applyProtection="1">
      <alignment horizontal="left" vertical="top" wrapText="1"/>
    </xf>
    <xf numFmtId="0" fontId="2" fillId="0" borderId="0" xfId="18" applyAlignment="1" applyProtection="1">
      <alignment vertical="top" wrapText="1"/>
    </xf>
    <xf numFmtId="0" fontId="4" fillId="27" borderId="0" xfId="0" applyFont="1" applyFill="1" applyAlignment="1" applyProtection="1">
      <alignment horizontal="center" vertical="top"/>
    </xf>
    <xf numFmtId="0" fontId="2" fillId="27" borderId="0" xfId="0" applyFont="1" applyFill="1" applyAlignment="1" applyProtection="1">
      <alignment horizontal="left" vertical="top"/>
    </xf>
    <xf numFmtId="0" fontId="0" fillId="0" borderId="0" xfId="0" applyAlignment="1">
      <alignment horizontal="left" vertical="top" wrapText="1"/>
    </xf>
    <xf numFmtId="0" fontId="2" fillId="13" borderId="0" xfId="0" quotePrefix="1" applyNumberFormat="1" applyFont="1" applyFill="1" applyBorder="1" applyAlignment="1" applyProtection="1">
      <alignment horizontal="right" vertical="top"/>
    </xf>
    <xf numFmtId="0" fontId="2" fillId="13" borderId="0" xfId="0" applyFont="1" applyFill="1" applyProtection="1"/>
    <xf numFmtId="0" fontId="2" fillId="13" borderId="0" xfId="0" applyFont="1" applyFill="1" applyBorder="1" applyProtection="1"/>
    <xf numFmtId="0" fontId="2" fillId="13" borderId="0" xfId="0" applyFont="1" applyFill="1" applyAlignment="1" applyProtection="1">
      <alignment horizontal="center" vertical="top" wrapText="1"/>
    </xf>
    <xf numFmtId="0" fontId="2" fillId="0" borderId="0" xfId="0" applyFont="1" applyFill="1" applyAlignment="1" applyProtection="1">
      <alignment vertical="top"/>
    </xf>
    <xf numFmtId="0" fontId="2" fillId="0" borderId="0" xfId="0" applyFont="1" applyFill="1" applyBorder="1" applyAlignment="1" applyProtection="1">
      <alignment vertical="top"/>
    </xf>
    <xf numFmtId="0" fontId="4" fillId="13" borderId="0" xfId="0" applyFont="1" applyFill="1" applyProtection="1"/>
    <xf numFmtId="0" fontId="37" fillId="13" borderId="0" xfId="14" applyFont="1" applyFill="1" applyAlignment="1" applyProtection="1"/>
    <xf numFmtId="0" fontId="2" fillId="13" borderId="0" xfId="0" applyFont="1" applyFill="1" applyAlignment="1" applyProtection="1"/>
    <xf numFmtId="0" fontId="2" fillId="16" borderId="0" xfId="0" applyFont="1" applyFill="1" applyProtection="1"/>
    <xf numFmtId="0" fontId="2" fillId="0" borderId="0" xfId="0" applyFont="1" applyFill="1" applyBorder="1" applyProtection="1"/>
    <xf numFmtId="0" fontId="2" fillId="0" borderId="0" xfId="0" applyFont="1" applyFill="1" applyAlignment="1" applyProtection="1">
      <alignment horizontal="center" vertical="top" wrapText="1"/>
    </xf>
    <xf numFmtId="0" fontId="86" fillId="35" borderId="0" xfId="18" applyNumberFormat="1" applyFont="1" applyFill="1" applyAlignment="1" applyProtection="1">
      <alignment vertical="top"/>
    </xf>
    <xf numFmtId="0" fontId="2" fillId="34" borderId="0" xfId="18" applyNumberFormat="1" applyFill="1" applyAlignment="1" applyProtection="1">
      <alignment vertical="top"/>
    </xf>
    <xf numFmtId="0" fontId="2" fillId="28" borderId="0" xfId="18" applyFill="1" applyBorder="1" applyProtection="1">
      <protection locked="0"/>
    </xf>
    <xf numFmtId="0" fontId="49" fillId="27" borderId="0" xfId="0" applyFont="1" applyFill="1" applyAlignment="1" applyProtection="1">
      <alignment horizontal="left" vertical="top" wrapText="1"/>
    </xf>
    <xf numFmtId="0" fontId="92" fillId="27" borderId="0" xfId="0" applyFont="1" applyFill="1" applyAlignment="1" applyProtection="1">
      <alignment vertical="top"/>
    </xf>
    <xf numFmtId="0" fontId="92" fillId="27" borderId="0" xfId="0" applyFont="1" applyFill="1" applyAlignment="1" applyProtection="1">
      <alignment horizontal="right" vertical="top"/>
    </xf>
    <xf numFmtId="0" fontId="92" fillId="27" borderId="0" xfId="0" applyFont="1" applyFill="1" applyBorder="1" applyAlignment="1" applyProtection="1">
      <alignment horizontal="right" vertical="top"/>
    </xf>
    <xf numFmtId="0" fontId="92" fillId="27" borderId="0" xfId="0" applyFont="1" applyFill="1" applyBorder="1" applyAlignment="1" applyProtection="1">
      <alignment vertical="top"/>
    </xf>
    <xf numFmtId="0" fontId="91" fillId="27" borderId="0" xfId="0" applyFont="1" applyFill="1" applyAlignment="1" applyProtection="1">
      <alignment horizontal="right" vertical="top"/>
    </xf>
    <xf numFmtId="0" fontId="92" fillId="27" borderId="0" xfId="0" applyFont="1" applyFill="1" applyAlignment="1" applyProtection="1">
      <alignment horizontal="left" vertical="top" indent="1"/>
    </xf>
    <xf numFmtId="0" fontId="0" fillId="25" borderId="0" xfId="0" applyFill="1" applyProtection="1"/>
    <xf numFmtId="0" fontId="2" fillId="27" borderId="0" xfId="0" applyFont="1" applyFill="1" applyAlignment="1" applyProtection="1">
      <alignment vertical="top"/>
    </xf>
    <xf numFmtId="0" fontId="4" fillId="17" borderId="36" xfId="0" applyFont="1" applyFill="1" applyBorder="1" applyAlignment="1" applyProtection="1">
      <alignment horizontal="left" vertical="top" indent="1"/>
    </xf>
    <xf numFmtId="0" fontId="4" fillId="25" borderId="35" xfId="0" applyFont="1" applyFill="1" applyBorder="1" applyAlignment="1" applyProtection="1">
      <alignment horizontal="left" vertical="top" indent="1"/>
    </xf>
    <xf numFmtId="0" fontId="4" fillId="17" borderId="59" xfId="0" applyFont="1" applyFill="1" applyBorder="1" applyAlignment="1" applyProtection="1">
      <alignment horizontal="left" vertical="top" indent="1"/>
    </xf>
    <xf numFmtId="0" fontId="4" fillId="25" borderId="44" xfId="0" applyFont="1" applyFill="1" applyBorder="1" applyAlignment="1" applyProtection="1">
      <alignment horizontal="left" vertical="top" indent="1"/>
    </xf>
    <xf numFmtId="0" fontId="2" fillId="27" borderId="0" xfId="0" applyFont="1" applyFill="1" applyAlignment="1" applyProtection="1">
      <alignment horizontal="left" vertical="top" wrapText="1"/>
    </xf>
    <xf numFmtId="0" fontId="0" fillId="25" borderId="0" xfId="0" applyFont="1" applyFill="1" applyProtection="1"/>
    <xf numFmtId="0" fontId="2" fillId="32" borderId="0" xfId="0" applyFont="1" applyFill="1" applyAlignment="1" applyProtection="1">
      <alignment vertical="top"/>
    </xf>
    <xf numFmtId="0" fontId="2" fillId="32" borderId="0" xfId="0" applyFont="1" applyFill="1" applyBorder="1" applyAlignment="1" applyProtection="1">
      <alignment vertical="top"/>
    </xf>
    <xf numFmtId="0" fontId="2" fillId="27" borderId="0" xfId="0" applyFont="1" applyFill="1" applyBorder="1" applyAlignment="1" applyProtection="1">
      <alignment vertical="top"/>
    </xf>
    <xf numFmtId="0" fontId="4" fillId="27" borderId="0" xfId="0" applyFont="1" applyFill="1" applyAlignment="1" applyProtection="1">
      <alignment horizontal="left" vertical="top"/>
    </xf>
    <xf numFmtId="0" fontId="2" fillId="27" borderId="0" xfId="0" applyFont="1" applyFill="1" applyAlignment="1" applyProtection="1">
      <alignment horizontal="right" vertical="top"/>
    </xf>
    <xf numFmtId="0" fontId="2" fillId="27" borderId="29" xfId="0" applyFont="1" applyFill="1" applyBorder="1" applyAlignment="1" applyProtection="1">
      <alignment horizontal="left" vertical="top" indent="1"/>
    </xf>
    <xf numFmtId="0" fontId="2" fillId="27" borderId="0" xfId="0" applyFont="1" applyFill="1" applyAlignment="1" applyProtection="1">
      <alignment horizontal="left" vertical="top" indent="1"/>
    </xf>
    <xf numFmtId="0" fontId="33" fillId="27" borderId="0" xfId="0" applyFont="1" applyFill="1" applyAlignment="1" applyProtection="1">
      <alignment vertical="top"/>
    </xf>
    <xf numFmtId="0" fontId="4" fillId="27" borderId="0" xfId="0" applyFont="1" applyFill="1" applyAlignment="1" applyProtection="1">
      <alignment horizontal="right" vertical="top"/>
    </xf>
    <xf numFmtId="0" fontId="2" fillId="28" borderId="29" xfId="0" applyFont="1" applyFill="1" applyBorder="1" applyAlignment="1" applyProtection="1">
      <alignment horizontal="center" vertical="top"/>
      <protection locked="0"/>
    </xf>
    <xf numFmtId="0" fontId="2" fillId="28" borderId="29" xfId="0" applyFont="1" applyFill="1" applyBorder="1" applyAlignment="1" applyProtection="1">
      <alignment vertical="top"/>
      <protection locked="0"/>
    </xf>
    <xf numFmtId="0" fontId="2" fillId="28" borderId="20" xfId="0" applyFont="1" applyFill="1" applyBorder="1" applyAlignment="1" applyProtection="1">
      <alignment horizontal="center" vertical="top"/>
      <protection locked="0"/>
    </xf>
    <xf numFmtId="0" fontId="2" fillId="28" borderId="20" xfId="0" applyFont="1" applyFill="1" applyBorder="1" applyAlignment="1" applyProtection="1">
      <alignment vertical="top"/>
      <protection locked="0"/>
    </xf>
    <xf numFmtId="0" fontId="2" fillId="27" borderId="0" xfId="0" applyFont="1" applyFill="1" applyBorder="1" applyAlignment="1" applyProtection="1">
      <alignment horizontal="right" vertical="top"/>
    </xf>
    <xf numFmtId="0" fontId="2" fillId="25" borderId="29" xfId="0" applyFont="1" applyFill="1" applyBorder="1" applyAlignment="1" applyProtection="1">
      <alignment horizontal="center" vertical="top"/>
    </xf>
    <xf numFmtId="167" fontId="2" fillId="25" borderId="29" xfId="0" applyNumberFormat="1" applyFont="1" applyFill="1" applyBorder="1" applyAlignment="1" applyProtection="1">
      <alignment horizontal="center" vertical="top"/>
    </xf>
    <xf numFmtId="3" fontId="2" fillId="28" borderId="29" xfId="0" applyNumberFormat="1" applyFont="1" applyFill="1" applyBorder="1" applyAlignment="1" applyProtection="1">
      <alignment horizontal="center" vertical="top"/>
      <protection locked="0"/>
    </xf>
    <xf numFmtId="167" fontId="2" fillId="28" borderId="29" xfId="0" applyNumberFormat="1" applyFont="1" applyFill="1" applyBorder="1" applyAlignment="1" applyProtection="1">
      <alignment horizontal="center" vertical="top"/>
      <protection locked="0"/>
    </xf>
    <xf numFmtId="0" fontId="2" fillId="32" borderId="0" xfId="18" applyFill="1" applyAlignment="1" applyProtection="1">
      <alignment vertical="top"/>
    </xf>
    <xf numFmtId="0" fontId="2" fillId="32" borderId="0" xfId="18" applyFont="1" applyFill="1" applyAlignment="1" applyProtection="1">
      <alignment vertical="top"/>
    </xf>
    <xf numFmtId="0" fontId="2" fillId="28" borderId="29" xfId="18" applyFill="1" applyBorder="1" applyAlignment="1" applyProtection="1">
      <alignment vertical="top"/>
      <protection locked="0"/>
    </xf>
    <xf numFmtId="168" fontId="2" fillId="28" borderId="29" xfId="18" applyNumberFormat="1" applyFont="1" applyFill="1" applyBorder="1" applyAlignment="1" applyProtection="1">
      <alignment vertical="top" wrapText="1"/>
      <protection locked="0"/>
    </xf>
    <xf numFmtId="0" fontId="2" fillId="32" borderId="0" xfId="18" applyFill="1" applyAlignment="1" applyProtection="1">
      <alignment vertical="top" wrapText="1"/>
    </xf>
    <xf numFmtId="0" fontId="5" fillId="32" borderId="0" xfId="18" applyFont="1" applyFill="1" applyAlignment="1" applyProtection="1">
      <alignment horizontal="left" vertical="top" wrapText="1"/>
    </xf>
    <xf numFmtId="0" fontId="0" fillId="32" borderId="0" xfId="0" applyFill="1" applyAlignment="1">
      <alignment horizontal="left" vertical="top" wrapText="1"/>
    </xf>
    <xf numFmtId="164" fontId="7" fillId="25" borderId="7" xfId="18" applyNumberFormat="1" applyFont="1" applyFill="1" applyBorder="1" applyAlignment="1" applyProtection="1">
      <alignment vertical="top"/>
    </xf>
    <xf numFmtId="164" fontId="56" fillId="25" borderId="66" xfId="18" applyNumberFormat="1" applyFont="1" applyFill="1" applyBorder="1" applyAlignment="1" applyProtection="1">
      <alignment vertical="top"/>
    </xf>
    <xf numFmtId="164" fontId="56" fillId="25" borderId="66" xfId="18" quotePrefix="1" applyNumberFormat="1" applyFont="1" applyFill="1" applyBorder="1" applyAlignment="1" applyProtection="1">
      <alignment vertical="top"/>
    </xf>
    <xf numFmtId="164" fontId="56" fillId="25" borderId="67" xfId="18" applyNumberFormat="1" applyFont="1" applyFill="1" applyBorder="1" applyAlignment="1" applyProtection="1">
      <alignment vertical="top"/>
    </xf>
    <xf numFmtId="164" fontId="25" fillId="25" borderId="7" xfId="18" applyNumberFormat="1" applyFont="1" applyFill="1" applyBorder="1" applyAlignment="1" applyProtection="1">
      <alignment vertical="top"/>
    </xf>
    <xf numFmtId="164" fontId="99" fillId="22" borderId="66" xfId="18" applyNumberFormat="1" applyFont="1" applyFill="1" applyBorder="1" applyAlignment="1" applyProtection="1">
      <alignment vertical="top"/>
      <protection locked="0"/>
    </xf>
    <xf numFmtId="164" fontId="100" fillId="25" borderId="67" xfId="18" applyNumberFormat="1" applyFont="1" applyFill="1" applyBorder="1" applyAlignment="1" applyProtection="1">
      <alignment vertical="top"/>
    </xf>
    <xf numFmtId="164" fontId="7" fillId="27" borderId="7" xfId="18" applyNumberFormat="1" applyFont="1" applyFill="1" applyBorder="1" applyAlignment="1" applyProtection="1">
      <alignment vertical="top"/>
    </xf>
    <xf numFmtId="164" fontId="56" fillId="22" borderId="66" xfId="18" applyNumberFormat="1" applyFont="1" applyFill="1" applyBorder="1" applyAlignment="1" applyProtection="1">
      <alignment vertical="top"/>
      <protection locked="0"/>
    </xf>
    <xf numFmtId="164" fontId="56" fillId="0" borderId="66" xfId="18" applyNumberFormat="1" applyFont="1" applyFill="1" applyBorder="1" applyAlignment="1" applyProtection="1">
      <alignment vertical="top"/>
    </xf>
    <xf numFmtId="0" fontId="2" fillId="0" borderId="43" xfId="18" applyNumberFormat="1" applyBorder="1" applyAlignment="1" applyProtection="1">
      <alignment vertical="top"/>
    </xf>
    <xf numFmtId="0" fontId="3" fillId="21" borderId="0" xfId="0" applyFont="1" applyFill="1" applyAlignment="1">
      <alignment vertical="top" wrapText="1"/>
    </xf>
    <xf numFmtId="0" fontId="4" fillId="33" borderId="34" xfId="0" applyFont="1" applyFill="1" applyBorder="1" applyProtection="1"/>
    <xf numFmtId="0" fontId="4" fillId="33" borderId="47" xfId="0" applyFont="1" applyFill="1" applyBorder="1" applyAlignment="1" applyProtection="1">
      <alignment horizontal="center"/>
    </xf>
    <xf numFmtId="0" fontId="4" fillId="33" borderId="48" xfId="0" applyFont="1" applyFill="1" applyBorder="1" applyAlignment="1" applyProtection="1">
      <alignment horizontal="center"/>
    </xf>
    <xf numFmtId="0" fontId="4" fillId="33" borderId="46" xfId="0" applyFont="1" applyFill="1" applyBorder="1" applyAlignment="1" applyProtection="1">
      <alignment horizontal="center"/>
    </xf>
    <xf numFmtId="0" fontId="4" fillId="13" borderId="0" xfId="18" applyFont="1" applyFill="1" applyAlignment="1" applyProtection="1">
      <alignment vertical="top"/>
    </xf>
    <xf numFmtId="0" fontId="2" fillId="0" borderId="0" xfId="18" applyAlignment="1" applyProtection="1">
      <alignment vertical="top" wrapText="1"/>
    </xf>
    <xf numFmtId="0" fontId="85" fillId="24" borderId="0" xfId="0" applyFont="1" applyFill="1" applyBorder="1" applyAlignment="1" applyProtection="1">
      <alignment vertical="top"/>
    </xf>
    <xf numFmtId="0" fontId="7" fillId="0" borderId="29" xfId="18" applyFont="1" applyBorder="1" applyAlignment="1" applyProtection="1">
      <alignment horizontal="center" vertical="top" wrapText="1"/>
    </xf>
    <xf numFmtId="0" fontId="2" fillId="27" borderId="54" xfId="0" applyFont="1" applyFill="1" applyBorder="1" applyAlignment="1" applyProtection="1">
      <alignment horizontal="left" vertical="top" indent="1"/>
    </xf>
    <xf numFmtId="0" fontId="2" fillId="27" borderId="56" xfId="0" applyFont="1" applyFill="1" applyBorder="1" applyAlignment="1" applyProtection="1">
      <alignment horizontal="left" vertical="top" indent="1"/>
    </xf>
    <xf numFmtId="2" fontId="7" fillId="22" borderId="29" xfId="18" applyNumberFormat="1" applyFont="1" applyFill="1" applyBorder="1" applyAlignment="1" applyProtection="1">
      <alignment horizontal="right" vertical="top"/>
      <protection locked="0"/>
    </xf>
    <xf numFmtId="0" fontId="10" fillId="17" borderId="15" xfId="0" applyNumberFormat="1" applyFont="1" applyFill="1" applyBorder="1" applyAlignment="1" applyProtection="1">
      <alignment vertical="center"/>
    </xf>
    <xf numFmtId="0" fontId="2" fillId="26" borderId="34" xfId="18" applyFont="1" applyFill="1" applyBorder="1" applyAlignment="1" applyProtection="1">
      <alignment horizontal="center" vertical="top"/>
    </xf>
    <xf numFmtId="0" fontId="0" fillId="26" borderId="0" xfId="0" applyFill="1" applyAlignment="1" applyProtection="1">
      <alignment vertical="top"/>
    </xf>
    <xf numFmtId="0" fontId="0" fillId="26" borderId="29" xfId="0" applyFill="1" applyBorder="1" applyAlignment="1" applyProtection="1">
      <alignment vertical="top"/>
    </xf>
    <xf numFmtId="0" fontId="2" fillId="26" borderId="0" xfId="0" applyFont="1" applyFill="1" applyAlignment="1" applyProtection="1">
      <alignment vertical="top"/>
    </xf>
    <xf numFmtId="0" fontId="4" fillId="13" borderId="0" xfId="0" applyFont="1" applyFill="1" applyAlignment="1">
      <alignment vertical="top"/>
    </xf>
    <xf numFmtId="0" fontId="69" fillId="13" borderId="0" xfId="0" applyNumberFormat="1" applyFont="1" applyFill="1" applyAlignment="1" applyProtection="1">
      <alignment horizontal="justify" vertical="top" wrapText="1"/>
    </xf>
    <xf numFmtId="0" fontId="69" fillId="13" borderId="0" xfId="0" applyFont="1" applyFill="1" applyAlignment="1" applyProtection="1">
      <alignment horizontal="justify" vertical="top" wrapText="1"/>
    </xf>
    <xf numFmtId="0" fontId="2" fillId="0" borderId="0" xfId="18" applyAlignment="1" applyProtection="1">
      <alignment vertical="top" wrapText="1"/>
    </xf>
    <xf numFmtId="0" fontId="5" fillId="0" borderId="0" xfId="18" applyFont="1" applyAlignment="1" applyProtection="1">
      <alignment vertical="top" wrapText="1"/>
    </xf>
    <xf numFmtId="0" fontId="5" fillId="0" borderId="0" xfId="18" applyFont="1" applyAlignment="1" applyProtection="1">
      <alignment horizontal="left" vertical="top" wrapText="1"/>
    </xf>
    <xf numFmtId="0" fontId="107" fillId="0" borderId="0" xfId="0" applyNumberFormat="1" applyFont="1" applyFill="1" applyBorder="1" applyAlignment="1" applyProtection="1">
      <alignment horizontal="left" vertical="top"/>
    </xf>
    <xf numFmtId="0" fontId="112" fillId="0" borderId="0" xfId="0" applyFont="1" applyFill="1" applyBorder="1" applyAlignment="1" applyProtection="1">
      <alignment horizontal="left" vertical="top" wrapText="1"/>
    </xf>
    <xf numFmtId="0" fontId="109" fillId="0" borderId="0" xfId="0" applyNumberFormat="1" applyFont="1" applyFill="1" applyBorder="1" applyAlignment="1" applyProtection="1">
      <alignment horizontal="left" vertical="top"/>
    </xf>
    <xf numFmtId="0" fontId="107" fillId="0" borderId="0" xfId="18" applyFont="1" applyFill="1" applyBorder="1" applyAlignment="1" applyProtection="1">
      <alignment horizontal="left" vertical="top"/>
    </xf>
    <xf numFmtId="0" fontId="107" fillId="0" borderId="0" xfId="18" applyFont="1" applyFill="1" applyBorder="1" applyAlignment="1" applyProtection="1">
      <alignment horizontal="left" vertical="top" wrapText="1"/>
    </xf>
    <xf numFmtId="0" fontId="112" fillId="0" borderId="0" xfId="18" applyFont="1" applyFill="1" applyBorder="1" applyAlignment="1" applyProtection="1">
      <alignment horizontal="left" vertical="top" wrapText="1"/>
    </xf>
    <xf numFmtId="0" fontId="110" fillId="0" borderId="0" xfId="18" applyFont="1" applyFill="1" applyBorder="1" applyAlignment="1" applyProtection="1">
      <alignment horizontal="left" vertical="top"/>
    </xf>
    <xf numFmtId="0" fontId="0" fillId="36" borderId="0" xfId="0" applyFill="1" applyProtection="1"/>
    <xf numFmtId="0" fontId="3" fillId="21" borderId="32" xfId="18" applyFont="1" applyFill="1" applyBorder="1" applyAlignment="1" applyProtection="1">
      <alignment horizontal="center" vertical="top"/>
    </xf>
    <xf numFmtId="0" fontId="4" fillId="13" borderId="0" xfId="18" applyFont="1" applyFill="1" applyAlignment="1" applyProtection="1">
      <alignment horizontal="center" vertical="top"/>
    </xf>
    <xf numFmtId="0" fontId="2" fillId="0" borderId="0" xfId="18" applyFill="1" applyAlignment="1" applyProtection="1">
      <alignment horizontal="center" vertical="top"/>
    </xf>
    <xf numFmtId="0" fontId="2" fillId="0" borderId="0" xfId="18" applyNumberFormat="1" applyFont="1" applyFill="1" applyBorder="1" applyAlignment="1" applyProtection="1">
      <alignment horizontal="center" vertical="top"/>
    </xf>
    <xf numFmtId="0" fontId="46" fillId="0" borderId="0" xfId="18" applyFont="1" applyFill="1" applyAlignment="1" applyProtection="1">
      <alignment horizontal="center" vertical="top"/>
    </xf>
    <xf numFmtId="0" fontId="5" fillId="0" borderId="0" xfId="18" applyFont="1" applyAlignment="1" applyProtection="1">
      <alignment horizontal="center" vertical="top"/>
    </xf>
    <xf numFmtId="0" fontId="7" fillId="0" borderId="0" xfId="18" applyFont="1" applyFill="1" applyBorder="1" applyAlignment="1" applyProtection="1">
      <alignment horizontal="left" vertical="top"/>
    </xf>
    <xf numFmtId="0" fontId="2" fillId="0" borderId="29" xfId="18" applyNumberFormat="1" applyFont="1" applyFill="1" applyBorder="1" applyAlignment="1" applyProtection="1">
      <alignment vertical="top" wrapText="1"/>
    </xf>
    <xf numFmtId="0" fontId="2" fillId="0" borderId="29" xfId="18" applyFill="1" applyBorder="1" applyAlignment="1" applyProtection="1">
      <alignment vertical="top" wrapText="1"/>
    </xf>
    <xf numFmtId="14" fontId="2" fillId="0" borderId="29" xfId="18" applyNumberFormat="1" applyFill="1" applyBorder="1" applyAlignment="1" applyProtection="1">
      <alignment horizontal="center" vertical="top" wrapText="1"/>
    </xf>
    <xf numFmtId="14" fontId="2" fillId="0" borderId="29" xfId="18" applyNumberFormat="1" applyFont="1" applyFill="1" applyBorder="1" applyAlignment="1" applyProtection="1">
      <alignment horizontal="center" vertical="top" wrapText="1"/>
    </xf>
    <xf numFmtId="0" fontId="2" fillId="27" borderId="0" xfId="18" applyFill="1" applyAlignment="1" applyProtection="1">
      <alignment vertical="top"/>
    </xf>
    <xf numFmtId="0" fontId="4" fillId="27" borderId="0" xfId="18" applyFont="1" applyFill="1" applyAlignment="1" applyProtection="1">
      <alignment vertical="top"/>
    </xf>
    <xf numFmtId="0" fontId="2" fillId="27" borderId="29" xfId="0" applyFont="1" applyFill="1" applyBorder="1" applyAlignment="1" applyProtection="1">
      <alignment horizontal="center" vertical="top"/>
    </xf>
    <xf numFmtId="2" fontId="7" fillId="27" borderId="29" xfId="18" applyNumberFormat="1" applyFont="1" applyFill="1" applyBorder="1" applyAlignment="1" applyProtection="1">
      <alignment horizontal="center" vertical="top"/>
    </xf>
    <xf numFmtId="2" fontId="43" fillId="27" borderId="29" xfId="18" applyNumberFormat="1" applyFont="1" applyFill="1" applyBorder="1" applyAlignment="1" applyProtection="1">
      <alignment horizontal="center" vertical="top"/>
    </xf>
    <xf numFmtId="2" fontId="6" fillId="27" borderId="29" xfId="18" applyNumberFormat="1" applyFont="1" applyFill="1" applyBorder="1" applyAlignment="1" applyProtection="1">
      <alignment horizontal="center" vertical="top"/>
    </xf>
    <xf numFmtId="2" fontId="7" fillId="27" borderId="29" xfId="18" applyNumberFormat="1" applyFont="1" applyFill="1" applyBorder="1" applyAlignment="1" applyProtection="1">
      <alignment horizontal="right" vertical="top"/>
    </xf>
    <xf numFmtId="165" fontId="7" fillId="27" borderId="29" xfId="18" applyNumberFormat="1" applyFont="1" applyFill="1" applyBorder="1" applyAlignment="1" applyProtection="1">
      <alignment horizontal="center" vertical="top"/>
    </xf>
    <xf numFmtId="164" fontId="7" fillId="27" borderId="29" xfId="18" applyNumberFormat="1" applyFont="1" applyFill="1" applyBorder="1" applyAlignment="1" applyProtection="1">
      <alignment horizontal="center" vertical="top"/>
    </xf>
    <xf numFmtId="164" fontId="6" fillId="27" borderId="29" xfId="18" applyNumberFormat="1" applyFont="1" applyFill="1" applyBorder="1" applyAlignment="1" applyProtection="1">
      <alignment vertical="top"/>
    </xf>
    <xf numFmtId="165" fontId="6" fillId="27" borderId="29" xfId="18" applyNumberFormat="1" applyFont="1" applyFill="1" applyBorder="1" applyAlignment="1" applyProtection="1">
      <alignment horizontal="center" vertical="top"/>
    </xf>
    <xf numFmtId="0" fontId="2" fillId="27" borderId="8" xfId="18" applyFont="1" applyFill="1" applyBorder="1" applyAlignment="1" applyProtection="1">
      <alignment vertical="top" wrapText="1"/>
    </xf>
    <xf numFmtId="0" fontId="2" fillId="27" borderId="29" xfId="18" applyFont="1" applyFill="1" applyBorder="1" applyAlignment="1" applyProtection="1">
      <alignment vertical="top" wrapText="1"/>
    </xf>
    <xf numFmtId="0" fontId="2" fillId="18" borderId="0" xfId="0" applyFont="1" applyFill="1" applyProtection="1"/>
    <xf numFmtId="0" fontId="2" fillId="13" borderId="0" xfId="0" applyFont="1" applyFill="1" applyAlignment="1" applyProtection="1">
      <alignment horizontal="left" vertical="top" wrapText="1"/>
    </xf>
    <xf numFmtId="0" fontId="4" fillId="13" borderId="0" xfId="0" applyFont="1" applyFill="1" applyAlignment="1" applyProtection="1">
      <alignment horizontal="left" vertical="top" wrapText="1"/>
    </xf>
    <xf numFmtId="0" fontId="2" fillId="0" borderId="0" xfId="0" applyFont="1" applyFill="1" applyAlignment="1" applyProtection="1">
      <alignment horizontal="left" vertical="top" wrapText="1"/>
    </xf>
    <xf numFmtId="0" fontId="50" fillId="15" borderId="0" xfId="0" applyNumberFormat="1" applyFont="1" applyFill="1" applyAlignment="1" applyProtection="1">
      <alignment horizontal="left" vertical="center" wrapText="1"/>
    </xf>
    <xf numFmtId="0" fontId="4" fillId="0" borderId="0" xfId="0" applyFont="1" applyFill="1" applyAlignment="1" applyProtection="1">
      <alignment horizontal="left" vertical="top" wrapText="1"/>
    </xf>
    <xf numFmtId="0" fontId="2" fillId="27" borderId="0" xfId="0" applyFont="1" applyFill="1" applyAlignment="1" applyProtection="1">
      <alignment horizontal="left" vertical="top" wrapText="1"/>
    </xf>
    <xf numFmtId="0" fontId="2" fillId="23" borderId="13" xfId="0" applyNumberFormat="1" applyFont="1" applyFill="1" applyBorder="1" applyAlignment="1" applyProtection="1">
      <alignment horizontal="left" vertical="center" wrapText="1" indent="1"/>
    </xf>
    <xf numFmtId="0" fontId="11" fillId="13" borderId="0" xfId="18" applyFont="1" applyFill="1" applyAlignment="1" applyProtection="1">
      <alignment horizontal="left" vertical="top" wrapText="1"/>
    </xf>
    <xf numFmtId="0" fontId="4" fillId="13" borderId="0" xfId="18" applyFont="1" applyFill="1" applyAlignment="1" applyProtection="1">
      <alignment horizontal="left" vertical="top" wrapText="1"/>
    </xf>
    <xf numFmtId="0" fontId="57" fillId="13" borderId="0" xfId="18" applyFont="1" applyFill="1" applyAlignment="1" applyProtection="1">
      <alignment horizontal="left" vertical="top" wrapText="1"/>
    </xf>
    <xf numFmtId="0" fontId="5" fillId="13" borderId="0" xfId="18" applyFont="1" applyFill="1" applyAlignment="1" applyProtection="1">
      <alignment horizontal="left" vertical="top" wrapText="1"/>
    </xf>
    <xf numFmtId="0" fontId="4" fillId="13" borderId="0" xfId="0" applyFont="1" applyFill="1" applyAlignment="1" applyProtection="1">
      <alignment horizontal="left" vertical="top"/>
    </xf>
    <xf numFmtId="0" fontId="5" fillId="27" borderId="0" xfId="0" applyFont="1" applyFill="1" applyAlignment="1" applyProtection="1">
      <alignment horizontal="left" vertical="top" wrapText="1"/>
    </xf>
    <xf numFmtId="0" fontId="5" fillId="0" borderId="0" xfId="18" applyFont="1" applyAlignment="1" applyProtection="1">
      <alignment horizontal="left" vertical="top" wrapText="1"/>
    </xf>
    <xf numFmtId="0" fontId="11" fillId="13" borderId="0" xfId="0" applyFont="1" applyFill="1" applyAlignment="1">
      <alignment horizontal="left" vertical="top" wrapText="1"/>
    </xf>
    <xf numFmtId="0" fontId="11" fillId="13" borderId="0" xfId="0" applyFont="1" applyFill="1" applyAlignment="1" applyProtection="1">
      <alignment horizontal="left" vertical="top" wrapText="1"/>
    </xf>
    <xf numFmtId="0" fontId="98" fillId="13" borderId="0" xfId="0" applyFont="1" applyFill="1" applyAlignment="1" applyProtection="1">
      <alignment horizontal="left" vertical="top" wrapText="1"/>
    </xf>
    <xf numFmtId="0" fontId="6" fillId="0" borderId="7" xfId="18" applyFont="1" applyBorder="1" applyAlignment="1" applyProtection="1">
      <alignment horizontal="left" vertical="top" wrapText="1"/>
    </xf>
    <xf numFmtId="0" fontId="7" fillId="0" borderId="7" xfId="18" applyFont="1" applyBorder="1" applyAlignment="1" applyProtection="1">
      <alignment horizontal="left" vertical="top" wrapText="1"/>
    </xf>
    <xf numFmtId="0" fontId="46" fillId="0" borderId="0" xfId="18" applyNumberFormat="1" applyFont="1" applyAlignment="1" applyProtection="1">
      <alignment horizontal="left" vertical="top" wrapText="1"/>
    </xf>
    <xf numFmtId="0" fontId="4" fillId="0" borderId="0" xfId="18" applyFont="1" applyFill="1" applyBorder="1" applyAlignment="1" applyProtection="1">
      <alignment horizontal="left" vertical="top" wrapText="1"/>
    </xf>
    <xf numFmtId="0" fontId="11" fillId="13" borderId="0" xfId="18" applyFont="1" applyFill="1" applyBorder="1" applyAlignment="1" applyProtection="1">
      <alignment horizontal="left" vertical="top" wrapText="1"/>
    </xf>
    <xf numFmtId="0" fontId="11" fillId="13" borderId="30" xfId="18" applyFont="1" applyFill="1" applyBorder="1" applyAlignment="1" applyProtection="1">
      <alignment horizontal="left" vertical="top" wrapText="1"/>
    </xf>
    <xf numFmtId="0" fontId="10" fillId="13" borderId="0" xfId="18" applyFont="1" applyFill="1" applyAlignment="1" applyProtection="1">
      <alignment horizontal="left" vertical="center" wrapText="1"/>
    </xf>
    <xf numFmtId="0" fontId="2" fillId="27" borderId="7" xfId="0" applyFont="1" applyFill="1" applyBorder="1" applyAlignment="1" applyProtection="1">
      <alignment horizontal="left" vertical="top"/>
    </xf>
    <xf numFmtId="0" fontId="48" fillId="13" borderId="0" xfId="0" applyFont="1" applyFill="1" applyAlignment="1" applyProtection="1">
      <alignment horizontal="left" vertical="top" wrapText="1"/>
    </xf>
    <xf numFmtId="0" fontId="96" fillId="27" borderId="0" xfId="0" applyFont="1" applyFill="1" applyAlignment="1" applyProtection="1">
      <alignment horizontal="left" vertical="top" wrapText="1"/>
    </xf>
    <xf numFmtId="0" fontId="94" fillId="13" borderId="0" xfId="0" applyFont="1" applyFill="1" applyAlignment="1" applyProtection="1">
      <alignment horizontal="left" vertical="top" wrapText="1"/>
    </xf>
    <xf numFmtId="0" fontId="48" fillId="13" borderId="0" xfId="0" applyFont="1" applyFill="1" applyBorder="1" applyAlignment="1" applyProtection="1">
      <alignment horizontal="left" vertical="top" wrapText="1"/>
    </xf>
    <xf numFmtId="166" fontId="2" fillId="27" borderId="7" xfId="0" applyNumberFormat="1" applyFont="1" applyFill="1" applyBorder="1" applyAlignment="1" applyProtection="1">
      <alignment horizontal="left" vertical="top"/>
    </xf>
    <xf numFmtId="0" fontId="89" fillId="0" borderId="0" xfId="0" applyFont="1" applyAlignment="1" applyProtection="1">
      <alignment horizontal="left" vertical="top" wrapText="1"/>
    </xf>
    <xf numFmtId="0" fontId="4" fillId="13" borderId="0" xfId="0" applyNumberFormat="1" applyFont="1" applyFill="1" applyBorder="1" applyAlignment="1" applyProtection="1">
      <alignment horizontal="left" vertical="top" wrapText="1"/>
    </xf>
    <xf numFmtId="0" fontId="2" fillId="0" borderId="0" xfId="0" applyFont="1" applyAlignment="1" applyProtection="1">
      <alignment horizontal="left" vertical="top" wrapText="1"/>
    </xf>
    <xf numFmtId="0" fontId="31" fillId="0" borderId="0" xfId="0" applyFont="1" applyAlignment="1">
      <alignment horizontal="left"/>
    </xf>
    <xf numFmtId="0" fontId="4" fillId="13" borderId="0" xfId="0" applyFont="1" applyFill="1" applyAlignment="1" applyProtection="1">
      <alignment horizontal="left"/>
    </xf>
    <xf numFmtId="0" fontId="95" fillId="13" borderId="31" xfId="0" applyFont="1" applyFill="1" applyBorder="1" applyAlignment="1" applyProtection="1">
      <alignment horizontal="left" vertical="top" wrapText="1"/>
    </xf>
    <xf numFmtId="0" fontId="2" fillId="27" borderId="21" xfId="0" applyFont="1" applyFill="1" applyBorder="1" applyAlignment="1" applyProtection="1">
      <alignment horizontal="left" vertical="top" wrapText="1"/>
    </xf>
    <xf numFmtId="0" fontId="2" fillId="27" borderId="45" xfId="0" applyFont="1" applyFill="1" applyBorder="1" applyAlignment="1" applyProtection="1">
      <alignment horizontal="left" vertical="top" wrapText="1"/>
    </xf>
    <xf numFmtId="0" fontId="0" fillId="36" borderId="0" xfId="0" applyFill="1" applyAlignment="1" applyProtection="1">
      <alignment horizontal="left"/>
    </xf>
    <xf numFmtId="0" fontId="0" fillId="25" borderId="0" xfId="0" applyFont="1" applyFill="1" applyAlignment="1" applyProtection="1">
      <alignment horizontal="left"/>
    </xf>
    <xf numFmtId="0" fontId="113" fillId="0" borderId="0" xfId="18" applyFont="1" applyFill="1" applyBorder="1" applyAlignment="1" applyProtection="1">
      <alignment horizontal="left" vertical="top"/>
    </xf>
    <xf numFmtId="0" fontId="107" fillId="0" borderId="0" xfId="0" applyNumberFormat="1" applyFont="1" applyFill="1" applyBorder="1" applyAlignment="1" applyProtection="1">
      <alignment horizontal="left" vertical="top" wrapText="1"/>
    </xf>
    <xf numFmtId="0" fontId="111" fillId="0" borderId="0" xfId="0" applyFont="1" applyFill="1" applyBorder="1" applyAlignment="1" applyProtection="1">
      <alignment horizontal="left" vertical="top" wrapText="1"/>
    </xf>
    <xf numFmtId="0" fontId="7" fillId="0" borderId="49" xfId="0" applyFont="1" applyBorder="1" applyAlignment="1" applyProtection="1">
      <alignment vertical="center" wrapText="1"/>
    </xf>
    <xf numFmtId="0" fontId="7" fillId="0" borderId="7" xfId="18" applyNumberFormat="1" applyFont="1" applyBorder="1" applyAlignment="1" applyProtection="1">
      <alignment horizontal="left" vertical="top"/>
    </xf>
    <xf numFmtId="0" fontId="7" fillId="0" borderId="7" xfId="18" applyNumberFormat="1" applyFont="1" applyFill="1" applyBorder="1" applyAlignment="1" applyProtection="1">
      <alignment horizontal="left" vertical="top"/>
    </xf>
    <xf numFmtId="0" fontId="7" fillId="0" borderId="7" xfId="18" applyNumberFormat="1" applyFont="1" applyFill="1" applyBorder="1" applyAlignment="1" applyProtection="1">
      <alignment horizontal="left" vertical="top" wrapText="1"/>
    </xf>
    <xf numFmtId="0" fontId="56" fillId="0" borderId="7" xfId="18" applyNumberFormat="1" applyFont="1" applyFill="1" applyBorder="1" applyAlignment="1" applyProtection="1">
      <alignment horizontal="left" vertical="top" wrapText="1"/>
    </xf>
    <xf numFmtId="0" fontId="56" fillId="0" borderId="7" xfId="18" applyNumberFormat="1" applyFont="1" applyBorder="1" applyAlignment="1" applyProtection="1">
      <alignment horizontal="left" vertical="top" wrapText="1" indent="1"/>
    </xf>
    <xf numFmtId="0" fontId="43" fillId="0" borderId="7" xfId="18" applyNumberFormat="1" applyFont="1" applyBorder="1" applyAlignment="1" applyProtection="1">
      <alignment horizontal="left" vertical="top" wrapText="1" indent="2"/>
    </xf>
    <xf numFmtId="0" fontId="25" fillId="0" borderId="7" xfId="18" applyNumberFormat="1" applyFont="1" applyBorder="1" applyAlignment="1" applyProtection="1">
      <alignment horizontal="left" vertical="top"/>
    </xf>
    <xf numFmtId="0" fontId="7" fillId="0" borderId="21" xfId="18" applyFont="1" applyFill="1" applyBorder="1" applyAlignment="1" applyProtection="1">
      <alignment horizontal="left" vertical="top" wrapText="1"/>
    </xf>
    <xf numFmtId="0" fontId="6" fillId="13" borderId="7" xfId="18" applyFont="1" applyFill="1" applyBorder="1" applyAlignment="1" applyProtection="1">
      <alignment horizontal="left" vertical="center"/>
    </xf>
    <xf numFmtId="0" fontId="4" fillId="0" borderId="7" xfId="18" applyFont="1" applyBorder="1" applyAlignment="1" applyProtection="1">
      <alignment horizontal="left"/>
    </xf>
    <xf numFmtId="0" fontId="7" fillId="32" borderId="21" xfId="18" applyFont="1" applyFill="1" applyBorder="1" applyAlignment="1" applyProtection="1">
      <alignment horizontal="left" vertical="top" wrapText="1"/>
    </xf>
    <xf numFmtId="0" fontId="2" fillId="27" borderId="69" xfId="0" applyFont="1" applyFill="1" applyBorder="1" applyAlignment="1" applyProtection="1">
      <alignment horizontal="left" vertical="top" wrapText="1"/>
    </xf>
    <xf numFmtId="0" fontId="2" fillId="27" borderId="70" xfId="0" applyFont="1" applyFill="1" applyBorder="1" applyAlignment="1" applyProtection="1">
      <alignment horizontal="left" vertical="top" wrapText="1"/>
    </xf>
    <xf numFmtId="0" fontId="2" fillId="27" borderId="71" xfId="0" applyFont="1" applyFill="1" applyBorder="1" applyAlignment="1" applyProtection="1">
      <alignment horizontal="left" vertical="top" wrapText="1"/>
    </xf>
    <xf numFmtId="0" fontId="2" fillId="27" borderId="72" xfId="0" applyFont="1" applyFill="1" applyBorder="1" applyAlignment="1" applyProtection="1">
      <alignment horizontal="left" vertical="top" wrapText="1"/>
    </xf>
    <xf numFmtId="0" fontId="115" fillId="0" borderId="0" xfId="0" applyFont="1" applyFill="1" applyBorder="1" applyAlignment="1" applyProtection="1">
      <alignment vertical="top" wrapText="1"/>
    </xf>
    <xf numFmtId="0" fontId="104" fillId="0" borderId="0" xfId="0" applyFont="1" applyFill="1" applyBorder="1" applyAlignment="1" applyProtection="1">
      <alignment horizontal="left" vertical="top" wrapText="1"/>
    </xf>
    <xf numFmtId="0" fontId="106" fillId="0" borderId="0" xfId="0" applyFont="1" applyFill="1" applyBorder="1" applyAlignment="1" applyProtection="1">
      <alignment horizontal="left" vertical="top"/>
    </xf>
    <xf numFmtId="0" fontId="107" fillId="0" borderId="0" xfId="0" applyFont="1" applyFill="1" applyBorder="1" applyAlignment="1" applyProtection="1">
      <alignment horizontal="left" vertical="top" wrapText="1"/>
    </xf>
    <xf numFmtId="0" fontId="106" fillId="0" borderId="0" xfId="0" applyFont="1" applyFill="1" applyBorder="1" applyAlignment="1" applyProtection="1">
      <alignment horizontal="left" vertical="top" wrapText="1"/>
    </xf>
    <xf numFmtId="0" fontId="106" fillId="0" borderId="0" xfId="0" applyNumberFormat="1" applyFont="1" applyFill="1" applyBorder="1" applyAlignment="1" applyProtection="1">
      <alignment horizontal="left" vertical="top" wrapText="1"/>
    </xf>
    <xf numFmtId="0" fontId="105" fillId="0" borderId="0" xfId="18" applyFont="1" applyFill="1" applyBorder="1" applyAlignment="1" applyProtection="1">
      <alignment horizontal="left" vertical="top" wrapText="1"/>
    </xf>
    <xf numFmtId="0" fontId="114" fillId="0" borderId="0" xfId="18" applyFont="1" applyFill="1" applyBorder="1" applyAlignment="1" applyProtection="1">
      <alignment horizontal="left" vertical="top" wrapText="1"/>
    </xf>
    <xf numFmtId="0" fontId="113" fillId="0" borderId="0" xfId="18" applyFont="1" applyFill="1" applyBorder="1" applyAlignment="1" applyProtection="1">
      <alignment horizontal="left" vertical="top" wrapText="1"/>
    </xf>
    <xf numFmtId="0" fontId="119" fillId="0" borderId="0" xfId="18" applyFont="1" applyFill="1" applyBorder="1" applyAlignment="1" applyProtection="1">
      <alignment horizontal="left" vertical="top" wrapText="1"/>
    </xf>
    <xf numFmtId="0" fontId="106" fillId="0" borderId="0" xfId="18" applyFont="1" applyFill="1" applyBorder="1" applyAlignment="1" applyProtection="1">
      <alignment horizontal="left" vertical="top" wrapText="1"/>
    </xf>
    <xf numFmtId="0" fontId="119" fillId="0" borderId="0" xfId="18" applyFont="1" applyFill="1" applyBorder="1" applyAlignment="1" applyProtection="1">
      <alignment horizontal="left" vertical="top"/>
    </xf>
    <xf numFmtId="0" fontId="106" fillId="0" borderId="0" xfId="18" applyFont="1" applyFill="1" applyBorder="1" applyAlignment="1" applyProtection="1">
      <alignment horizontal="left" vertical="top"/>
    </xf>
    <xf numFmtId="0" fontId="105" fillId="0" borderId="0" xfId="18" applyNumberFormat="1" applyFont="1" applyFill="1" applyBorder="1" applyAlignment="1" applyProtection="1">
      <alignment horizontal="left" vertical="top"/>
    </xf>
    <xf numFmtId="0" fontId="107" fillId="0" borderId="0" xfId="18" applyNumberFormat="1" applyFont="1" applyFill="1" applyBorder="1" applyAlignment="1" applyProtection="1">
      <alignment horizontal="left" vertical="top" wrapText="1"/>
    </xf>
    <xf numFmtId="0" fontId="113" fillId="0" borderId="0" xfId="18" applyNumberFormat="1" applyFont="1" applyFill="1" applyBorder="1" applyAlignment="1" applyProtection="1">
      <alignment horizontal="left" vertical="top"/>
    </xf>
    <xf numFmtId="0" fontId="113" fillId="0" borderId="0" xfId="18" applyNumberFormat="1" applyFont="1" applyFill="1" applyBorder="1" applyAlignment="1" applyProtection="1">
      <alignment horizontal="left" vertical="top" wrapText="1"/>
    </xf>
    <xf numFmtId="0" fontId="114" fillId="0" borderId="0" xfId="18" applyNumberFormat="1" applyFont="1" applyFill="1" applyBorder="1" applyAlignment="1" applyProtection="1">
      <alignment horizontal="left" vertical="top" wrapText="1"/>
    </xf>
    <xf numFmtId="0" fontId="106" fillId="0" borderId="0" xfId="18" applyNumberFormat="1" applyFont="1" applyFill="1" applyBorder="1" applyAlignment="1" applyProtection="1">
      <alignment horizontal="left" vertical="top"/>
    </xf>
    <xf numFmtId="0" fontId="112" fillId="0" borderId="0" xfId="18" applyNumberFormat="1" applyFont="1" applyFill="1" applyBorder="1" applyAlignment="1" applyProtection="1">
      <alignment horizontal="left" vertical="top"/>
    </xf>
    <xf numFmtId="0" fontId="117" fillId="0" borderId="0" xfId="18" applyNumberFormat="1" applyFont="1" applyFill="1" applyBorder="1" applyAlignment="1" applyProtection="1">
      <alignment horizontal="left" vertical="top"/>
    </xf>
    <xf numFmtId="0" fontId="119" fillId="0" borderId="0" xfId="18" applyNumberFormat="1" applyFont="1" applyFill="1" applyBorder="1" applyAlignment="1" applyProtection="1">
      <alignment horizontal="left" vertical="top"/>
    </xf>
    <xf numFmtId="0" fontId="113" fillId="0" borderId="0" xfId="0" applyFont="1" applyFill="1" applyBorder="1" applyAlignment="1" applyProtection="1">
      <alignment horizontal="left" vertical="top" wrapText="1"/>
    </xf>
    <xf numFmtId="0" fontId="2" fillId="0" borderId="0" xfId="18" applyBorder="1" applyAlignment="1" applyProtection="1">
      <alignment horizontal="left" vertical="top"/>
    </xf>
    <xf numFmtId="0" fontId="107" fillId="0" borderId="0" xfId="0" applyFont="1" applyFill="1" applyBorder="1" applyAlignment="1" applyProtection="1">
      <alignment horizontal="left" vertical="top"/>
    </xf>
    <xf numFmtId="0" fontId="116" fillId="0" borderId="0" xfId="0" applyFont="1" applyFill="1" applyBorder="1" applyAlignment="1" applyProtection="1">
      <alignment horizontal="left" vertical="top" wrapText="1"/>
    </xf>
    <xf numFmtId="0" fontId="112" fillId="0" borderId="0" xfId="0" applyFont="1" applyFill="1" applyBorder="1" applyAlignment="1">
      <alignment horizontal="left" vertical="top" wrapText="1"/>
    </xf>
    <xf numFmtId="0" fontId="127" fillId="0" borderId="0" xfId="0" applyFont="1" applyFill="1" applyBorder="1" applyAlignment="1" applyProtection="1">
      <alignment horizontal="left" vertical="top" wrapText="1"/>
    </xf>
    <xf numFmtId="0" fontId="128" fillId="0" borderId="0" xfId="0" applyFont="1" applyFill="1" applyBorder="1" applyAlignment="1" applyProtection="1">
      <alignment horizontal="left" vertical="top" wrapText="1"/>
    </xf>
    <xf numFmtId="166" fontId="106" fillId="0" borderId="0" xfId="0" applyNumberFormat="1" applyFont="1" applyFill="1" applyBorder="1" applyAlignment="1" applyProtection="1">
      <alignment horizontal="left" vertical="top"/>
    </xf>
    <xf numFmtId="0" fontId="7" fillId="0" borderId="0" xfId="18" applyFont="1" applyFill="1" applyBorder="1" applyAlignment="1" applyProtection="1">
      <alignment horizontal="left" vertical="top" wrapText="1"/>
    </xf>
    <xf numFmtId="0" fontId="50" fillId="15" borderId="0" xfId="0" applyNumberFormat="1" applyFont="1" applyFill="1" applyAlignment="1" applyProtection="1">
      <alignment horizontal="left" vertical="center" wrapText="1"/>
    </xf>
    <xf numFmtId="0" fontId="11" fillId="13" borderId="0" xfId="18" applyFont="1" applyFill="1" applyAlignment="1" applyProtection="1">
      <alignment horizontal="left" vertical="top" wrapText="1"/>
    </xf>
    <xf numFmtId="0" fontId="2" fillId="0" borderId="0" xfId="0" applyFont="1" applyProtection="1"/>
    <xf numFmtId="0" fontId="0" fillId="37" borderId="0" xfId="0" applyFill="1" applyProtection="1"/>
    <xf numFmtId="0" fontId="2" fillId="0" borderId="0" xfId="0" applyFont="1" applyAlignment="1" applyProtection="1">
      <alignment horizontal="left"/>
    </xf>
    <xf numFmtId="0" fontId="0" fillId="37" borderId="0" xfId="0" applyFill="1" applyAlignment="1" applyProtection="1">
      <alignment horizontal="left"/>
    </xf>
    <xf numFmtId="0" fontId="103" fillId="0" borderId="0" xfId="19" applyFont="1" applyFill="1" applyBorder="1" applyAlignment="1" applyProtection="1">
      <alignment vertical="top" wrapText="1"/>
    </xf>
    <xf numFmtId="0" fontId="104" fillId="0" borderId="0" xfId="0" applyFont="1" applyFill="1" applyBorder="1" applyAlignment="1" applyProtection="1">
      <alignment vertical="top" wrapText="1"/>
    </xf>
    <xf numFmtId="0" fontId="105" fillId="0" borderId="0" xfId="0" applyFont="1" applyFill="1" applyBorder="1" applyAlignment="1" applyProtection="1">
      <alignment vertical="top" wrapText="1"/>
    </xf>
    <xf numFmtId="0" fontId="106" fillId="0" borderId="0" xfId="0" applyFont="1" applyFill="1" applyBorder="1" applyAlignment="1" applyProtection="1">
      <alignment vertical="top" wrapText="1"/>
    </xf>
    <xf numFmtId="0" fontId="107" fillId="0" borderId="0" xfId="0" applyFont="1" applyFill="1" applyBorder="1" applyAlignment="1" applyProtection="1">
      <alignment vertical="top" wrapText="1"/>
    </xf>
    <xf numFmtId="0" fontId="108" fillId="0" borderId="0" xfId="14" applyFont="1" applyFill="1" applyBorder="1" applyAlignment="1" applyProtection="1">
      <alignment vertical="top" wrapText="1"/>
    </xf>
    <xf numFmtId="0" fontId="109" fillId="0" borderId="0" xfId="0" applyFont="1" applyFill="1" applyBorder="1" applyAlignment="1" applyProtection="1">
      <alignment vertical="top" wrapText="1"/>
    </xf>
    <xf numFmtId="0" fontId="110" fillId="0" borderId="0" xfId="0" applyFont="1" applyFill="1" applyBorder="1" applyAlignment="1" applyProtection="1">
      <alignment vertical="top" wrapText="1"/>
    </xf>
    <xf numFmtId="0" fontId="108" fillId="0" borderId="0" xfId="0" applyFont="1" applyFill="1" applyBorder="1" applyAlignment="1" applyProtection="1">
      <alignment vertical="top" wrapText="1"/>
    </xf>
    <xf numFmtId="0" fontId="111" fillId="0" borderId="0" xfId="0" applyFont="1" applyFill="1" applyBorder="1" applyAlignment="1" applyProtection="1">
      <alignment vertical="top" wrapText="1"/>
    </xf>
    <xf numFmtId="0" fontId="112" fillId="0" borderId="0" xfId="0" applyFont="1" applyFill="1" applyBorder="1" applyAlignment="1" applyProtection="1">
      <alignment vertical="top" wrapText="1"/>
    </xf>
    <xf numFmtId="0" fontId="113" fillId="0" borderId="0" xfId="0" applyFont="1" applyFill="1" applyBorder="1" applyAlignment="1" applyProtection="1">
      <alignment vertical="top" wrapText="1"/>
    </xf>
    <xf numFmtId="0" fontId="114" fillId="0" borderId="0" xfId="0" applyFont="1" applyFill="1" applyBorder="1" applyAlignment="1" applyProtection="1">
      <alignment vertical="top" wrapText="1"/>
    </xf>
    <xf numFmtId="0" fontId="116" fillId="0" borderId="0" xfId="0" applyFont="1" applyFill="1" applyBorder="1" applyAlignment="1" applyProtection="1">
      <alignment vertical="top" wrapText="1"/>
    </xf>
    <xf numFmtId="0" fontId="117" fillId="0" borderId="0" xfId="0" applyFont="1" applyFill="1" applyBorder="1" applyAlignment="1" applyProtection="1">
      <alignment vertical="top" wrapText="1"/>
    </xf>
    <xf numFmtId="0" fontId="119" fillId="0" borderId="0" xfId="0" applyFont="1" applyFill="1" applyBorder="1" applyAlignment="1" applyProtection="1">
      <alignment vertical="top" wrapText="1"/>
    </xf>
    <xf numFmtId="0" fontId="124" fillId="0" borderId="0" xfId="0" applyFont="1" applyFill="1" applyBorder="1" applyAlignment="1" applyProtection="1">
      <alignment vertical="top" wrapText="1"/>
    </xf>
    <xf numFmtId="0" fontId="126" fillId="0" borderId="0" xfId="0" applyFont="1" applyFill="1" applyBorder="1" applyAlignment="1" applyProtection="1">
      <alignment vertical="top" wrapText="1"/>
    </xf>
    <xf numFmtId="0" fontId="106" fillId="0" borderId="0" xfId="0" applyFont="1" applyFill="1" applyBorder="1" applyAlignment="1" applyProtection="1">
      <alignment vertical="top"/>
    </xf>
    <xf numFmtId="0" fontId="109" fillId="0" borderId="0" xfId="0" applyFont="1" applyFill="1" applyBorder="1" applyAlignment="1" applyProtection="1">
      <alignment horizontal="left" vertical="top" wrapText="1"/>
    </xf>
    <xf numFmtId="0" fontId="126" fillId="0" borderId="0" xfId="0" applyNumberFormat="1" applyFont="1" applyFill="1" applyBorder="1" applyAlignment="1" applyProtection="1">
      <alignment horizontal="left" vertical="top" wrapText="1"/>
    </xf>
    <xf numFmtId="0" fontId="112" fillId="0" borderId="0" xfId="18" applyNumberFormat="1" applyFont="1" applyFill="1" applyBorder="1" applyAlignment="1" applyProtection="1">
      <alignment horizontal="left" vertical="top" wrapText="1"/>
    </xf>
    <xf numFmtId="0" fontId="106" fillId="0" borderId="0" xfId="18" applyFont="1" applyFill="1" applyBorder="1" applyAlignment="1" applyProtection="1">
      <alignment vertical="top" wrapText="1"/>
    </xf>
    <xf numFmtId="0" fontId="0" fillId="0" borderId="0" xfId="0" applyBorder="1" applyAlignment="1">
      <alignment vertical="top"/>
    </xf>
    <xf numFmtId="0" fontId="118" fillId="0" borderId="0" xfId="0" applyFont="1" applyFill="1" applyBorder="1" applyAlignment="1">
      <alignment horizontal="left" vertical="top"/>
    </xf>
    <xf numFmtId="0" fontId="8" fillId="0" borderId="0" xfId="14" applyAlignment="1" applyProtection="1">
      <alignment vertical="top" wrapText="1"/>
    </xf>
    <xf numFmtId="0" fontId="0" fillId="0" borderId="0" xfId="0" applyAlignment="1" applyProtection="1">
      <alignment vertical="top" wrapText="1"/>
    </xf>
    <xf numFmtId="0" fontId="31" fillId="13" borderId="0" xfId="14" applyFont="1" applyFill="1" applyAlignment="1" applyProtection="1">
      <alignment horizontal="left" vertical="top" wrapText="1"/>
    </xf>
    <xf numFmtId="0" fontId="8" fillId="13" borderId="0" xfId="14" applyFill="1" applyAlignment="1" applyProtection="1">
      <alignment horizontal="left" vertical="top" wrapText="1"/>
    </xf>
    <xf numFmtId="0" fontId="2" fillId="0" borderId="0" xfId="18" applyAlignment="1" applyProtection="1">
      <alignment vertical="top" wrapText="1"/>
    </xf>
    <xf numFmtId="0" fontId="7" fillId="0" borderId="29" xfId="18" applyFont="1" applyBorder="1" applyAlignment="1" applyProtection="1">
      <alignment horizontal="center" vertical="top" wrapText="1"/>
    </xf>
    <xf numFmtId="0" fontId="5" fillId="13" borderId="0" xfId="18" applyFont="1" applyFill="1" applyAlignment="1" applyProtection="1">
      <alignment horizontal="left" vertical="top" wrapText="1"/>
    </xf>
    <xf numFmtId="0" fontId="131" fillId="0" borderId="0" xfId="0" applyFont="1" applyAlignment="1" applyProtection="1">
      <alignment vertical="top"/>
    </xf>
    <xf numFmtId="0" fontId="0" fillId="38" borderId="0" xfId="0" applyFill="1" applyAlignment="1" applyProtection="1">
      <alignment vertical="top"/>
    </xf>
    <xf numFmtId="0" fontId="0" fillId="38" borderId="0" xfId="0" applyFill="1" applyAlignment="1" applyProtection="1">
      <alignment vertical="top" wrapText="1"/>
    </xf>
    <xf numFmtId="0" fontId="0" fillId="38" borderId="0" xfId="0" applyFill="1" applyBorder="1" applyAlignment="1" applyProtection="1">
      <alignment vertical="top"/>
    </xf>
    <xf numFmtId="0" fontId="4" fillId="38" borderId="0" xfId="0" applyFont="1" applyFill="1" applyAlignment="1" applyProtection="1">
      <alignment horizontal="center" vertical="top"/>
    </xf>
    <xf numFmtId="0" fontId="37" fillId="38" borderId="0" xfId="0" applyFont="1" applyFill="1" applyAlignment="1" applyProtection="1">
      <alignment vertical="top" wrapText="1"/>
    </xf>
    <xf numFmtId="0" fontId="37" fillId="38" borderId="0" xfId="0" applyFont="1" applyFill="1" applyBorder="1" applyAlignment="1" applyProtection="1">
      <alignment vertical="top" wrapText="1"/>
    </xf>
    <xf numFmtId="0" fontId="2" fillId="0" borderId="30" xfId="18" applyBorder="1" applyAlignment="1" applyProtection="1">
      <alignment vertical="top"/>
    </xf>
    <xf numFmtId="0" fontId="87" fillId="0" borderId="0" xfId="18" applyFont="1" applyAlignment="1" applyProtection="1">
      <alignment horizontal="center" vertical="top" wrapText="1"/>
    </xf>
    <xf numFmtId="0" fontId="2" fillId="38" borderId="0" xfId="18" applyFill="1" applyAlignment="1" applyProtection="1">
      <alignment vertical="top"/>
    </xf>
    <xf numFmtId="0" fontId="2" fillId="39" borderId="0" xfId="18" applyFill="1" applyAlignment="1" applyProtection="1">
      <alignment vertical="top"/>
    </xf>
    <xf numFmtId="0" fontId="2" fillId="38" borderId="0" xfId="18" applyFont="1" applyFill="1" applyAlignment="1" applyProtection="1">
      <alignment vertical="top"/>
    </xf>
    <xf numFmtId="0" fontId="2" fillId="38" borderId="0" xfId="18" applyFill="1" applyAlignment="1" applyProtection="1">
      <alignment vertical="top" wrapText="1"/>
    </xf>
    <xf numFmtId="0" fontId="2" fillId="38" borderId="0" xfId="18" applyFill="1" applyAlignment="1" applyProtection="1">
      <alignment vertical="center"/>
    </xf>
    <xf numFmtId="0" fontId="5" fillId="38" borderId="0" xfId="18" applyFont="1" applyFill="1" applyAlignment="1" applyProtection="1">
      <alignment horizontal="left" vertical="top" wrapText="1"/>
    </xf>
    <xf numFmtId="0" fontId="2" fillId="38" borderId="0" xfId="18" applyFont="1" applyFill="1" applyAlignment="1" applyProtection="1">
      <alignment vertical="center"/>
    </xf>
    <xf numFmtId="165" fontId="6" fillId="28" borderId="29" xfId="18" applyNumberFormat="1" applyFont="1" applyFill="1" applyBorder="1" applyAlignment="1" applyProtection="1">
      <alignment horizontal="right" vertical="top"/>
      <protection locked="0"/>
    </xf>
    <xf numFmtId="164" fontId="7" fillId="25" borderId="29" xfId="18" applyNumberFormat="1" applyFont="1" applyFill="1" applyBorder="1" applyAlignment="1" applyProtection="1">
      <alignment horizontal="right" vertical="top"/>
    </xf>
    <xf numFmtId="164" fontId="6" fillId="25" borderId="29" xfId="18" applyNumberFormat="1" applyFont="1" applyFill="1" applyBorder="1" applyAlignment="1" applyProtection="1">
      <alignment horizontal="right" vertical="top"/>
    </xf>
    <xf numFmtId="164" fontId="6" fillId="25" borderId="29" xfId="18" quotePrefix="1" applyNumberFormat="1" applyFont="1" applyFill="1" applyBorder="1" applyAlignment="1" applyProtection="1">
      <alignment vertical="top"/>
    </xf>
    <xf numFmtId="164" fontId="6" fillId="25" borderId="7" xfId="18" applyNumberFormat="1" applyFont="1" applyFill="1" applyBorder="1" applyAlignment="1" applyProtection="1">
      <alignment vertical="top"/>
    </xf>
    <xf numFmtId="164" fontId="43" fillId="25" borderId="66" xfId="18" quotePrefix="1" applyNumberFormat="1" applyFont="1" applyFill="1" applyBorder="1" applyAlignment="1" applyProtection="1">
      <alignment vertical="top"/>
    </xf>
    <xf numFmtId="164" fontId="43" fillId="25" borderId="66" xfId="18" applyNumberFormat="1" applyFont="1" applyFill="1" applyBorder="1" applyAlignment="1" applyProtection="1">
      <alignment vertical="top"/>
    </xf>
    <xf numFmtId="0" fontId="2" fillId="38" borderId="0" xfId="18" applyNumberFormat="1" applyFill="1" applyBorder="1" applyAlignment="1" applyProtection="1">
      <alignment vertical="top"/>
    </xf>
    <xf numFmtId="0" fontId="25" fillId="38" borderId="0" xfId="18" applyNumberFormat="1" applyFont="1" applyFill="1" applyBorder="1" applyAlignment="1" applyProtection="1">
      <alignment vertical="top"/>
    </xf>
    <xf numFmtId="0" fontId="2" fillId="38" borderId="0" xfId="18" applyNumberFormat="1" applyFill="1" applyAlignment="1" applyProtection="1">
      <alignment vertical="top"/>
    </xf>
    <xf numFmtId="0" fontId="55" fillId="38" borderId="0" xfId="18" applyNumberFormat="1" applyFont="1" applyFill="1" applyAlignment="1" applyProtection="1">
      <alignment vertical="top"/>
    </xf>
    <xf numFmtId="0" fontId="85" fillId="0" borderId="0" xfId="18" applyFont="1" applyAlignment="1" applyProtection="1">
      <alignment vertical="center"/>
    </xf>
    <xf numFmtId="0" fontId="2" fillId="39" borderId="0" xfId="18" applyFill="1" applyProtection="1"/>
    <xf numFmtId="0" fontId="6" fillId="39" borderId="0" xfId="18" applyFont="1" applyFill="1" applyAlignment="1" applyProtection="1">
      <alignment horizontal="center" vertical="top" wrapText="1"/>
    </xf>
    <xf numFmtId="0" fontId="6" fillId="39" borderId="0" xfId="18" applyFont="1" applyFill="1" applyAlignment="1" applyProtection="1">
      <alignment vertical="top"/>
    </xf>
    <xf numFmtId="0" fontId="6" fillId="39" borderId="0" xfId="18" applyFont="1" applyFill="1" applyProtection="1"/>
    <xf numFmtId="0" fontId="85" fillId="0" borderId="0" xfId="18" applyFont="1" applyProtection="1"/>
    <xf numFmtId="0" fontId="4" fillId="13" borderId="0" xfId="14" applyFont="1" applyFill="1" applyAlignment="1" applyProtection="1">
      <alignment horizontal="left" vertical="top" wrapText="1"/>
    </xf>
    <xf numFmtId="0" fontId="2" fillId="13" borderId="0" xfId="14" applyFont="1" applyFill="1" applyAlignment="1" applyProtection="1">
      <alignment horizontal="left" vertical="top" wrapText="1"/>
    </xf>
    <xf numFmtId="0" fontId="2" fillId="13" borderId="0" xfId="0" applyFont="1" applyFill="1" applyAlignment="1" applyProtection="1">
      <alignment horizontal="left" vertical="top" wrapText="1"/>
    </xf>
    <xf numFmtId="0" fontId="2" fillId="0" borderId="0" xfId="0" applyFont="1" applyFill="1" applyAlignment="1" applyProtection="1">
      <alignment horizontal="left" vertical="top" wrapText="1"/>
    </xf>
    <xf numFmtId="0" fontId="50" fillId="15" borderId="0" xfId="0" applyNumberFormat="1" applyFont="1" applyFill="1" applyAlignment="1" applyProtection="1">
      <alignment horizontal="left" vertical="center" wrapText="1"/>
    </xf>
    <xf numFmtId="0" fontId="4" fillId="13" borderId="0" xfId="18" applyFont="1" applyFill="1" applyAlignment="1" applyProtection="1">
      <alignment horizontal="left" vertical="top" wrapText="1"/>
    </xf>
    <xf numFmtId="0" fontId="46" fillId="0" borderId="0" xfId="18" applyFont="1" applyAlignment="1" applyProtection="1">
      <alignment horizontal="left" vertical="center" wrapText="1"/>
    </xf>
    <xf numFmtId="0" fontId="5" fillId="0" borderId="0" xfId="18" applyFont="1" applyAlignment="1" applyProtection="1">
      <alignment horizontal="left" vertical="top" wrapText="1"/>
    </xf>
    <xf numFmtId="0" fontId="47" fillId="13" borderId="27" xfId="18" applyFont="1" applyFill="1" applyBorder="1" applyAlignment="1" applyProtection="1">
      <alignment horizontal="left" vertical="top" wrapText="1"/>
    </xf>
    <xf numFmtId="0" fontId="4" fillId="0" borderId="0" xfId="18" applyFont="1" applyAlignment="1" applyProtection="1">
      <alignment horizontal="left" vertical="top" wrapText="1"/>
    </xf>
    <xf numFmtId="0" fontId="5" fillId="0" borderId="0" xfId="18" applyFont="1" applyAlignment="1" applyProtection="1">
      <alignment horizontal="left" vertical="center" wrapText="1"/>
    </xf>
    <xf numFmtId="0" fontId="43" fillId="0" borderId="29" xfId="18" applyNumberFormat="1" applyFont="1" applyBorder="1" applyAlignment="1" applyProtection="1">
      <alignment horizontal="left" vertical="top" wrapText="1" indent="1"/>
    </xf>
    <xf numFmtId="0" fontId="4" fillId="0" borderId="0" xfId="18" applyNumberFormat="1" applyFont="1" applyAlignment="1" applyProtection="1">
      <alignment horizontal="left" vertical="top" wrapText="1"/>
    </xf>
    <xf numFmtId="0" fontId="2" fillId="0" borderId="0" xfId="18" applyFont="1" applyAlignment="1" applyProtection="1">
      <alignment horizontal="left" vertical="top" wrapText="1"/>
    </xf>
    <xf numFmtId="0" fontId="11" fillId="13" borderId="0" xfId="18" applyFont="1" applyFill="1" applyBorder="1" applyAlignment="1" applyProtection="1">
      <alignment horizontal="left" vertical="top" wrapText="1"/>
    </xf>
    <xf numFmtId="0" fontId="2" fillId="33" borderId="0" xfId="18" applyFill="1" applyAlignment="1" applyProtection="1">
      <alignment horizontal="center" vertical="top"/>
    </xf>
    <xf numFmtId="0" fontId="2" fillId="26" borderId="0" xfId="18" applyNumberFormat="1" applyFill="1" applyAlignment="1" applyProtection="1">
      <alignment horizontal="left" vertical="top"/>
    </xf>
    <xf numFmtId="0" fontId="7" fillId="0" borderId="29" xfId="18" applyNumberFormat="1" applyFont="1" applyBorder="1" applyAlignment="1" applyProtection="1">
      <alignment horizontal="left" vertical="top" wrapText="1"/>
    </xf>
    <xf numFmtId="0" fontId="25" fillId="0" borderId="0" xfId="18" applyNumberFormat="1" applyFont="1" applyBorder="1" applyAlignment="1" applyProtection="1">
      <alignment horizontal="left" vertical="top"/>
    </xf>
    <xf numFmtId="0" fontId="7" fillId="38" borderId="20" xfId="18" applyFont="1" applyFill="1" applyBorder="1" applyAlignment="1" applyProtection="1">
      <alignment horizontal="left" vertical="top" wrapText="1"/>
    </xf>
    <xf numFmtId="0" fontId="11" fillId="13" borderId="0" xfId="18" applyFont="1" applyFill="1" applyBorder="1" applyAlignment="1" applyProtection="1">
      <alignment horizontal="left" vertical="center" wrapText="1"/>
    </xf>
    <xf numFmtId="0" fontId="106" fillId="0" borderId="0" xfId="0" applyFont="1" applyFill="1" applyAlignment="1" applyProtection="1">
      <alignment horizontal="left" vertical="top" wrapText="1"/>
    </xf>
    <xf numFmtId="0" fontId="107" fillId="0" borderId="0" xfId="18" applyNumberFormat="1" applyFont="1" applyFill="1" applyAlignment="1" applyProtection="1">
      <alignment horizontal="left" vertical="top" wrapText="1"/>
    </xf>
    <xf numFmtId="0" fontId="104" fillId="0" borderId="0" xfId="0" applyFont="1" applyFill="1" applyAlignment="1" applyProtection="1">
      <alignment horizontal="left" vertical="top" wrapText="1"/>
    </xf>
    <xf numFmtId="0" fontId="106" fillId="0" borderId="0" xfId="0" applyFont="1" applyFill="1"/>
    <xf numFmtId="0" fontId="107" fillId="0" borderId="0" xfId="14" applyFont="1" applyFill="1" applyAlignment="1" applyProtection="1">
      <alignment horizontal="left" vertical="top" wrapText="1"/>
    </xf>
    <xf numFmtId="0" fontId="106" fillId="0" borderId="0" xfId="14" applyFont="1" applyFill="1" applyAlignment="1" applyProtection="1">
      <alignment horizontal="left" vertical="top" wrapText="1"/>
    </xf>
    <xf numFmtId="0" fontId="126" fillId="0" borderId="0" xfId="0" applyNumberFormat="1" applyFont="1" applyFill="1" applyAlignment="1" applyProtection="1">
      <alignment horizontal="left" vertical="center" wrapText="1"/>
    </xf>
    <xf numFmtId="0" fontId="112" fillId="0" borderId="0" xfId="18" applyFont="1" applyFill="1" applyAlignment="1" applyProtection="1">
      <alignment horizontal="left" vertical="center" wrapText="1"/>
    </xf>
    <xf numFmtId="0" fontId="114" fillId="0" borderId="0" xfId="18" applyFont="1" applyFill="1" applyAlignment="1" applyProtection="1">
      <alignment horizontal="left" vertical="center" wrapText="1"/>
    </xf>
    <xf numFmtId="0" fontId="107" fillId="0" borderId="0" xfId="18" applyFont="1" applyFill="1" applyAlignment="1" applyProtection="1">
      <alignment horizontal="left" vertical="top" wrapText="1"/>
    </xf>
    <xf numFmtId="0" fontId="106" fillId="0" borderId="0" xfId="18" applyFont="1" applyFill="1" applyAlignment="1" applyProtection="1">
      <alignment horizontal="left" vertical="top" wrapText="1"/>
    </xf>
    <xf numFmtId="0" fontId="107" fillId="0" borderId="0" xfId="18" applyFont="1" applyFill="1" applyAlignment="1" applyProtection="1">
      <alignment horizontal="left" vertical="top"/>
    </xf>
    <xf numFmtId="0" fontId="107" fillId="0" borderId="7" xfId="18" applyFont="1" applyFill="1" applyBorder="1" applyAlignment="1" applyProtection="1">
      <alignment horizontal="left" vertical="top" wrapText="1"/>
    </xf>
    <xf numFmtId="0" fontId="112" fillId="0" borderId="0" xfId="18" applyFont="1" applyFill="1" applyAlignment="1" applyProtection="1">
      <alignment horizontal="left" vertical="top" wrapText="1"/>
    </xf>
    <xf numFmtId="0" fontId="107" fillId="0" borderId="27" xfId="18" applyFont="1" applyFill="1" applyBorder="1" applyAlignment="1" applyProtection="1">
      <alignment horizontal="left" vertical="top" wrapText="1"/>
    </xf>
    <xf numFmtId="0" fontId="106" fillId="0" borderId="0" xfId="18" applyNumberFormat="1" applyFont="1" applyFill="1" applyAlignment="1" applyProtection="1">
      <alignment horizontal="left" vertical="top"/>
    </xf>
    <xf numFmtId="0" fontId="113" fillId="0" borderId="29" xfId="18" applyNumberFormat="1" applyFont="1" applyFill="1" applyBorder="1" applyAlignment="1" applyProtection="1">
      <alignment horizontal="left" vertical="top" wrapText="1"/>
    </xf>
    <xf numFmtId="0" fontId="112" fillId="0" borderId="29" xfId="18" applyNumberFormat="1" applyFont="1" applyFill="1" applyBorder="1" applyAlignment="1" applyProtection="1">
      <alignment horizontal="left" vertical="top" wrapText="1" indent="1"/>
    </xf>
    <xf numFmtId="0" fontId="113" fillId="0" borderId="7" xfId="18" applyNumberFormat="1" applyFont="1" applyFill="1" applyBorder="1" applyAlignment="1" applyProtection="1">
      <alignment horizontal="left" vertical="top" wrapText="1"/>
    </xf>
    <xf numFmtId="0" fontId="113" fillId="0" borderId="20" xfId="18" applyFont="1" applyFill="1" applyBorder="1" applyAlignment="1" applyProtection="1">
      <alignment horizontal="left" vertical="top" wrapText="1"/>
    </xf>
    <xf numFmtId="0" fontId="110" fillId="0" borderId="0" xfId="18" applyFont="1" applyFill="1" applyBorder="1" applyAlignment="1" applyProtection="1">
      <alignment horizontal="left"/>
    </xf>
    <xf numFmtId="0" fontId="112" fillId="0" borderId="0" xfId="18" applyFont="1" applyFill="1" applyBorder="1" applyAlignment="1" applyProtection="1">
      <alignment horizontal="left" vertical="center" wrapText="1"/>
    </xf>
    <xf numFmtId="0" fontId="106" fillId="0" borderId="0" xfId="0" applyFont="1" applyFill="1" applyAlignment="1" applyProtection="1">
      <alignment horizontal="left"/>
    </xf>
    <xf numFmtId="0" fontId="27" fillId="0" borderId="0" xfId="0" applyFont="1" applyAlignment="1" applyProtection="1">
      <alignment vertical="top" wrapText="1"/>
    </xf>
    <xf numFmtId="0" fontId="10" fillId="13" borderId="0" xfId="0" applyFont="1" applyFill="1" applyAlignment="1" applyProtection="1">
      <alignment vertical="top" wrapText="1"/>
    </xf>
    <xf numFmtId="0" fontId="0" fillId="0" borderId="0" xfId="0" applyAlignment="1" applyProtection="1">
      <alignment vertical="top" wrapText="1"/>
    </xf>
    <xf numFmtId="0" fontId="8" fillId="0" borderId="0" xfId="14" applyAlignment="1" applyProtection="1">
      <alignment vertical="top" wrapText="1"/>
    </xf>
    <xf numFmtId="0" fontId="8" fillId="0" borderId="0" xfId="14" applyFill="1" applyAlignment="1" applyProtection="1">
      <alignment vertical="top" wrapText="1"/>
    </xf>
    <xf numFmtId="0" fontId="0" fillId="0" borderId="55" xfId="0" applyBorder="1" applyAlignment="1" applyProtection="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3" fontId="58" fillId="25" borderId="7" xfId="0" applyNumberFormat="1" applyFont="1" applyFill="1" applyBorder="1" applyAlignment="1" applyProtection="1">
      <alignment horizontal="right" vertical="top"/>
    </xf>
    <xf numFmtId="3" fontId="58" fillId="25" borderId="32" xfId="0" applyNumberFormat="1" applyFont="1" applyFill="1" applyBorder="1" applyAlignment="1" applyProtection="1">
      <alignment horizontal="right" vertical="top"/>
    </xf>
    <xf numFmtId="0" fontId="2" fillId="0" borderId="0" xfId="0" applyFont="1" applyAlignment="1" applyProtection="1">
      <alignment vertical="top" wrapText="1"/>
    </xf>
    <xf numFmtId="0" fontId="0" fillId="0" borderId="0" xfId="0" applyAlignment="1">
      <alignment vertical="top" wrapText="1"/>
    </xf>
    <xf numFmtId="0" fontId="0" fillId="0" borderId="25" xfId="0" applyBorder="1" applyAlignment="1">
      <alignment vertical="top" wrapText="1"/>
    </xf>
    <xf numFmtId="0" fontId="0" fillId="0" borderId="52" xfId="0" applyBorder="1" applyAlignment="1" applyProtection="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29" xfId="0" applyBorder="1" applyAlignment="1" applyProtection="1">
      <alignment horizontal="left" vertical="top" wrapText="1"/>
    </xf>
    <xf numFmtId="0" fontId="0" fillId="0" borderId="29" xfId="0" applyBorder="1" applyAlignment="1">
      <alignment horizontal="left" vertical="top" wrapText="1"/>
    </xf>
    <xf numFmtId="0" fontId="0" fillId="0" borderId="54" xfId="0" applyBorder="1" applyAlignment="1">
      <alignment horizontal="left" vertical="top" wrapText="1"/>
    </xf>
    <xf numFmtId="0" fontId="0" fillId="0" borderId="43" xfId="0" applyBorder="1" applyAlignment="1" applyProtection="1">
      <alignment horizontal="center" vertical="top" wrapText="1"/>
    </xf>
    <xf numFmtId="0" fontId="0" fillId="0" borderId="0" xfId="0" applyAlignment="1" applyProtection="1">
      <alignment horizontal="center" vertical="top" wrapText="1"/>
    </xf>
    <xf numFmtId="0" fontId="0" fillId="0" borderId="43" xfId="0" applyBorder="1" applyAlignment="1" applyProtection="1">
      <alignment horizontal="center" vertical="top"/>
    </xf>
    <xf numFmtId="0" fontId="4" fillId="13" borderId="0" xfId="0" applyFont="1" applyFill="1" applyAlignment="1" applyProtection="1">
      <alignment vertical="top" wrapText="1"/>
    </xf>
    <xf numFmtId="14" fontId="0" fillId="0" borderId="29" xfId="0" applyNumberFormat="1" applyBorder="1" applyAlignment="1" applyProtection="1">
      <alignment horizontal="left" vertical="top" wrapText="1"/>
    </xf>
    <xf numFmtId="0" fontId="4" fillId="0" borderId="0" xfId="0" applyFont="1" applyAlignment="1" applyProtection="1">
      <alignment vertical="top" wrapText="1"/>
    </xf>
    <xf numFmtId="3" fontId="58" fillId="17" borderId="7" xfId="0" applyNumberFormat="1" applyFont="1" applyFill="1" applyBorder="1" applyAlignment="1" applyProtection="1">
      <alignment horizontal="right" vertical="top"/>
    </xf>
    <xf numFmtId="3" fontId="58" fillId="17" borderId="32" xfId="0" applyNumberFormat="1" applyFont="1" applyFill="1" applyBorder="1" applyAlignment="1" applyProtection="1">
      <alignment horizontal="right" vertical="top"/>
    </xf>
    <xf numFmtId="0" fontId="0" fillId="0" borderId="0" xfId="0" applyFill="1" applyAlignment="1" applyProtection="1">
      <alignment vertical="top" wrapText="1"/>
    </xf>
    <xf numFmtId="0" fontId="0" fillId="0" borderId="50" xfId="0" applyBorder="1" applyAlignment="1" applyProtection="1">
      <alignment vertical="top" wrapText="1"/>
    </xf>
    <xf numFmtId="0" fontId="2" fillId="13" borderId="0" xfId="0" applyFont="1" applyFill="1" applyAlignment="1" applyProtection="1">
      <alignment vertical="top" wrapText="1"/>
    </xf>
    <xf numFmtId="3" fontId="10" fillId="17" borderId="13" xfId="0" applyNumberFormat="1" applyFont="1" applyFill="1" applyBorder="1" applyAlignment="1" applyProtection="1">
      <alignment horizontal="right" vertical="center"/>
    </xf>
    <xf numFmtId="3" fontId="10" fillId="17" borderId="14" xfId="0" applyNumberFormat="1" applyFont="1" applyFill="1" applyBorder="1" applyAlignment="1" applyProtection="1">
      <alignment horizontal="right" vertical="center"/>
    </xf>
    <xf numFmtId="0" fontId="0" fillId="13" borderId="0" xfId="0" applyFill="1" applyAlignment="1" applyProtection="1">
      <alignment vertical="top" wrapText="1"/>
    </xf>
    <xf numFmtId="0" fontId="4" fillId="13" borderId="0" xfId="0" applyNumberFormat="1" applyFont="1" applyFill="1" applyBorder="1" applyAlignment="1" applyProtection="1">
      <alignment vertical="top" wrapText="1"/>
    </xf>
    <xf numFmtId="0" fontId="0" fillId="0" borderId="50" xfId="0" applyBorder="1" applyAlignment="1">
      <alignment vertical="top" wrapText="1"/>
    </xf>
    <xf numFmtId="0" fontId="11" fillId="13" borderId="0" xfId="0" applyFont="1" applyFill="1" applyBorder="1" applyAlignment="1" applyProtection="1">
      <alignment vertical="top" wrapText="1"/>
    </xf>
    <xf numFmtId="0" fontId="11" fillId="13" borderId="0" xfId="0" applyFont="1" applyFill="1" applyAlignment="1" applyProtection="1">
      <alignment vertical="top" wrapText="1"/>
    </xf>
    <xf numFmtId="0" fontId="59" fillId="13" borderId="0" xfId="0" applyFont="1" applyFill="1" applyAlignment="1" applyProtection="1">
      <alignment horizontal="left" vertical="top" wrapText="1"/>
    </xf>
    <xf numFmtId="0" fontId="35" fillId="13" borderId="0" xfId="0" applyFont="1" applyFill="1" applyAlignment="1" applyProtection="1">
      <alignment horizontal="left" vertical="top" wrapText="1"/>
    </xf>
    <xf numFmtId="0" fontId="2" fillId="13" borderId="0" xfId="0" applyFont="1" applyFill="1" applyBorder="1" applyAlignment="1" applyProtection="1">
      <alignment vertical="top" wrapText="1"/>
    </xf>
    <xf numFmtId="0" fontId="37" fillId="13" borderId="0" xfId="0" applyFont="1" applyFill="1" applyAlignment="1" applyProtection="1">
      <alignment vertical="top" wrapText="1"/>
    </xf>
    <xf numFmtId="0" fontId="37" fillId="13" borderId="0" xfId="0" applyFont="1" applyFill="1" applyBorder="1" applyAlignment="1" applyProtection="1">
      <alignment vertical="top" wrapText="1"/>
    </xf>
    <xf numFmtId="0" fontId="53" fillId="13" borderId="0" xfId="0" applyNumberFormat="1" applyFont="1" applyFill="1" applyAlignment="1" applyProtection="1">
      <alignment horizontal="left" vertical="top" wrapText="1"/>
    </xf>
    <xf numFmtId="0" fontId="2" fillId="13" borderId="0" xfId="0" applyFont="1" applyFill="1" applyAlignment="1" applyProtection="1">
      <alignment horizontal="left" vertical="top" wrapText="1"/>
    </xf>
    <xf numFmtId="0" fontId="69" fillId="13" borderId="0" xfId="0" applyNumberFormat="1" applyFont="1" applyFill="1" applyAlignment="1" applyProtection="1">
      <alignment horizontal="justify" vertical="top" wrapText="1"/>
    </xf>
    <xf numFmtId="0" fontId="69" fillId="13" borderId="0" xfId="0" applyFont="1" applyFill="1" applyAlignment="1" applyProtection="1">
      <alignment horizontal="justify" vertical="top" wrapText="1"/>
    </xf>
    <xf numFmtId="0" fontId="2" fillId="0" borderId="0" xfId="0" applyFont="1" applyFill="1" applyAlignment="1" applyProtection="1">
      <alignment vertical="top" wrapText="1"/>
    </xf>
    <xf numFmtId="0" fontId="2" fillId="0" borderId="0" xfId="0" applyFont="1" applyFill="1" applyBorder="1" applyAlignment="1" applyProtection="1">
      <alignment vertical="top" wrapText="1"/>
    </xf>
    <xf numFmtId="0" fontId="2" fillId="13" borderId="0" xfId="0" applyFont="1" applyFill="1" applyAlignment="1" applyProtection="1">
      <alignment horizontal="justify" vertical="top" wrapText="1"/>
    </xf>
    <xf numFmtId="0" fontId="2" fillId="13" borderId="0" xfId="0" applyFont="1" applyFill="1" applyBorder="1" applyAlignment="1" applyProtection="1">
      <alignment horizontal="justify" vertical="top" wrapText="1"/>
    </xf>
    <xf numFmtId="164" fontId="0" fillId="22" borderId="29" xfId="0" applyNumberFormat="1" applyFill="1" applyBorder="1" applyAlignment="1" applyProtection="1">
      <alignment vertical="top" wrapText="1"/>
    </xf>
    <xf numFmtId="0" fontId="2" fillId="13" borderId="29" xfId="0" applyFont="1" applyFill="1" applyBorder="1" applyAlignment="1" applyProtection="1">
      <alignment vertical="top" wrapText="1"/>
    </xf>
    <xf numFmtId="164" fontId="0" fillId="25" borderId="29" xfId="0" applyNumberFormat="1" applyFill="1" applyBorder="1" applyAlignment="1" applyProtection="1">
      <alignment vertical="top" wrapText="1"/>
    </xf>
    <xf numFmtId="0" fontId="2" fillId="25" borderId="29" xfId="0" applyFont="1" applyFill="1" applyBorder="1" applyAlignment="1" applyProtection="1">
      <alignment vertical="top" wrapText="1"/>
    </xf>
    <xf numFmtId="0" fontId="4" fillId="23" borderId="13" xfId="0" applyNumberFormat="1" applyFont="1" applyFill="1" applyBorder="1" applyAlignment="1" applyProtection="1">
      <alignment horizontal="left" vertical="center" wrapText="1" indent="1"/>
    </xf>
    <xf numFmtId="0" fontId="4" fillId="23" borderId="14" xfId="0" applyFont="1" applyFill="1" applyBorder="1" applyAlignment="1" applyProtection="1">
      <alignment horizontal="left" vertical="center" wrapText="1" indent="1"/>
    </xf>
    <xf numFmtId="0" fontId="2" fillId="13" borderId="15" xfId="0" applyFont="1" applyFill="1" applyBorder="1" applyAlignment="1" applyProtection="1">
      <alignment horizontal="left" vertical="center" wrapText="1" indent="1"/>
    </xf>
    <xf numFmtId="0" fontId="31" fillId="13" borderId="0" xfId="14" applyFont="1" applyFill="1" applyAlignment="1" applyProtection="1">
      <alignment horizontal="left" vertical="top" wrapText="1"/>
    </xf>
    <xf numFmtId="0" fontId="8" fillId="13" borderId="0" xfId="14" applyFill="1" applyAlignment="1" applyProtection="1">
      <alignment horizontal="left" vertical="top" wrapText="1"/>
    </xf>
    <xf numFmtId="0" fontId="4" fillId="0" borderId="0" xfId="0" applyFont="1" applyFill="1" applyAlignment="1" applyProtection="1">
      <alignment horizontal="left" vertical="top" wrapText="1"/>
    </xf>
    <xf numFmtId="0" fontId="0" fillId="0" borderId="0" xfId="0" applyAlignment="1">
      <alignment horizontal="left" vertical="top" wrapText="1"/>
    </xf>
    <xf numFmtId="0" fontId="2" fillId="27" borderId="0" xfId="0" applyFont="1" applyFill="1" applyAlignment="1" applyProtection="1">
      <alignment horizontal="left" vertical="top" wrapText="1"/>
    </xf>
    <xf numFmtId="0" fontId="0" fillId="27" borderId="0" xfId="0" applyFill="1" applyAlignment="1" applyProtection="1">
      <alignment horizontal="left" vertical="top" wrapText="1"/>
    </xf>
    <xf numFmtId="0" fontId="60" fillId="13" borderId="0" xfId="0" applyFont="1" applyFill="1" applyAlignment="1" applyProtection="1">
      <alignment vertical="top" wrapText="1"/>
    </xf>
    <xf numFmtId="0" fontId="0" fillId="0" borderId="0" xfId="0" applyFill="1" applyAlignment="1" applyProtection="1">
      <alignment horizontal="left" vertical="top" wrapText="1"/>
    </xf>
    <xf numFmtId="0" fontId="72" fillId="13" borderId="0" xfId="0" applyFont="1" applyFill="1" applyAlignment="1" applyProtection="1">
      <alignment horizontal="left" vertical="top" wrapText="1"/>
    </xf>
    <xf numFmtId="0" fontId="33" fillId="13" borderId="0" xfId="0" applyFont="1" applyFill="1" applyAlignment="1" applyProtection="1">
      <alignment horizontal="left" vertical="top" wrapText="1" indent="2"/>
    </xf>
    <xf numFmtId="0" fontId="2" fillId="0" borderId="0" xfId="0" applyFont="1" applyFill="1" applyAlignment="1" applyProtection="1">
      <alignment horizontal="left" vertical="top" wrapText="1"/>
    </xf>
    <xf numFmtId="0" fontId="50" fillId="15" borderId="0" xfId="0" applyNumberFormat="1" applyFont="1" applyFill="1" applyAlignment="1" applyProtection="1">
      <alignment horizontal="left" vertical="center" wrapText="1"/>
    </xf>
    <xf numFmtId="0" fontId="51" fillId="15" borderId="0" xfId="0" applyFont="1" applyFill="1" applyAlignment="1" applyProtection="1">
      <alignment horizontal="left" vertical="center" wrapText="1"/>
    </xf>
    <xf numFmtId="0" fontId="0" fillId="0" borderId="0" xfId="0" applyAlignment="1" applyProtection="1">
      <alignment vertical="center" wrapText="1"/>
    </xf>
    <xf numFmtId="0" fontId="4" fillId="13" borderId="0" xfId="0" applyFont="1" applyFill="1" applyAlignment="1" applyProtection="1">
      <alignment horizontal="left" vertical="top" wrapText="1"/>
    </xf>
    <xf numFmtId="0" fontId="2" fillId="0" borderId="0" xfId="0" applyFont="1" applyAlignment="1">
      <alignment horizontal="left" vertical="top" wrapText="1"/>
    </xf>
    <xf numFmtId="0" fontId="4" fillId="0" borderId="0" xfId="0" applyFont="1" applyAlignment="1">
      <alignment horizontal="left" vertical="top" wrapText="1"/>
    </xf>
    <xf numFmtId="0" fontId="2" fillId="13" borderId="0" xfId="14" applyFont="1" applyFill="1" applyAlignment="1" applyProtection="1">
      <alignment horizontal="left" vertical="top" wrapText="1"/>
    </xf>
    <xf numFmtId="0" fontId="4" fillId="13" borderId="0" xfId="14" applyFont="1" applyFill="1" applyAlignment="1" applyProtection="1">
      <alignment horizontal="left" vertical="top" wrapText="1"/>
    </xf>
    <xf numFmtId="0" fontId="2" fillId="23" borderId="13" xfId="0" applyNumberFormat="1" applyFont="1" applyFill="1" applyBorder="1" applyAlignment="1" applyProtection="1">
      <alignment horizontal="left" vertical="center" wrapText="1" indent="1"/>
    </xf>
    <xf numFmtId="0" fontId="2" fillId="23" borderId="14" xfId="0" applyFont="1" applyFill="1" applyBorder="1" applyAlignment="1" applyProtection="1">
      <alignment horizontal="left" vertical="center" wrapText="1" indent="1"/>
    </xf>
    <xf numFmtId="0" fontId="2" fillId="13" borderId="0" xfId="0" applyFont="1" applyFill="1" applyAlignment="1" applyProtection="1">
      <alignment horizontal="left" vertical="top"/>
    </xf>
    <xf numFmtId="0" fontId="0" fillId="24" borderId="29" xfId="0" applyFill="1" applyBorder="1" applyAlignment="1" applyProtection="1">
      <alignment vertical="top" wrapText="1"/>
    </xf>
    <xf numFmtId="0" fontId="48" fillId="13" borderId="30" xfId="0" applyFont="1" applyFill="1" applyBorder="1" applyAlignment="1" applyProtection="1">
      <alignment vertical="top" wrapText="1"/>
    </xf>
    <xf numFmtId="0" fontId="2" fillId="13" borderId="0" xfId="0" applyNumberFormat="1" applyFont="1" applyFill="1" applyAlignment="1" applyProtection="1">
      <alignment horizontal="justify" vertical="top" wrapText="1"/>
    </xf>
    <xf numFmtId="0" fontId="54" fillId="13" borderId="0" xfId="0" applyNumberFormat="1" applyFont="1" applyFill="1" applyAlignment="1" applyProtection="1">
      <alignment horizontal="left" vertical="top" wrapText="1"/>
    </xf>
    <xf numFmtId="0" fontId="2" fillId="0" borderId="0" xfId="0" applyFont="1" applyAlignment="1">
      <alignment vertical="top" wrapText="1"/>
    </xf>
    <xf numFmtId="0" fontId="10" fillId="13" borderId="0" xfId="18" applyFont="1" applyFill="1" applyAlignment="1" applyProtection="1">
      <alignment vertical="top" wrapText="1"/>
    </xf>
    <xf numFmtId="0" fontId="6" fillId="22" borderId="7" xfId="18" applyNumberFormat="1" applyFont="1" applyFill="1" applyBorder="1" applyAlignment="1" applyProtection="1">
      <alignment horizontal="left" vertical="top" wrapText="1"/>
      <protection locked="0"/>
    </xf>
    <xf numFmtId="0" fontId="6" fillId="22" borderId="32" xfId="18" applyNumberFormat="1" applyFont="1" applyFill="1" applyBorder="1" applyAlignment="1" applyProtection="1">
      <alignment horizontal="left" vertical="top" wrapText="1"/>
      <protection locked="0"/>
    </xf>
    <xf numFmtId="0" fontId="6" fillId="22" borderId="8" xfId="18" applyNumberFormat="1" applyFont="1" applyFill="1" applyBorder="1" applyAlignment="1" applyProtection="1">
      <alignment horizontal="left" vertical="top" wrapText="1"/>
      <protection locked="0"/>
    </xf>
    <xf numFmtId="0" fontId="11" fillId="13" borderId="0" xfId="18" applyFont="1" applyFill="1" applyAlignment="1" applyProtection="1">
      <alignment horizontal="left" vertical="top" wrapText="1"/>
    </xf>
    <xf numFmtId="0" fontId="4" fillId="13" borderId="0" xfId="18" applyFont="1" applyFill="1" applyAlignment="1" applyProtection="1">
      <alignment horizontal="left" vertical="top" wrapText="1"/>
    </xf>
    <xf numFmtId="0" fontId="6" fillId="22" borderId="7" xfId="18" applyNumberFormat="1" applyFont="1" applyFill="1" applyBorder="1" applyAlignment="1" applyProtection="1">
      <alignment horizontal="left" vertical="top"/>
      <protection locked="0"/>
    </xf>
    <xf numFmtId="0" fontId="6" fillId="22" borderId="32" xfId="18" applyNumberFormat="1" applyFont="1" applyFill="1" applyBorder="1" applyAlignment="1" applyProtection="1">
      <alignment horizontal="left" vertical="top"/>
      <protection locked="0"/>
    </xf>
    <xf numFmtId="0" fontId="6" fillId="22" borderId="8" xfId="18" applyNumberFormat="1" applyFont="1" applyFill="1" applyBorder="1" applyAlignment="1" applyProtection="1">
      <alignment horizontal="left" vertical="top"/>
      <protection locked="0"/>
    </xf>
    <xf numFmtId="0" fontId="4" fillId="13" borderId="0" xfId="18" applyFont="1" applyFill="1" applyAlignment="1" applyProtection="1">
      <alignment horizontal="left" vertical="center" wrapText="1"/>
    </xf>
    <xf numFmtId="0" fontId="4" fillId="22" borderId="7" xfId="18" applyNumberFormat="1" applyFont="1" applyFill="1" applyBorder="1" applyAlignment="1" applyProtection="1">
      <alignment horizontal="left" vertical="center" indent="1"/>
      <protection locked="0"/>
    </xf>
    <xf numFmtId="0" fontId="4" fillId="22" borderId="32" xfId="18" applyNumberFormat="1" applyFont="1" applyFill="1" applyBorder="1" applyAlignment="1" applyProtection="1">
      <alignment horizontal="left" vertical="center" indent="1"/>
      <protection locked="0"/>
    </xf>
    <xf numFmtId="0" fontId="4" fillId="22" borderId="8" xfId="18" applyNumberFormat="1" applyFont="1" applyFill="1" applyBorder="1" applyAlignment="1" applyProtection="1">
      <alignment horizontal="left" vertical="center" indent="1"/>
      <protection locked="0"/>
    </xf>
    <xf numFmtId="0" fontId="2" fillId="0" borderId="0" xfId="18" applyAlignment="1" applyProtection="1">
      <alignment wrapText="1"/>
    </xf>
    <xf numFmtId="0" fontId="2" fillId="0" borderId="32" xfId="18" applyBorder="1" applyProtection="1">
      <protection locked="0"/>
    </xf>
    <xf numFmtId="0" fontId="2" fillId="0" borderId="8" xfId="18" applyBorder="1" applyProtection="1">
      <protection locked="0"/>
    </xf>
    <xf numFmtId="0" fontId="57" fillId="13" borderId="0" xfId="18" applyFont="1" applyFill="1" applyAlignment="1" applyProtection="1">
      <alignment horizontal="left" vertical="top" wrapText="1"/>
    </xf>
    <xf numFmtId="0" fontId="4" fillId="0" borderId="0" xfId="18" applyFont="1" applyAlignment="1" applyProtection="1">
      <alignment wrapText="1"/>
    </xf>
    <xf numFmtId="0" fontId="4" fillId="13" borderId="0" xfId="18" applyFont="1" applyFill="1" applyAlignment="1" applyProtection="1">
      <alignment vertical="top"/>
    </xf>
    <xf numFmtId="0" fontId="4" fillId="13" borderId="0" xfId="18" applyFont="1" applyFill="1" applyAlignment="1" applyProtection="1">
      <alignment vertical="top" wrapText="1"/>
    </xf>
    <xf numFmtId="0" fontId="5" fillId="13" borderId="0" xfId="18" applyFont="1" applyFill="1" applyAlignment="1" applyProtection="1">
      <alignment horizontal="left" vertical="top" wrapText="1"/>
    </xf>
    <xf numFmtId="0" fontId="0" fillId="0" borderId="25" xfId="0" applyBorder="1" applyAlignment="1" applyProtection="1">
      <alignment vertical="top" wrapText="1"/>
    </xf>
    <xf numFmtId="0" fontId="6" fillId="22" borderId="7" xfId="0" applyNumberFormat="1" applyFont="1" applyFill="1" applyBorder="1" applyAlignment="1" applyProtection="1">
      <alignment horizontal="left" vertical="top"/>
      <protection locked="0"/>
    </xf>
    <xf numFmtId="0" fontId="6" fillId="22" borderId="32" xfId="0" applyNumberFormat="1" applyFont="1" applyFill="1" applyBorder="1" applyAlignment="1" applyProtection="1">
      <alignment horizontal="left" vertical="top"/>
      <protection locked="0"/>
    </xf>
    <xf numFmtId="0" fontId="6" fillId="22" borderId="8" xfId="0" applyNumberFormat="1" applyFont="1" applyFill="1" applyBorder="1" applyAlignment="1" applyProtection="1">
      <alignment horizontal="left" vertical="top"/>
      <protection locked="0"/>
    </xf>
    <xf numFmtId="0" fontId="5" fillId="13" borderId="0" xfId="18" applyFont="1" applyFill="1" applyAlignment="1" applyProtection="1">
      <alignment vertical="top" wrapText="1"/>
    </xf>
    <xf numFmtId="0" fontId="8" fillId="0" borderId="0" xfId="14" applyFill="1" applyAlignment="1" applyProtection="1">
      <alignment horizontal="left"/>
    </xf>
    <xf numFmtId="0" fontId="2" fillId="0" borderId="0" xfId="18" applyAlignment="1" applyProtection="1"/>
    <xf numFmtId="0" fontId="2" fillId="0" borderId="0" xfId="18" applyAlignment="1" applyProtection="1">
      <alignment horizontal="left" vertical="top" wrapText="1"/>
    </xf>
    <xf numFmtId="0" fontId="2" fillId="0" borderId="25" xfId="18" applyBorder="1" applyAlignment="1" applyProtection="1">
      <alignment horizontal="left" vertical="top" wrapText="1"/>
    </xf>
    <xf numFmtId="0" fontId="4" fillId="13" borderId="0" xfId="0" applyFont="1" applyFill="1" applyAlignment="1" applyProtection="1">
      <alignment horizontal="left" vertical="top"/>
    </xf>
    <xf numFmtId="0" fontId="0" fillId="0" borderId="0" xfId="0" applyAlignment="1">
      <alignment horizontal="left" vertical="top"/>
    </xf>
    <xf numFmtId="0" fontId="0" fillId="0" borderId="25" xfId="0" applyBorder="1" applyAlignment="1">
      <alignment horizontal="left" vertical="top"/>
    </xf>
    <xf numFmtId="0" fontId="2" fillId="13" borderId="0" xfId="0" applyFont="1" applyFill="1" applyAlignment="1">
      <alignment vertical="top" wrapText="1"/>
    </xf>
    <xf numFmtId="0" fontId="4" fillId="13" borderId="0" xfId="0" applyFont="1" applyFill="1" applyAlignment="1">
      <alignment vertical="top" wrapText="1"/>
    </xf>
    <xf numFmtId="0" fontId="4" fillId="13" borderId="0" xfId="18" applyFont="1" applyFill="1" applyAlignment="1" applyProtection="1">
      <alignment horizontal="left" vertical="top"/>
    </xf>
    <xf numFmtId="0" fontId="0" fillId="0" borderId="0" xfId="0" applyBorder="1" applyAlignment="1">
      <alignment vertical="top" wrapText="1"/>
    </xf>
    <xf numFmtId="0" fontId="11" fillId="13" borderId="0" xfId="18" applyFont="1" applyFill="1" applyAlignment="1" applyProtection="1">
      <alignment vertical="top" wrapText="1"/>
    </xf>
    <xf numFmtId="0" fontId="11" fillId="13" borderId="0" xfId="0" applyFont="1" applyFill="1" applyAlignment="1">
      <alignment vertical="top" wrapText="1"/>
    </xf>
    <xf numFmtId="0" fontId="5" fillId="27" borderId="0" xfId="0" applyFont="1" applyFill="1" applyAlignment="1" applyProtection="1">
      <alignment horizontal="left" vertical="top" wrapText="1"/>
    </xf>
    <xf numFmtId="1" fontId="7" fillId="28" borderId="7" xfId="0" applyNumberFormat="1" applyFont="1" applyFill="1" applyBorder="1" applyAlignment="1" applyProtection="1">
      <alignment horizontal="left" vertical="top"/>
      <protection locked="0"/>
    </xf>
    <xf numFmtId="1" fontId="7" fillId="28" borderId="8" xfId="0" applyNumberFormat="1" applyFont="1" applyFill="1" applyBorder="1" applyAlignment="1" applyProtection="1">
      <alignment horizontal="left" vertical="top"/>
      <protection locked="0"/>
    </xf>
    <xf numFmtId="0" fontId="11" fillId="13" borderId="33" xfId="0" applyFont="1" applyFill="1" applyBorder="1" applyAlignment="1" applyProtection="1">
      <alignment vertical="top" wrapText="1"/>
    </xf>
    <xf numFmtId="0" fontId="5" fillId="0" borderId="0" xfId="18" applyFont="1" applyAlignment="1" applyProtection="1">
      <alignment horizontal="left" vertical="top" wrapText="1"/>
    </xf>
    <xf numFmtId="0" fontId="57" fillId="13" borderId="0" xfId="18" applyFont="1" applyFill="1" applyAlignment="1" applyProtection="1">
      <alignment vertical="top" wrapText="1"/>
    </xf>
    <xf numFmtId="0" fontId="57" fillId="13" borderId="0" xfId="0" applyFont="1" applyFill="1" applyAlignment="1" applyProtection="1">
      <alignment vertical="top" wrapText="1"/>
    </xf>
    <xf numFmtId="0" fontId="4" fillId="0" borderId="0" xfId="18" applyFont="1" applyAlignment="1" applyProtection="1">
      <alignment horizontal="left" vertical="top" wrapText="1"/>
    </xf>
    <xf numFmtId="0" fontId="87" fillId="25" borderId="29" xfId="18" applyFont="1" applyFill="1" applyBorder="1" applyAlignment="1" applyProtection="1">
      <alignment vertical="top"/>
    </xf>
    <xf numFmtId="0" fontId="46" fillId="0" borderId="0" xfId="18" applyFont="1" applyAlignment="1" applyProtection="1">
      <alignment vertical="top" wrapText="1"/>
    </xf>
    <xf numFmtId="0" fontId="5" fillId="0" borderId="0" xfId="18" applyFont="1" applyAlignment="1" applyProtection="1">
      <alignment vertical="top" wrapText="1"/>
    </xf>
    <xf numFmtId="0" fontId="4" fillId="13" borderId="25" xfId="0" applyFont="1" applyFill="1" applyBorder="1" applyAlignment="1">
      <alignment vertical="top" wrapText="1"/>
    </xf>
    <xf numFmtId="0" fontId="4" fillId="25" borderId="7" xfId="18" applyFont="1" applyFill="1" applyBorder="1" applyAlignment="1" applyProtection="1">
      <alignment horizontal="left" vertical="top"/>
    </xf>
    <xf numFmtId="0" fontId="4" fillId="25" borderId="8" xfId="18" applyFont="1" applyFill="1" applyBorder="1" applyAlignment="1" applyProtection="1">
      <alignment horizontal="left" vertical="top"/>
    </xf>
    <xf numFmtId="0" fontId="7" fillId="22" borderId="24" xfId="18" applyFont="1" applyFill="1" applyBorder="1" applyAlignment="1" applyProtection="1">
      <alignment vertical="top" wrapText="1"/>
      <protection locked="0"/>
    </xf>
    <xf numFmtId="0" fontId="7" fillId="22" borderId="0" xfId="18" applyFont="1" applyFill="1" applyBorder="1" applyAlignment="1" applyProtection="1">
      <alignment vertical="top" wrapText="1"/>
      <protection locked="0"/>
    </xf>
    <xf numFmtId="0" fontId="7" fillId="22" borderId="25" xfId="18" applyFont="1" applyFill="1" applyBorder="1" applyAlignment="1" applyProtection="1">
      <alignment vertical="top" wrapText="1"/>
      <protection locked="0"/>
    </xf>
    <xf numFmtId="0" fontId="7" fillId="22" borderId="27" xfId="18" applyFont="1" applyFill="1" applyBorder="1" applyAlignment="1" applyProtection="1">
      <alignment vertical="top" wrapText="1"/>
      <protection locked="0"/>
    </xf>
    <xf numFmtId="0" fontId="7" fillId="22" borderId="30" xfId="18" applyFont="1" applyFill="1" applyBorder="1" applyAlignment="1" applyProtection="1">
      <alignment vertical="top" wrapText="1"/>
      <protection locked="0"/>
    </xf>
    <xf numFmtId="0" fontId="7" fillId="22" borderId="28" xfId="18" applyFont="1" applyFill="1" applyBorder="1" applyAlignment="1" applyProtection="1">
      <alignment vertical="top" wrapText="1"/>
      <protection locked="0"/>
    </xf>
    <xf numFmtId="0" fontId="7" fillId="0" borderId="29" xfId="18" applyFont="1" applyBorder="1" applyAlignment="1" applyProtection="1">
      <alignment vertical="top" wrapText="1"/>
    </xf>
    <xf numFmtId="0" fontId="2" fillId="0" borderId="29" xfId="18" applyBorder="1" applyAlignment="1" applyProtection="1">
      <alignment vertical="top" wrapText="1"/>
    </xf>
    <xf numFmtId="0" fontId="6" fillId="0" borderId="29" xfId="18" applyFont="1" applyBorder="1" applyAlignment="1" applyProtection="1">
      <alignment vertical="top" wrapText="1"/>
    </xf>
    <xf numFmtId="0" fontId="0" fillId="0" borderId="29" xfId="0" applyBorder="1" applyAlignment="1" applyProtection="1">
      <alignment vertical="top" wrapText="1"/>
    </xf>
    <xf numFmtId="0" fontId="6" fillId="0" borderId="7" xfId="18" applyFont="1" applyBorder="1" applyAlignment="1" applyProtection="1">
      <alignment horizontal="left" vertical="top" wrapText="1"/>
    </xf>
    <xf numFmtId="0" fontId="6" fillId="0" borderId="32" xfId="18" applyFont="1" applyBorder="1" applyAlignment="1" applyProtection="1">
      <alignment horizontal="left" vertical="top" wrapText="1"/>
    </xf>
    <xf numFmtId="0" fontId="6" fillId="0" borderId="8" xfId="18" applyFont="1" applyBorder="1" applyAlignment="1" applyProtection="1">
      <alignment horizontal="left" vertical="top" wrapText="1"/>
    </xf>
    <xf numFmtId="0" fontId="2" fillId="13" borderId="7" xfId="18" applyFont="1" applyFill="1" applyBorder="1" applyAlignment="1" applyProtection="1">
      <alignment vertical="top" wrapText="1"/>
    </xf>
    <xf numFmtId="0" fontId="2" fillId="13" borderId="32" xfId="0" applyFont="1" applyFill="1" applyBorder="1" applyAlignment="1" applyProtection="1">
      <alignment vertical="top" wrapText="1"/>
    </xf>
    <xf numFmtId="0" fontId="57" fillId="13" borderId="33" xfId="18" applyFont="1" applyFill="1" applyBorder="1" applyAlignment="1" applyProtection="1">
      <alignment vertical="top" wrapText="1"/>
    </xf>
    <xf numFmtId="0" fontId="0" fillId="0" borderId="33" xfId="0" applyBorder="1" applyAlignment="1" applyProtection="1">
      <alignment vertical="top" wrapText="1"/>
    </xf>
    <xf numFmtId="0" fontId="6" fillId="22" borderId="29" xfId="18" applyFont="1" applyFill="1" applyBorder="1" applyAlignment="1" applyProtection="1">
      <alignment vertical="top" wrapText="1"/>
      <protection locked="0"/>
    </xf>
    <xf numFmtId="0" fontId="0" fillId="0" borderId="29" xfId="0" applyBorder="1" applyAlignment="1" applyProtection="1">
      <alignment vertical="top" wrapText="1"/>
      <protection locked="0"/>
    </xf>
    <xf numFmtId="0" fontId="6" fillId="25" borderId="29" xfId="18" applyFont="1" applyFill="1" applyBorder="1" applyAlignment="1" applyProtection="1">
      <alignment vertical="top" wrapText="1"/>
    </xf>
    <xf numFmtId="0" fontId="4" fillId="0" borderId="0" xfId="18" applyFont="1" applyAlignment="1" applyProtection="1">
      <alignment vertical="top" wrapText="1"/>
    </xf>
    <xf numFmtId="0" fontId="2" fillId="0" borderId="0" xfId="18" applyAlignment="1" applyProtection="1">
      <alignment vertical="top" wrapText="1"/>
    </xf>
    <xf numFmtId="0" fontId="2" fillId="0" borderId="0" xfId="18" applyBorder="1" applyAlignment="1" applyProtection="1">
      <alignment vertical="top" wrapText="1"/>
    </xf>
    <xf numFmtId="0" fontId="7" fillId="0" borderId="29" xfId="18" applyFont="1" applyBorder="1" applyAlignment="1" applyProtection="1">
      <alignment horizontal="left" vertical="top" wrapText="1"/>
    </xf>
    <xf numFmtId="0" fontId="6" fillId="25" borderId="29" xfId="18" applyFont="1" applyFill="1" applyBorder="1" applyAlignment="1" applyProtection="1">
      <alignment horizontal="left" vertical="top" wrapText="1"/>
    </xf>
    <xf numFmtId="2" fontId="7" fillId="22" borderId="7" xfId="18" applyNumberFormat="1" applyFont="1" applyFill="1" applyBorder="1" applyAlignment="1" applyProtection="1">
      <alignment horizontal="left" vertical="top" wrapText="1"/>
      <protection locked="0"/>
    </xf>
    <xf numFmtId="0" fontId="0" fillId="0" borderId="8" xfId="0" applyBorder="1" applyAlignment="1">
      <alignment horizontal="left" vertical="top" wrapText="1"/>
    </xf>
    <xf numFmtId="0" fontId="7" fillId="0" borderId="7" xfId="18" applyFont="1" applyBorder="1" applyAlignment="1" applyProtection="1">
      <alignment horizontal="left" vertical="top" wrapText="1"/>
    </xf>
    <xf numFmtId="0" fontId="4" fillId="13" borderId="30" xfId="18" applyFont="1" applyFill="1" applyBorder="1" applyAlignment="1" applyProtection="1">
      <alignment horizontal="left" vertical="top" wrapText="1"/>
    </xf>
    <xf numFmtId="0" fontId="7" fillId="22" borderId="21" xfId="18" applyFont="1" applyFill="1" applyBorder="1" applyAlignment="1" applyProtection="1">
      <alignment vertical="top" wrapText="1"/>
      <protection locked="0"/>
    </xf>
    <xf numFmtId="0" fontId="7" fillId="22" borderId="31" xfId="18" applyFont="1" applyFill="1" applyBorder="1" applyAlignment="1" applyProtection="1">
      <alignment vertical="top" wrapText="1"/>
      <protection locked="0"/>
    </xf>
    <xf numFmtId="0" fontId="7" fillId="22" borderId="22" xfId="18" applyFont="1" applyFill="1" applyBorder="1" applyAlignment="1" applyProtection="1">
      <alignment vertical="top" wrapText="1"/>
      <protection locked="0"/>
    </xf>
    <xf numFmtId="0" fontId="3" fillId="21" borderId="0" xfId="18" applyFont="1" applyFill="1" applyBorder="1" applyAlignment="1" applyProtection="1">
      <alignment vertical="top"/>
    </xf>
    <xf numFmtId="0" fontId="2" fillId="0" borderId="25" xfId="18" applyBorder="1" applyAlignment="1" applyProtection="1">
      <alignment vertical="top" wrapText="1"/>
    </xf>
    <xf numFmtId="0" fontId="6" fillId="22" borderId="7" xfId="18" applyNumberFormat="1" applyFont="1" applyFill="1" applyBorder="1" applyAlignment="1" applyProtection="1">
      <alignment horizontal="center" vertical="top"/>
      <protection locked="0"/>
    </xf>
    <xf numFmtId="0" fontId="6" fillId="22" borderId="32" xfId="18" applyNumberFormat="1" applyFont="1" applyFill="1" applyBorder="1" applyAlignment="1" applyProtection="1">
      <alignment horizontal="center" vertical="top"/>
      <protection locked="0"/>
    </xf>
    <xf numFmtId="0" fontId="6" fillId="22" borderId="8" xfId="18" applyNumberFormat="1" applyFont="1" applyFill="1" applyBorder="1" applyAlignment="1" applyProtection="1">
      <alignment horizontal="center" vertical="top"/>
      <protection locked="0"/>
    </xf>
    <xf numFmtId="0" fontId="5" fillId="0" borderId="0" xfId="18" applyFont="1" applyAlignment="1" applyProtection="1">
      <alignment horizontal="left" vertical="center" wrapText="1"/>
    </xf>
    <xf numFmtId="0" fontId="8" fillId="0" borderId="0" xfId="14" applyFill="1" applyAlignment="1" applyProtection="1">
      <alignment horizontal="left" vertical="top"/>
    </xf>
    <xf numFmtId="0" fontId="4" fillId="13" borderId="29" xfId="18" applyFont="1" applyFill="1" applyBorder="1" applyAlignment="1" applyProtection="1">
      <alignment vertical="top" wrapText="1"/>
    </xf>
    <xf numFmtId="0" fontId="4" fillId="13" borderId="29" xfId="0" applyFont="1" applyFill="1" applyBorder="1" applyAlignment="1" applyProtection="1">
      <alignment vertical="top" wrapText="1"/>
    </xf>
    <xf numFmtId="0" fontId="2" fillId="28" borderId="7" xfId="18" quotePrefix="1" applyFont="1" applyFill="1" applyBorder="1" applyAlignment="1" applyProtection="1">
      <alignment vertical="top" wrapText="1"/>
      <protection locked="0"/>
    </xf>
    <xf numFmtId="0" fontId="2" fillId="28" borderId="8" xfId="18" quotePrefix="1" applyFont="1" applyFill="1" applyBorder="1" applyAlignment="1" applyProtection="1">
      <alignment vertical="top" wrapText="1"/>
      <protection locked="0"/>
    </xf>
    <xf numFmtId="0" fontId="2" fillId="28" borderId="7" xfId="18" applyFont="1" applyFill="1" applyBorder="1" applyAlignment="1" applyProtection="1">
      <alignment vertical="top" wrapText="1"/>
      <protection locked="0"/>
    </xf>
    <xf numFmtId="0" fontId="2" fillId="28" borderId="8" xfId="18" applyFont="1" applyFill="1" applyBorder="1" applyAlignment="1" applyProtection="1">
      <alignment vertical="top" wrapText="1"/>
      <protection locked="0"/>
    </xf>
    <xf numFmtId="0" fontId="4" fillId="13" borderId="7" xfId="18" applyFont="1" applyFill="1" applyBorder="1" applyAlignment="1" applyProtection="1">
      <alignment vertical="top" wrapText="1"/>
    </xf>
    <xf numFmtId="0" fontId="4" fillId="13" borderId="8" xfId="18" applyFont="1" applyFill="1" applyBorder="1" applyAlignment="1" applyProtection="1">
      <alignment vertical="top" wrapText="1"/>
    </xf>
    <xf numFmtId="0" fontId="2" fillId="27" borderId="7" xfId="18" quotePrefix="1" applyFont="1" applyFill="1" applyBorder="1" applyAlignment="1" applyProtection="1">
      <alignment vertical="top" wrapText="1"/>
    </xf>
    <xf numFmtId="0" fontId="2" fillId="27" borderId="8" xfId="18" quotePrefix="1" applyFont="1" applyFill="1" applyBorder="1" applyAlignment="1" applyProtection="1">
      <alignment vertical="top" wrapText="1"/>
    </xf>
    <xf numFmtId="0" fontId="2" fillId="27" borderId="7" xfId="18" applyFont="1" applyFill="1" applyBorder="1" applyAlignment="1" applyProtection="1">
      <alignment vertical="top" wrapText="1"/>
    </xf>
    <xf numFmtId="0" fontId="2" fillId="27" borderId="8" xfId="18" applyFont="1" applyFill="1" applyBorder="1" applyAlignment="1" applyProtection="1">
      <alignment vertical="top" wrapText="1"/>
    </xf>
    <xf numFmtId="2" fontId="7" fillId="27" borderId="7" xfId="18" applyNumberFormat="1" applyFont="1" applyFill="1" applyBorder="1" applyAlignment="1" applyProtection="1">
      <alignment horizontal="left" vertical="top" wrapText="1"/>
    </xf>
    <xf numFmtId="0" fontId="0" fillId="27" borderId="8" xfId="0" applyFill="1" applyBorder="1" applyAlignment="1" applyProtection="1">
      <alignment horizontal="left" vertical="top" wrapText="1"/>
    </xf>
    <xf numFmtId="2" fontId="6" fillId="22" borderId="7" xfId="18" applyNumberFormat="1" applyFont="1" applyFill="1" applyBorder="1" applyAlignment="1" applyProtection="1">
      <alignment horizontal="left" vertical="top" wrapText="1"/>
      <protection locked="0"/>
    </xf>
    <xf numFmtId="2" fontId="6" fillId="27" borderId="7" xfId="18" applyNumberFormat="1" applyFont="1" applyFill="1" applyBorder="1" applyAlignment="1" applyProtection="1">
      <alignment horizontal="left" vertical="top" wrapText="1"/>
    </xf>
    <xf numFmtId="0" fontId="6" fillId="27" borderId="29" xfId="18" applyFont="1" applyFill="1" applyBorder="1" applyAlignment="1" applyProtection="1">
      <alignment horizontal="left" vertical="top" wrapText="1"/>
    </xf>
    <xf numFmtId="0" fontId="0" fillId="27" borderId="29" xfId="0" applyFill="1" applyBorder="1" applyAlignment="1" applyProtection="1">
      <alignment horizontal="left" vertical="top" wrapText="1"/>
    </xf>
    <xf numFmtId="0" fontId="47" fillId="13" borderId="27" xfId="18" applyFont="1" applyFill="1" applyBorder="1" applyAlignment="1" applyProtection="1">
      <alignment horizontal="left" vertical="top" wrapText="1"/>
    </xf>
    <xf numFmtId="0" fontId="47" fillId="13" borderId="30" xfId="18" applyFont="1" applyFill="1" applyBorder="1" applyAlignment="1" applyProtection="1">
      <alignment horizontal="left" vertical="top" wrapText="1"/>
    </xf>
    <xf numFmtId="0" fontId="47" fillId="13" borderId="28" xfId="18" applyFont="1" applyFill="1" applyBorder="1" applyAlignment="1" applyProtection="1">
      <alignment horizontal="left" vertical="top" wrapText="1"/>
    </xf>
    <xf numFmtId="0" fontId="4" fillId="13" borderId="32" xfId="0" applyFont="1" applyFill="1" applyBorder="1" applyAlignment="1" applyProtection="1">
      <alignment vertical="top" wrapText="1"/>
    </xf>
    <xf numFmtId="0" fontId="6" fillId="27" borderId="29" xfId="18" applyFont="1" applyFill="1" applyBorder="1" applyAlignment="1" applyProtection="1">
      <alignment vertical="top" wrapText="1"/>
    </xf>
    <xf numFmtId="0" fontId="46" fillId="0" borderId="0" xfId="18" applyFont="1" applyAlignment="1" applyProtection="1">
      <alignment horizontal="left" vertical="center" wrapText="1"/>
    </xf>
    <xf numFmtId="49" fontId="6" fillId="28" borderId="7" xfId="18" quotePrefix="1" applyNumberFormat="1" applyFont="1" applyFill="1" applyBorder="1" applyAlignment="1" applyProtection="1">
      <alignment horizontal="left" vertical="top"/>
      <protection locked="0"/>
    </xf>
    <xf numFmtId="49" fontId="6" fillId="28" borderId="8" xfId="18" quotePrefix="1" applyNumberFormat="1" applyFont="1" applyFill="1" applyBorder="1" applyAlignment="1" applyProtection="1">
      <alignment horizontal="left" vertical="top"/>
      <protection locked="0"/>
    </xf>
    <xf numFmtId="0" fontId="2" fillId="0" borderId="0" xfId="18" applyFont="1" applyAlignment="1" applyProtection="1">
      <alignment vertical="top" wrapText="1"/>
    </xf>
    <xf numFmtId="0" fontId="2" fillId="0" borderId="25" xfId="18" applyFont="1" applyBorder="1" applyAlignment="1" applyProtection="1">
      <alignment vertical="top" wrapText="1"/>
    </xf>
    <xf numFmtId="0" fontId="0" fillId="27" borderId="29" xfId="0" applyFill="1" applyBorder="1" applyAlignment="1" applyProtection="1">
      <alignment vertical="top" wrapText="1"/>
    </xf>
    <xf numFmtId="0" fontId="2" fillId="0" borderId="0" xfId="18" applyFill="1" applyAlignment="1" applyProtection="1">
      <alignment horizontal="left" vertical="top" wrapText="1"/>
    </xf>
    <xf numFmtId="0" fontId="0" fillId="0" borderId="25" xfId="0" applyBorder="1" applyAlignment="1">
      <alignment horizontal="left" vertical="top" wrapText="1"/>
    </xf>
    <xf numFmtId="0" fontId="56" fillId="0" borderId="47" xfId="18" applyNumberFormat="1" applyFont="1" applyFill="1" applyBorder="1" applyAlignment="1" applyProtection="1">
      <alignment horizontal="center" vertical="center" wrapText="1"/>
    </xf>
    <xf numFmtId="0" fontId="33" fillId="0" borderId="65" xfId="0" applyFont="1" applyBorder="1" applyAlignment="1">
      <alignment vertical="center" wrapText="1"/>
    </xf>
    <xf numFmtId="0" fontId="7" fillId="0" borderId="21" xfId="18" applyNumberFormat="1" applyFont="1" applyFill="1" applyBorder="1" applyAlignment="1" applyProtection="1">
      <alignment horizontal="center" vertical="center"/>
    </xf>
    <xf numFmtId="0" fontId="7" fillId="0" borderId="27" xfId="18" applyNumberFormat="1" applyFont="1" applyFill="1" applyBorder="1" applyAlignment="1" applyProtection="1">
      <alignment horizontal="center" vertical="center"/>
    </xf>
    <xf numFmtId="0" fontId="4" fillId="0" borderId="0" xfId="18" applyNumberFormat="1" applyFont="1" applyAlignment="1" applyProtection="1">
      <alignment horizontal="left" vertical="top" wrapText="1"/>
    </xf>
    <xf numFmtId="0" fontId="46" fillId="0" borderId="0" xfId="18" applyNumberFormat="1" applyFont="1" applyAlignment="1" applyProtection="1">
      <alignment horizontal="left" vertical="top" wrapText="1"/>
    </xf>
    <xf numFmtId="0" fontId="7" fillId="0" borderId="7" xfId="18" applyNumberFormat="1" applyFont="1" applyBorder="1" applyAlignment="1" applyProtection="1">
      <alignment vertical="top" wrapText="1"/>
    </xf>
    <xf numFmtId="0" fontId="0" fillId="0" borderId="8" xfId="0" applyBorder="1" applyAlignment="1" applyProtection="1">
      <alignment vertical="top" wrapText="1"/>
    </xf>
    <xf numFmtId="0" fontId="7" fillId="0" borderId="29" xfId="18" applyNumberFormat="1" applyFont="1" applyBorder="1" applyAlignment="1" applyProtection="1">
      <alignment horizontal="center" vertical="top"/>
    </xf>
    <xf numFmtId="0" fontId="6" fillId="0" borderId="29" xfId="18" applyFont="1" applyBorder="1" applyAlignment="1" applyProtection="1">
      <alignment horizontal="center" vertical="top"/>
    </xf>
    <xf numFmtId="0" fontId="56" fillId="0" borderId="29" xfId="18" applyNumberFormat="1" applyFont="1" applyBorder="1" applyAlignment="1" applyProtection="1">
      <alignment horizontal="left" vertical="top" wrapText="1" indent="1"/>
    </xf>
    <xf numFmtId="0" fontId="6" fillId="0" borderId="29" xfId="18" applyFont="1" applyBorder="1" applyAlignment="1" applyProtection="1">
      <alignment horizontal="left" vertical="top" wrapText="1" indent="1"/>
    </xf>
    <xf numFmtId="0" fontId="43" fillId="0" borderId="29" xfId="18" applyNumberFormat="1" applyFont="1" applyBorder="1" applyAlignment="1" applyProtection="1">
      <alignment horizontal="left" vertical="top" wrapText="1" indent="2"/>
    </xf>
    <xf numFmtId="0" fontId="6" fillId="0" borderId="29" xfId="18" applyFont="1" applyBorder="1" applyAlignment="1" applyProtection="1">
      <alignment horizontal="left" vertical="top" wrapText="1" indent="2"/>
    </xf>
    <xf numFmtId="0" fontId="7" fillId="0" borderId="29" xfId="18" applyNumberFormat="1" applyFont="1" applyBorder="1" applyAlignment="1" applyProtection="1">
      <alignment vertical="top" wrapText="1"/>
    </xf>
    <xf numFmtId="0" fontId="4" fillId="0" borderId="0" xfId="18" applyNumberFormat="1" applyFont="1" applyAlignment="1" applyProtection="1">
      <alignment vertical="top" wrapText="1"/>
    </xf>
    <xf numFmtId="0" fontId="2" fillId="0" borderId="8" xfId="18" applyBorder="1" applyAlignment="1" applyProtection="1">
      <alignment vertical="top" wrapText="1"/>
    </xf>
    <xf numFmtId="0" fontId="4" fillId="0" borderId="0" xfId="18" applyNumberFormat="1" applyFont="1" applyFill="1" applyAlignment="1" applyProtection="1">
      <alignment vertical="top" wrapText="1"/>
    </xf>
    <xf numFmtId="0" fontId="2" fillId="0" borderId="0" xfId="18" applyFill="1" applyAlignment="1" applyProtection="1">
      <alignment vertical="top" wrapText="1"/>
    </xf>
    <xf numFmtId="0" fontId="2" fillId="0" borderId="0" xfId="18" applyFont="1" applyAlignment="1" applyProtection="1">
      <alignment horizontal="left" vertical="top" wrapText="1"/>
    </xf>
    <xf numFmtId="0" fontId="0" fillId="0" borderId="27" xfId="0" applyBorder="1" applyAlignment="1">
      <alignment vertical="center"/>
    </xf>
    <xf numFmtId="0" fontId="43" fillId="0" borderId="29" xfId="18" applyNumberFormat="1" applyFont="1" applyBorder="1" applyAlignment="1" applyProtection="1">
      <alignment horizontal="left" vertical="top" wrapText="1" indent="1"/>
    </xf>
    <xf numFmtId="0" fontId="3" fillId="21" borderId="32" xfId="18" applyFont="1" applyFill="1" applyBorder="1" applyAlignment="1" applyProtection="1">
      <alignment horizontal="left" vertical="top" wrapText="1"/>
    </xf>
    <xf numFmtId="0" fontId="7" fillId="0" borderId="7" xfId="18" applyFont="1" applyFill="1" applyBorder="1" applyAlignment="1" applyProtection="1">
      <alignment horizontal="center" vertical="top" wrapText="1"/>
    </xf>
    <xf numFmtId="0" fontId="7" fillId="0" borderId="8" xfId="18" applyFont="1" applyFill="1" applyBorder="1" applyAlignment="1" applyProtection="1">
      <alignment horizontal="center" vertical="top" wrapText="1"/>
    </xf>
    <xf numFmtId="0" fontId="7" fillId="0" borderId="20" xfId="18" applyFont="1" applyFill="1" applyBorder="1" applyAlignment="1" applyProtection="1">
      <alignment horizontal="center" vertical="top" wrapText="1"/>
    </xf>
    <xf numFmtId="0" fontId="2" fillId="0" borderId="26" xfId="18" applyBorder="1" applyAlignment="1" applyProtection="1">
      <alignment vertical="top"/>
    </xf>
    <xf numFmtId="0" fontId="4" fillId="0" borderId="0" xfId="18" applyFont="1" applyFill="1" applyBorder="1" applyAlignment="1" applyProtection="1">
      <alignment horizontal="left" vertical="top" wrapText="1"/>
    </xf>
    <xf numFmtId="0" fontId="11" fillId="13" borderId="0" xfId="18" applyFont="1" applyFill="1" applyBorder="1" applyAlignment="1" applyProtection="1">
      <alignment horizontal="left" vertical="top" wrapText="1"/>
    </xf>
    <xf numFmtId="0" fontId="2" fillId="0" borderId="0" xfId="18" applyBorder="1" applyAlignment="1" applyProtection="1">
      <alignment horizontal="left" vertical="top" wrapText="1"/>
    </xf>
    <xf numFmtId="0" fontId="0" fillId="0" borderId="0" xfId="0" applyBorder="1" applyAlignment="1">
      <alignment horizontal="left" vertical="top" wrapText="1"/>
    </xf>
    <xf numFmtId="0" fontId="11" fillId="13" borderId="30" xfId="18" applyFont="1" applyFill="1" applyBorder="1" applyAlignment="1" applyProtection="1">
      <alignment horizontal="left" vertical="top" wrapText="1"/>
    </xf>
    <xf numFmtId="0" fontId="2" fillId="0" borderId="30" xfId="18" applyBorder="1" applyAlignment="1" applyProtection="1">
      <alignment horizontal="left" vertical="top" wrapText="1"/>
    </xf>
    <xf numFmtId="0" fontId="0" fillId="0" borderId="30" xfId="0" applyBorder="1" applyAlignment="1">
      <alignment horizontal="left" vertical="top" wrapText="1"/>
    </xf>
    <xf numFmtId="0" fontId="7" fillId="0" borderId="32" xfId="18" applyFont="1" applyFill="1" applyBorder="1" applyAlignment="1" applyProtection="1">
      <alignment horizontal="center" vertical="top" wrapText="1"/>
    </xf>
    <xf numFmtId="0" fontId="7" fillId="32" borderId="20" xfId="18" applyFont="1" applyFill="1" applyBorder="1" applyAlignment="1" applyProtection="1">
      <alignment horizontal="center" vertical="top" wrapText="1"/>
    </xf>
    <xf numFmtId="0" fontId="2" fillId="32" borderId="26" xfId="18" applyFill="1" applyBorder="1" applyAlignment="1" applyProtection="1">
      <alignment vertical="top"/>
    </xf>
    <xf numFmtId="0" fontId="7" fillId="38" borderId="20" xfId="18" applyFont="1" applyFill="1" applyBorder="1" applyAlignment="1" applyProtection="1">
      <alignment horizontal="center" vertical="top" wrapText="1"/>
    </xf>
    <xf numFmtId="0" fontId="2" fillId="38" borderId="26" xfId="18" applyFill="1" applyBorder="1" applyAlignment="1" applyProtection="1">
      <alignment vertical="top"/>
    </xf>
    <xf numFmtId="0" fontId="8" fillId="0" borderId="0" xfId="14" applyFont="1" applyFill="1" applyAlignment="1" applyProtection="1">
      <alignment horizontal="left"/>
    </xf>
    <xf numFmtId="0" fontId="7" fillId="0" borderId="29" xfId="18" applyFont="1" applyBorder="1" applyAlignment="1" applyProtection="1">
      <alignment horizontal="center" vertical="top" wrapText="1"/>
    </xf>
    <xf numFmtId="0" fontId="2" fillId="0" borderId="29" xfId="18" applyBorder="1" applyAlignment="1" applyProtection="1">
      <alignment horizontal="center" vertical="top" wrapText="1"/>
    </xf>
    <xf numFmtId="0" fontId="4" fillId="0" borderId="0" xfId="18" applyFont="1" applyBorder="1" applyAlignment="1" applyProtection="1">
      <alignment vertical="top" wrapText="1"/>
    </xf>
    <xf numFmtId="0" fontId="11" fillId="13" borderId="0" xfId="18" applyFont="1" applyFill="1" applyBorder="1" applyAlignment="1" applyProtection="1">
      <alignment vertical="top" wrapText="1"/>
    </xf>
    <xf numFmtId="0" fontId="11" fillId="13" borderId="0" xfId="18" applyFont="1" applyFill="1" applyBorder="1" applyAlignment="1" applyProtection="1">
      <alignment vertical="center" wrapText="1"/>
    </xf>
    <xf numFmtId="0" fontId="2" fillId="0" borderId="0" xfId="18" applyBorder="1" applyAlignment="1" applyProtection="1">
      <alignment vertical="center" wrapText="1"/>
    </xf>
    <xf numFmtId="0" fontId="7" fillId="0" borderId="0" xfId="18" applyFont="1" applyFill="1" applyBorder="1" applyAlignment="1" applyProtection="1">
      <alignment horizontal="left" vertical="top" wrapText="1"/>
    </xf>
    <xf numFmtId="0" fontId="10" fillId="13" borderId="0" xfId="18" applyFont="1" applyFill="1" applyAlignment="1" applyProtection="1">
      <alignment horizontal="left" vertical="center" wrapText="1"/>
    </xf>
    <xf numFmtId="0" fontId="33" fillId="27" borderId="0" xfId="0" applyFont="1" applyFill="1" applyBorder="1" applyAlignment="1" applyProtection="1">
      <alignment horizontal="left" vertical="top"/>
    </xf>
    <xf numFmtId="0" fontId="2" fillId="27" borderId="7" xfId="0" applyFont="1" applyFill="1" applyBorder="1" applyAlignment="1" applyProtection="1">
      <alignment horizontal="left" vertical="top"/>
    </xf>
    <xf numFmtId="0" fontId="2" fillId="27" borderId="32" xfId="0" applyFont="1" applyFill="1" applyBorder="1" applyAlignment="1" applyProtection="1">
      <alignment horizontal="left" vertical="top"/>
    </xf>
    <xf numFmtId="164" fontId="2" fillId="25" borderId="7" xfId="0" applyNumberFormat="1" applyFont="1" applyFill="1" applyBorder="1" applyAlignment="1" applyProtection="1">
      <alignment horizontal="right" vertical="top"/>
    </xf>
    <xf numFmtId="164" fontId="2" fillId="25" borderId="8" xfId="0" applyNumberFormat="1" applyFont="1" applyFill="1" applyBorder="1" applyAlignment="1" applyProtection="1">
      <alignment horizontal="right" vertical="top"/>
    </xf>
    <xf numFmtId="0" fontId="2" fillId="27" borderId="8" xfId="0" applyFont="1" applyFill="1" applyBorder="1" applyAlignment="1" applyProtection="1">
      <alignment horizontal="left" vertical="top"/>
    </xf>
    <xf numFmtId="165" fontId="2" fillId="25" borderId="7" xfId="0" applyNumberFormat="1" applyFont="1" applyFill="1" applyBorder="1" applyAlignment="1" applyProtection="1">
      <alignment horizontal="right" vertical="top"/>
    </xf>
    <xf numFmtId="165" fontId="2" fillId="25" borderId="32" xfId="0" applyNumberFormat="1" applyFont="1" applyFill="1" applyBorder="1" applyAlignment="1" applyProtection="1">
      <alignment horizontal="right" vertical="top"/>
    </xf>
    <xf numFmtId="165" fontId="2" fillId="25" borderId="8" xfId="0" applyNumberFormat="1" applyFont="1" applyFill="1" applyBorder="1" applyAlignment="1" applyProtection="1">
      <alignment horizontal="right" vertical="top"/>
    </xf>
    <xf numFmtId="0" fontId="48" fillId="13" borderId="0" xfId="0" applyFont="1" applyFill="1" applyAlignment="1" applyProtection="1">
      <alignment horizontal="left" vertical="top" wrapText="1"/>
    </xf>
    <xf numFmtId="0" fontId="35" fillId="28" borderId="13" xfId="0" applyFont="1" applyFill="1" applyBorder="1" applyAlignment="1" applyProtection="1">
      <alignment horizontal="center" vertical="center"/>
      <protection locked="0"/>
    </xf>
    <xf numFmtId="0" fontId="35" fillId="28" borderId="15" xfId="0" applyFont="1" applyFill="1" applyBorder="1" applyAlignment="1" applyProtection="1">
      <alignment horizontal="center" vertical="center"/>
      <protection locked="0"/>
    </xf>
    <xf numFmtId="0" fontId="96" fillId="27" borderId="0" xfId="0" applyFont="1" applyFill="1" applyAlignment="1" applyProtection="1">
      <alignment horizontal="left" vertical="top" wrapText="1"/>
    </xf>
    <xf numFmtId="0" fontId="94" fillId="13" borderId="0" xfId="0" applyFont="1" applyFill="1" applyAlignment="1" applyProtection="1">
      <alignment horizontal="left" vertical="top" wrapText="1"/>
    </xf>
    <xf numFmtId="0" fontId="94" fillId="13" borderId="0" xfId="0" applyFont="1" applyFill="1" applyAlignment="1">
      <alignment horizontal="left" vertical="top" wrapText="1"/>
    </xf>
    <xf numFmtId="0" fontId="95" fillId="13" borderId="31" xfId="0" applyFont="1" applyFill="1" applyBorder="1" applyAlignment="1" applyProtection="1">
      <alignment vertical="top" wrapText="1"/>
    </xf>
    <xf numFmtId="0" fontId="95" fillId="13" borderId="31" xfId="0" applyFont="1" applyFill="1" applyBorder="1" applyAlignment="1">
      <alignment vertical="top" wrapText="1"/>
    </xf>
    <xf numFmtId="0" fontId="2" fillId="28" borderId="7" xfId="0" applyFont="1" applyFill="1" applyBorder="1" applyAlignment="1" applyProtection="1">
      <alignment horizontal="center" vertical="top"/>
      <protection locked="0"/>
    </xf>
    <xf numFmtId="0" fontId="2" fillId="28" borderId="8" xfId="0" applyFont="1" applyFill="1" applyBorder="1" applyAlignment="1" applyProtection="1">
      <alignment horizontal="center" vertical="top"/>
      <protection locked="0"/>
    </xf>
    <xf numFmtId="0" fontId="2" fillId="28" borderId="32" xfId="0" applyFont="1" applyFill="1" applyBorder="1" applyAlignment="1" applyProtection="1">
      <alignment horizontal="center" vertical="top"/>
      <protection locked="0"/>
    </xf>
    <xf numFmtId="0" fontId="2" fillId="28" borderId="35" xfId="0" applyFont="1" applyFill="1" applyBorder="1" applyAlignment="1" applyProtection="1">
      <alignment horizontal="center" vertical="top"/>
      <protection locked="0"/>
    </xf>
    <xf numFmtId="0" fontId="2" fillId="27" borderId="21" xfId="0" applyFont="1" applyFill="1" applyBorder="1" applyAlignment="1" applyProtection="1">
      <alignment horizontal="center" vertical="top" wrapText="1"/>
    </xf>
    <xf numFmtId="0" fontId="2" fillId="27" borderId="31" xfId="0" applyFont="1" applyFill="1" applyBorder="1" applyAlignment="1" applyProtection="1">
      <alignment horizontal="center" vertical="top" wrapText="1"/>
    </xf>
    <xf numFmtId="0" fontId="2" fillId="27" borderId="22" xfId="0" applyFont="1" applyFill="1" applyBorder="1" applyAlignment="1" applyProtection="1">
      <alignment horizontal="center" vertical="top" wrapText="1"/>
    </xf>
    <xf numFmtId="0" fontId="2" fillId="27" borderId="24" xfId="0" applyFont="1" applyFill="1" applyBorder="1" applyAlignment="1" applyProtection="1">
      <alignment horizontal="center" vertical="top" wrapText="1"/>
    </xf>
    <xf numFmtId="0" fontId="2" fillId="27" borderId="0" xfId="0" applyFont="1" applyFill="1" applyBorder="1" applyAlignment="1" applyProtection="1">
      <alignment horizontal="center" vertical="top" wrapText="1"/>
    </xf>
    <xf numFmtId="0" fontId="2" fillId="27" borderId="25" xfId="0" applyFont="1" applyFill="1" applyBorder="1" applyAlignment="1" applyProtection="1">
      <alignment horizontal="center" vertical="top" wrapText="1"/>
    </xf>
    <xf numFmtId="0" fontId="2" fillId="27" borderId="27" xfId="0" applyFont="1" applyFill="1" applyBorder="1" applyAlignment="1" applyProtection="1">
      <alignment horizontal="center" vertical="top" wrapText="1"/>
    </xf>
    <xf numFmtId="0" fontId="2" fillId="27" borderId="30" xfId="0" applyFont="1" applyFill="1" applyBorder="1" applyAlignment="1" applyProtection="1">
      <alignment horizontal="center" vertical="top" wrapText="1"/>
    </xf>
    <xf numFmtId="0" fontId="2" fillId="27" borderId="28" xfId="0" applyFont="1" applyFill="1" applyBorder="1" applyAlignment="1" applyProtection="1">
      <alignment horizontal="center" vertical="top" wrapText="1"/>
    </xf>
    <xf numFmtId="0" fontId="2" fillId="27" borderId="45" xfId="0" applyFont="1" applyFill="1" applyBorder="1" applyAlignment="1" applyProtection="1">
      <alignment horizontal="center" vertical="top" wrapText="1"/>
    </xf>
    <xf numFmtId="0" fontId="2" fillId="27" borderId="68" xfId="0" applyFont="1" applyFill="1" applyBorder="1" applyAlignment="1" applyProtection="1">
      <alignment horizontal="center" vertical="top" wrapText="1"/>
    </xf>
    <xf numFmtId="0" fontId="2" fillId="27" borderId="49" xfId="0" applyFont="1" applyFill="1" applyBorder="1" applyAlignment="1" applyProtection="1">
      <alignment horizontal="center" vertical="top" wrapText="1"/>
    </xf>
    <xf numFmtId="0" fontId="2" fillId="27" borderId="59" xfId="0" applyFont="1" applyFill="1" applyBorder="1" applyAlignment="1" applyProtection="1">
      <alignment horizontal="center" vertical="top" wrapText="1"/>
    </xf>
    <xf numFmtId="0" fontId="2" fillId="27" borderId="20" xfId="0" applyFont="1" applyFill="1" applyBorder="1" applyAlignment="1" applyProtection="1">
      <alignment horizontal="center" vertical="top" wrapText="1"/>
    </xf>
    <xf numFmtId="0" fontId="2" fillId="27" borderId="26" xfId="0" applyFont="1" applyFill="1" applyBorder="1" applyAlignment="1" applyProtection="1">
      <alignment horizontal="center" vertical="top" wrapText="1"/>
    </xf>
    <xf numFmtId="0" fontId="2" fillId="27" borderId="53" xfId="0" applyFont="1" applyFill="1" applyBorder="1" applyAlignment="1" applyProtection="1">
      <alignment horizontal="center" vertical="top" wrapText="1"/>
    </xf>
    <xf numFmtId="0" fontId="2" fillId="27" borderId="54" xfId="0" applyFont="1" applyFill="1" applyBorder="1" applyAlignment="1" applyProtection="1">
      <alignment horizontal="center" vertical="top" wrapText="1"/>
    </xf>
    <xf numFmtId="0" fontId="48" fillId="13" borderId="0" xfId="0" applyFont="1" applyFill="1" applyBorder="1" applyAlignment="1" applyProtection="1">
      <alignment horizontal="left" vertical="top" wrapText="1"/>
    </xf>
    <xf numFmtId="0" fontId="49" fillId="0" borderId="0" xfId="0" applyFont="1" applyBorder="1" applyAlignment="1">
      <alignment horizontal="left" vertical="top" wrapText="1"/>
    </xf>
    <xf numFmtId="0" fontId="49" fillId="0" borderId="0" xfId="0" applyFont="1" applyAlignment="1">
      <alignment horizontal="left" vertical="top" wrapText="1"/>
    </xf>
    <xf numFmtId="0" fontId="8" fillId="13" borderId="0" xfId="14" applyFill="1" applyBorder="1" applyAlignment="1" applyProtection="1">
      <alignment horizontal="left" vertical="top" wrapText="1"/>
    </xf>
    <xf numFmtId="0" fontId="2" fillId="28" borderId="21" xfId="0" applyFont="1" applyFill="1" applyBorder="1" applyAlignment="1" applyProtection="1">
      <alignment horizontal="center" vertical="top"/>
      <protection locked="0"/>
    </xf>
    <xf numFmtId="0" fontId="2" fillId="28" borderId="22" xfId="0" applyFont="1" applyFill="1" applyBorder="1" applyAlignment="1" applyProtection="1">
      <alignment horizontal="center" vertical="top"/>
      <protection locked="0"/>
    </xf>
    <xf numFmtId="166" fontId="2" fillId="27" borderId="7" xfId="0" applyNumberFormat="1" applyFont="1" applyFill="1" applyBorder="1" applyAlignment="1" applyProtection="1">
      <alignment horizontal="left" vertical="top"/>
    </xf>
    <xf numFmtId="166" fontId="2" fillId="27" borderId="32" xfId="0" applyNumberFormat="1" applyFont="1" applyFill="1" applyBorder="1" applyAlignment="1" applyProtection="1">
      <alignment horizontal="left" vertical="top"/>
    </xf>
    <xf numFmtId="166" fontId="2" fillId="25" borderId="40" xfId="0" applyNumberFormat="1" applyFont="1" applyFill="1" applyBorder="1" applyAlignment="1" applyProtection="1">
      <alignment horizontal="center" vertical="top"/>
    </xf>
    <xf numFmtId="166" fontId="2" fillId="25" borderId="58" xfId="0" applyNumberFormat="1" applyFont="1" applyFill="1" applyBorder="1" applyAlignment="1" applyProtection="1">
      <alignment horizontal="center" vertical="top"/>
    </xf>
    <xf numFmtId="0" fontId="2" fillId="27" borderId="61" xfId="0" applyFont="1" applyFill="1" applyBorder="1" applyAlignment="1" applyProtection="1">
      <alignment horizontal="center" vertical="top" wrapText="1"/>
    </xf>
    <xf numFmtId="0" fontId="2" fillId="27" borderId="63" xfId="0" applyFont="1" applyFill="1" applyBorder="1" applyAlignment="1" applyProtection="1">
      <alignment horizontal="center" vertical="top" wrapText="1"/>
    </xf>
    <xf numFmtId="0" fontId="2" fillId="27" borderId="64" xfId="0" applyFont="1" applyFill="1" applyBorder="1" applyAlignment="1" applyProtection="1">
      <alignment horizontal="center" vertical="top" wrapText="1"/>
    </xf>
    <xf numFmtId="0" fontId="2" fillId="27" borderId="62" xfId="0" applyFont="1" applyFill="1" applyBorder="1" applyAlignment="1" applyProtection="1">
      <alignment horizontal="center" vertical="top" wrapText="1"/>
    </xf>
    <xf numFmtId="0" fontId="2" fillId="28" borderId="29" xfId="0" applyFont="1" applyFill="1" applyBorder="1" applyAlignment="1" applyProtection="1">
      <alignment horizontal="center" vertical="top"/>
      <protection locked="0"/>
    </xf>
    <xf numFmtId="0" fontId="2" fillId="27" borderId="29" xfId="0" applyFont="1" applyFill="1" applyBorder="1" applyAlignment="1" applyProtection="1">
      <alignment horizontal="center" vertical="top"/>
    </xf>
    <xf numFmtId="0" fontId="2" fillId="16" borderId="21" xfId="0" applyFont="1" applyFill="1" applyBorder="1" applyAlignment="1">
      <alignment horizontal="center" vertical="center" wrapText="1"/>
    </xf>
    <xf numFmtId="0" fontId="2" fillId="16" borderId="31" xfId="0" applyFont="1" applyFill="1" applyBorder="1" applyAlignment="1">
      <alignment horizontal="center" vertical="center" wrapText="1"/>
    </xf>
    <xf numFmtId="0" fontId="2" fillId="16" borderId="22" xfId="0" applyFont="1" applyFill="1" applyBorder="1" applyAlignment="1">
      <alignment horizontal="center" vertical="center" wrapText="1"/>
    </xf>
    <xf numFmtId="0" fontId="2" fillId="16" borderId="24" xfId="0" applyFont="1" applyFill="1" applyBorder="1" applyAlignment="1">
      <alignment horizontal="center" vertical="center" wrapText="1"/>
    </xf>
    <xf numFmtId="0" fontId="2" fillId="16" borderId="0" xfId="0" applyFont="1" applyFill="1" applyAlignment="1">
      <alignment horizontal="center" vertical="center" wrapText="1"/>
    </xf>
    <xf numFmtId="0" fontId="2" fillId="16" borderId="25" xfId="0" applyFont="1" applyFill="1" applyBorder="1" applyAlignment="1">
      <alignment horizontal="center" vertical="center" wrapText="1"/>
    </xf>
    <xf numFmtId="0" fontId="2" fillId="16" borderId="27" xfId="0" applyFont="1" applyFill="1" applyBorder="1" applyAlignment="1">
      <alignment horizontal="center" vertical="center" wrapText="1"/>
    </xf>
    <xf numFmtId="0" fontId="2" fillId="16" borderId="30" xfId="0" applyFont="1" applyFill="1" applyBorder="1" applyAlignment="1">
      <alignment horizontal="center" vertical="center" wrapText="1"/>
    </xf>
    <xf numFmtId="0" fontId="2" fillId="16" borderId="28" xfId="0" applyFont="1" applyFill="1" applyBorder="1" applyAlignment="1">
      <alignment horizontal="center" vertical="center" wrapText="1"/>
    </xf>
    <xf numFmtId="0" fontId="8" fillId="16" borderId="0" xfId="14" applyFill="1" applyAlignment="1" applyProtection="1"/>
  </cellXfs>
  <cellStyles count="21">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heck Cell" xfId="8" xr:uid="{00000000-0005-0000-0000-000007000000}"/>
    <cellStyle name="Good" xfId="9" xr:uid="{00000000-0005-0000-0000-000008000000}"/>
    <cellStyle name="Heading 1" xfId="10" xr:uid="{00000000-0005-0000-0000-000009000000}"/>
    <cellStyle name="Heading 2" xfId="11" xr:uid="{00000000-0005-0000-0000-00000A000000}"/>
    <cellStyle name="Heading 3" xfId="12" xr:uid="{00000000-0005-0000-0000-00000B000000}"/>
    <cellStyle name="Heading 4" xfId="13" xr:uid="{00000000-0005-0000-0000-00000C000000}"/>
    <cellStyle name="Hyperlink" xfId="14" builtinId="8"/>
    <cellStyle name="Linked Cell" xfId="15" xr:uid="{00000000-0005-0000-0000-00000E000000}"/>
    <cellStyle name="Neutral" xfId="16" xr:uid="{00000000-0005-0000-0000-00000F000000}"/>
    <cellStyle name="Normal" xfId="0" builtinId="0"/>
    <cellStyle name="Note" xfId="17" xr:uid="{00000000-0005-0000-0000-000010000000}"/>
    <cellStyle name="Standard 2" xfId="18" xr:uid="{00000000-0005-0000-0000-000012000000}"/>
    <cellStyle name="Standard_Outline NIMs template 10-09-30" xfId="19" xr:uid="{00000000-0005-0000-0000-000013000000}"/>
    <cellStyle name="Title" xfId="20" xr:uid="{00000000-0005-0000-0000-000014000000}"/>
  </cellStyles>
  <dxfs count="292">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ont>
        <b/>
        <i val="0"/>
        <condense val="0"/>
        <extend val="0"/>
        <color indexed="1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Down"/>
      </fill>
    </dxf>
    <dxf>
      <fill>
        <patternFill patternType="lightUp"/>
      </fill>
    </dxf>
    <dxf>
      <fill>
        <patternFill patternType="lightUp"/>
      </fill>
    </dxf>
    <dxf>
      <fill>
        <patternFill patternType="lightDown"/>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Down"/>
      </fill>
    </dxf>
    <dxf>
      <font>
        <strike/>
        <condense val="0"/>
        <extend val="0"/>
      </font>
    </dxf>
    <dxf>
      <fill>
        <patternFill patternType="lightDown"/>
      </fill>
    </dxf>
    <dxf>
      <font>
        <strike/>
        <condense val="0"/>
        <extend val="0"/>
      </font>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Down"/>
      </fill>
    </dxf>
    <dxf>
      <fill>
        <patternFill patternType="lightUp"/>
      </fill>
    </dxf>
    <dxf>
      <fill>
        <patternFill patternType="lightUp"/>
      </fill>
    </dxf>
    <dxf>
      <fill>
        <patternFill patternType="lightDown"/>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Down"/>
      </fill>
    </dxf>
    <dxf>
      <font>
        <strike/>
        <condense val="0"/>
        <extend val="0"/>
      </font>
    </dxf>
    <dxf>
      <fill>
        <patternFill patternType="lightDown"/>
      </fill>
    </dxf>
    <dxf>
      <font>
        <strike/>
        <condense val="0"/>
        <extend val="0"/>
      </font>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patternType="lightUp"/>
      </fill>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b val="0"/>
        <i val="0"/>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b val="0"/>
        <i val="0"/>
        <strike/>
        <condense val="0"/>
        <extend val="0"/>
      </font>
    </dxf>
    <dxf>
      <font>
        <strike/>
        <condense val="0"/>
        <extend val="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Down"/>
      </fill>
    </dxf>
    <dxf>
      <fill>
        <patternFill patternType="lightDown"/>
      </fill>
    </dxf>
    <dxf>
      <fill>
        <patternFill patternType="lightUp"/>
      </fill>
    </dxf>
    <dxf>
      <fill>
        <patternFill patternType="lightDown"/>
      </fill>
    </dxf>
    <dxf>
      <fill>
        <patternFill patternType="lightUp"/>
      </fill>
    </dxf>
    <dxf>
      <fill>
        <patternFill patternType="lightDown"/>
      </fill>
    </dxf>
    <dxf>
      <fill>
        <patternFill patternType="lightDown"/>
      </fill>
    </dxf>
    <dxf>
      <font>
        <b/>
        <i val="0"/>
        <condense val="0"/>
        <extend val="0"/>
        <color indexed="10"/>
      </font>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ont>
        <b/>
        <i val="0"/>
        <condense val="0"/>
        <extend val="0"/>
        <color indexed="10"/>
      </font>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ont>
        <strike/>
        <condense val="0"/>
        <extend val="0"/>
      </font>
    </dxf>
    <dxf>
      <fill>
        <patternFill patternType="lightUp"/>
      </fill>
    </dxf>
    <dxf>
      <fill>
        <patternFill patternType="lightDown"/>
      </fill>
    </dxf>
    <dxf>
      <font>
        <strike/>
        <condense val="0"/>
        <extend val="0"/>
      </font>
    </dxf>
    <dxf>
      <fill>
        <patternFill patternType="lightUp"/>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patternType="lightUp"/>
      </fill>
    </dxf>
    <dxf>
      <fill>
        <patternFill patternType="lightUp"/>
      </fill>
    </dxf>
    <dxf>
      <fill>
        <patternFill patternType="lightUp"/>
      </fill>
    </dxf>
    <dxf>
      <font>
        <strike/>
        <condense val="0"/>
        <extend val="0"/>
      </font>
    </dxf>
    <dxf>
      <font>
        <strike/>
        <condense val="0"/>
        <extend val="0"/>
      </font>
    </dxf>
    <dxf>
      <font>
        <strike/>
        <condense val="0"/>
        <extend val="0"/>
      </font>
    </dxf>
    <dxf>
      <font>
        <strike/>
        <condense val="0"/>
        <extend val="0"/>
      </font>
    </dxf>
    <dxf>
      <fill>
        <patternFill patternType="lightUp">
          <bgColor indexed="9"/>
        </patternFill>
      </fill>
    </dxf>
    <dxf>
      <fill>
        <patternFill patternType="lightUp">
          <bgColor indexed="9"/>
        </patternFill>
      </fill>
    </dxf>
    <dxf>
      <font>
        <b val="0"/>
        <i val="0"/>
        <strike/>
        <condense val="0"/>
        <extend val="0"/>
      </font>
    </dxf>
    <dxf>
      <fill>
        <patternFill patternType="lightUp">
          <bgColor indexed="9"/>
        </patternFill>
      </fill>
    </dxf>
    <dxf>
      <font>
        <strike/>
        <condense val="0"/>
        <extend val="0"/>
      </font>
    </dxf>
    <dxf>
      <fill>
        <patternFill patternType="lightUp"/>
      </fill>
    </dxf>
    <dxf>
      <fill>
        <patternFill patternType="lightUp"/>
      </fill>
    </dxf>
    <dxf>
      <fill>
        <patternFill patternType="lightUp"/>
      </fill>
    </dxf>
    <dxf>
      <fill>
        <patternFill patternType="lightTrellis">
          <bgColor indexed="9"/>
        </patternFill>
      </fill>
    </dxf>
    <dxf>
      <font>
        <strike/>
        <condense val="0"/>
        <extend val="0"/>
      </font>
    </dxf>
    <dxf>
      <font>
        <strike/>
        <condense val="0"/>
        <extend val="0"/>
      </font>
    </dxf>
    <dxf>
      <fill>
        <patternFill patternType="lightDown"/>
      </fill>
    </dxf>
    <dxf>
      <fill>
        <patternFill patternType="lightDown"/>
      </fill>
    </dxf>
  </dxfs>
  <tableStyles count="0" defaultTableStyle="TableStyleMedium9" defaultPivotStyle="PivotStyleLight16"/>
  <colors>
    <mruColors>
      <color rgb="FFFF6464"/>
      <color rgb="FFCCFFCC"/>
      <color rgb="FFBDD7EE"/>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5" name="Button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is-IS" sz="1000" b="0" i="0" u="none" strike="noStrike" baseline="0">
                  <a:solidFill>
                    <a:srgbClr val="000000"/>
                  </a:solidFill>
                  <a:latin typeface="Arial"/>
                  <a:cs typeface="Arial"/>
                </a:rPr>
                <a:t>Add another Part C</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6" name="Button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is-IS"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0</xdr:row>
          <xdr:rowOff>0</xdr:rowOff>
        </xdr:from>
        <xdr:to>
          <xdr:col>8</xdr:col>
          <xdr:colOff>0</xdr:colOff>
          <xdr:row>0</xdr:row>
          <xdr:rowOff>0</xdr:rowOff>
        </xdr:to>
        <xdr:sp macro="" textlink="">
          <xdr:nvSpPr>
            <xdr:cNvPr id="37889" name="Button 1" hidden="1">
              <a:extLst>
                <a:ext uri="{63B3BB69-23CF-44E3-9099-C40C66FF867C}">
                  <a14:compatExt spid="_x0000_s37889"/>
                </a:ext>
                <a:ext uri="{FF2B5EF4-FFF2-40B4-BE49-F238E27FC236}">
                  <a16:creationId xmlns:a16="http://schemas.microsoft.com/office/drawing/2014/main" id="{00000000-0008-0000-0500-0000019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is-IS"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eur-lex.europa.eu/legal-content/EN/TXT/PDF/?uri=CELEX:02012R0601-20140730&amp;qid=1447163892338&amp;from=EN" TargetMode="External"/><Relationship Id="rId1" Type="http://schemas.openxmlformats.org/officeDocument/2006/relationships/hyperlink" Target="http://eur-lex.europa.eu/legal-content/EN/TXT/HTML/?uri=CELEX:02003L0087-20151029&amp;qid=1447163831856&amp;from=EN" TargetMode="External"/><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icao.int/environmental-protection/CORSIA/Pages/default.aspx" TargetMode="External"/><Relationship Id="rId13" Type="http://schemas.openxmlformats.org/officeDocument/2006/relationships/hyperlink" Target="http://data.europa.eu/eli/dir/2003/87/2020-01-01" TargetMode="External"/><Relationship Id="rId3" Type="http://schemas.openxmlformats.org/officeDocument/2006/relationships/hyperlink" Target="http://ec.europa.eu/clima/policies/ets/index_en.htm" TargetMode="External"/><Relationship Id="rId7" Type="http://schemas.openxmlformats.org/officeDocument/2006/relationships/hyperlink" Target="https://eur-lex.europa.eu/eli/reg/2012/601" TargetMode="External"/><Relationship Id="rId12" Type="http://schemas.openxmlformats.org/officeDocument/2006/relationships/hyperlink" Target="https://eur-lex.europa.eu/eli/reg_del/2019/1603/oj" TargetMode="External"/><Relationship Id="rId17" Type="http://schemas.openxmlformats.org/officeDocument/2006/relationships/printerSettings" Target="../printerSettings/printerSettings2.bin"/><Relationship Id="rId2" Type="http://schemas.openxmlformats.org/officeDocument/2006/relationships/hyperlink" Target="http://ec.europa.eu/clima/policies/ets/monitoring/index_en.htm" TargetMode="External"/><Relationship Id="rId16" Type="http://schemas.openxmlformats.org/officeDocument/2006/relationships/hyperlink" Target="mailto:ets-aviation@ust.is" TargetMode="External"/><Relationship Id="rId1" Type="http://schemas.openxmlformats.org/officeDocument/2006/relationships/hyperlink" Target="http://eur-lex.europa.eu/en/index.htm" TargetMode="External"/><Relationship Id="rId6" Type="http://schemas.openxmlformats.org/officeDocument/2006/relationships/hyperlink" Target="https://eur-lex.europa.eu/eli/reg/2012/601" TargetMode="External"/><Relationship Id="rId11" Type="http://schemas.openxmlformats.org/officeDocument/2006/relationships/hyperlink" Target="http://data.europa.eu/eli/reg_impl/2018/2066/oj" TargetMode="External"/><Relationship Id="rId5" Type="http://schemas.openxmlformats.org/officeDocument/2006/relationships/hyperlink" Target="http://ec.europa.eu/clima/documentation/ets/docs/decision_benchmarking_15_dec_en.pdf." TargetMode="External"/><Relationship Id="rId15" Type="http://schemas.openxmlformats.org/officeDocument/2006/relationships/hyperlink" Target="https://www.bafu.admin.ch/bafu/en/home/topics/climate/info-specialists/climate-policy/emissions-trading/informationen-fuer-luftfahrzeugbetreiber.html" TargetMode="External"/><Relationship Id="rId10" Type="http://schemas.openxmlformats.org/officeDocument/2006/relationships/hyperlink" Target="https://eur-lex.europa.eu/legal-content/EN/TXT/?uri=CELEX:02003L0087-20180408" TargetMode="External"/><Relationship Id="rId4" Type="http://schemas.openxmlformats.org/officeDocument/2006/relationships/hyperlink" Target="http://ec.europa.eu/clima/policies/transport/aviation/index_en.htm" TargetMode="External"/><Relationship Id="rId9" Type="http://schemas.openxmlformats.org/officeDocument/2006/relationships/hyperlink" Target="https://ec.europa.eu/clima/sites/clima/files/ets/monitoring/docs/gd2_guidance_aircraft_en.pdf" TargetMode="External"/><Relationship Id="rId14" Type="http://schemas.openxmlformats.org/officeDocument/2006/relationships/hyperlink" Target="https://eur-lex.europa.eu/legal-content/EN/TXT/?uri=CELEX:22017A1207(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cao.int/environmental-protection/CORSIA/Pages/state-pair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K76"/>
  <sheetViews>
    <sheetView showGridLines="0" topLeftCell="A46" zoomScale="130" zoomScaleNormal="130" zoomScaleSheetLayoutView="100" workbookViewId="0">
      <selection activeCell="M56" sqref="M56"/>
    </sheetView>
  </sheetViews>
  <sheetFormatPr defaultColWidth="11.42578125" defaultRowHeight="12.75" x14ac:dyDescent="0.2"/>
  <cols>
    <col min="1" max="1" width="4.7109375" style="27" customWidth="1"/>
    <col min="2" max="9" width="12.7109375" style="27" customWidth="1"/>
    <col min="10" max="10" width="4.7109375" style="248" customWidth="1"/>
    <col min="11" max="11" width="11.42578125" style="248" customWidth="1"/>
    <col min="12" max="16384" width="11.42578125" style="27"/>
  </cols>
  <sheetData>
    <row r="2" spans="1:11" ht="63.75" customHeight="1" x14ac:dyDescent="0.2">
      <c r="B2" s="749" t="str">
        <f>Translations!$B$840</f>
        <v>ANNUAL EMISSIONS REPORT FOR AIRCRAFT OPERATORS</v>
      </c>
      <c r="C2" s="749"/>
      <c r="D2" s="749"/>
      <c r="E2" s="749"/>
      <c r="F2" s="749"/>
      <c r="G2" s="749"/>
      <c r="H2" s="749"/>
      <c r="I2" s="749"/>
      <c r="K2" s="27"/>
    </row>
    <row r="3" spans="1:11" ht="63.75" customHeight="1" x14ac:dyDescent="0.2">
      <c r="B3" s="749" t="str">
        <f>Translations!$B$1244</f>
        <v>Used for combined reporting under the EU ETS, the Swiss ETS and ICAO CORSIA</v>
      </c>
      <c r="C3" s="749"/>
      <c r="D3" s="749"/>
      <c r="E3" s="749"/>
      <c r="F3" s="749"/>
      <c r="G3" s="749"/>
      <c r="H3" s="749"/>
      <c r="I3" s="749"/>
    </row>
    <row r="4" spans="1:11" x14ac:dyDescent="0.2">
      <c r="B4" s="672"/>
      <c r="K4" s="27"/>
    </row>
    <row r="5" spans="1:11" x14ac:dyDescent="0.2">
      <c r="B5" s="249"/>
      <c r="K5" s="27"/>
    </row>
    <row r="6" spans="1:11" ht="29.25" customHeight="1" x14ac:dyDescent="0.2">
      <c r="B6" s="750" t="str">
        <f>Translations!$B$3</f>
        <v>CONTENTS</v>
      </c>
      <c r="C6" s="751"/>
      <c r="D6" s="751"/>
      <c r="E6" s="751"/>
      <c r="F6" s="751"/>
      <c r="G6" s="751"/>
      <c r="H6" s="751"/>
      <c r="I6" s="751"/>
      <c r="J6" s="388"/>
      <c r="K6" s="27"/>
    </row>
    <row r="7" spans="1:11" x14ac:dyDescent="0.2">
      <c r="A7" s="250"/>
      <c r="B7" s="752" t="str">
        <f>Translations!$B$4</f>
        <v>Guidelines and conditions</v>
      </c>
      <c r="C7" s="751"/>
      <c r="D7" s="751"/>
      <c r="E7" s="751"/>
      <c r="F7" s="2"/>
      <c r="G7" s="2"/>
      <c r="H7" s="2"/>
      <c r="I7" s="2"/>
      <c r="K7" s="27"/>
    </row>
    <row r="8" spans="1:11" x14ac:dyDescent="0.2">
      <c r="A8" s="250">
        <v>1</v>
      </c>
      <c r="B8" s="752" t="str">
        <f>Translations!$B$841</f>
        <v>Reporting year</v>
      </c>
      <c r="C8" s="751"/>
      <c r="D8" s="751"/>
      <c r="E8" s="751"/>
      <c r="F8" s="2"/>
      <c r="G8" s="2"/>
      <c r="H8" s="2"/>
      <c r="I8" s="2"/>
      <c r="K8" s="27"/>
    </row>
    <row r="9" spans="1:11" x14ac:dyDescent="0.2">
      <c r="A9" s="250">
        <v>2</v>
      </c>
      <c r="B9" s="752" t="str">
        <f>Translations!$B$6</f>
        <v>Identification of the aircraft operator</v>
      </c>
      <c r="C9" s="752"/>
      <c r="D9" s="752"/>
      <c r="E9" s="752"/>
      <c r="F9" s="3"/>
      <c r="G9" s="3"/>
      <c r="H9" s="3"/>
      <c r="I9" s="3"/>
      <c r="K9" s="27"/>
    </row>
    <row r="10" spans="1:11" x14ac:dyDescent="0.2">
      <c r="A10" s="250">
        <v>3</v>
      </c>
      <c r="B10" s="752" t="str">
        <f>Translations!$B$842</f>
        <v>Identification of the verifier</v>
      </c>
      <c r="C10" s="752"/>
      <c r="D10" s="752"/>
      <c r="E10" s="752"/>
      <c r="F10" s="3"/>
      <c r="G10" s="3"/>
      <c r="H10" s="3"/>
      <c r="I10" s="3"/>
      <c r="K10" s="27"/>
    </row>
    <row r="11" spans="1:11" x14ac:dyDescent="0.2">
      <c r="A11" s="250">
        <v>4</v>
      </c>
      <c r="B11" s="753" t="str">
        <f>Translations!$B$843</f>
        <v>Information about the monitoring plan</v>
      </c>
      <c r="C11" s="752"/>
      <c r="D11" s="752"/>
      <c r="E11" s="752"/>
      <c r="F11" s="3"/>
      <c r="G11" s="3"/>
      <c r="H11" s="3"/>
      <c r="I11" s="3"/>
      <c r="K11" s="27"/>
    </row>
    <row r="12" spans="1:11" x14ac:dyDescent="0.2">
      <c r="A12" s="250">
        <v>5</v>
      </c>
      <c r="B12" s="753" t="str">
        <f>Translations!$B$844</f>
        <v>Total emissions</v>
      </c>
      <c r="C12" s="752"/>
      <c r="D12" s="752"/>
      <c r="E12" s="752"/>
      <c r="F12" s="3"/>
      <c r="G12" s="3"/>
      <c r="H12" s="3"/>
      <c r="I12" s="3"/>
      <c r="K12" s="27"/>
    </row>
    <row r="13" spans="1:11" x14ac:dyDescent="0.2">
      <c r="A13" s="250">
        <v>6</v>
      </c>
      <c r="B13" s="753" t="str">
        <f>Translations!$B$845</f>
        <v>Use of simplified procedures</v>
      </c>
      <c r="C13" s="752"/>
      <c r="D13" s="752"/>
      <c r="E13" s="752"/>
      <c r="F13" s="3"/>
      <c r="G13" s="3"/>
      <c r="H13" s="3"/>
      <c r="I13" s="3"/>
      <c r="K13" s="27"/>
    </row>
    <row r="14" spans="1:11" x14ac:dyDescent="0.2">
      <c r="A14" s="250">
        <v>7</v>
      </c>
      <c r="B14" s="753" t="str">
        <f>Translations!$B$846</f>
        <v>Approach for data gaps</v>
      </c>
      <c r="C14" s="752"/>
      <c r="D14" s="752"/>
      <c r="E14" s="752"/>
      <c r="F14" s="3"/>
      <c r="G14" s="3"/>
      <c r="H14" s="3"/>
      <c r="I14" s="3"/>
      <c r="K14" s="27"/>
    </row>
    <row r="15" spans="1:11" x14ac:dyDescent="0.2">
      <c r="A15" s="250">
        <v>8</v>
      </c>
      <c r="B15" s="753" t="str">
        <f>Translations!$B$1039</f>
        <v>Detailed emissions data – EU ETS</v>
      </c>
      <c r="C15" s="752"/>
      <c r="D15" s="752"/>
      <c r="E15" s="752"/>
      <c r="F15" s="3"/>
      <c r="G15" s="3"/>
      <c r="H15" s="3"/>
      <c r="I15" s="3"/>
      <c r="K15" s="27"/>
    </row>
    <row r="16" spans="1:11" x14ac:dyDescent="0.2">
      <c r="A16" s="250" t="s">
        <v>1531</v>
      </c>
      <c r="B16" s="753" t="str">
        <f>Translations!$B$1245</f>
        <v>Detailed emissions data – CH ETS</v>
      </c>
      <c r="C16" s="752"/>
      <c r="D16" s="752"/>
      <c r="E16" s="752"/>
      <c r="F16" s="665"/>
      <c r="G16" s="665"/>
      <c r="H16" s="665"/>
      <c r="I16" s="665"/>
      <c r="K16" s="27"/>
    </row>
    <row r="17" spans="1:11" x14ac:dyDescent="0.2">
      <c r="A17" s="250">
        <v>9</v>
      </c>
      <c r="B17" s="753" t="str">
        <f>Translations!$B$848</f>
        <v>Aircraft data</v>
      </c>
      <c r="C17" s="752"/>
      <c r="D17" s="752"/>
      <c r="E17" s="752"/>
      <c r="F17" s="3"/>
      <c r="G17" s="3"/>
      <c r="H17" s="3"/>
      <c r="I17" s="3"/>
      <c r="K17" s="27"/>
    </row>
    <row r="18" spans="1:11" x14ac:dyDescent="0.2">
      <c r="A18" s="250">
        <v>10</v>
      </c>
      <c r="B18" s="752" t="str">
        <f>Translations!$B$20</f>
        <v>Member State specific further information</v>
      </c>
      <c r="C18" s="752"/>
      <c r="D18" s="752"/>
      <c r="E18" s="752"/>
      <c r="F18" s="3"/>
      <c r="G18" s="3"/>
      <c r="H18" s="3"/>
      <c r="I18" s="3"/>
      <c r="K18" s="27"/>
    </row>
    <row r="19" spans="1:11" ht="12.75" customHeight="1" x14ac:dyDescent="0.2">
      <c r="A19" s="250">
        <v>11</v>
      </c>
      <c r="B19" s="752" t="str">
        <f>Translations!$B$1246</f>
        <v>Annex: Emissions per aerodrome pair – EU ETS and CH ETS</v>
      </c>
      <c r="C19" s="752"/>
      <c r="D19" s="752"/>
      <c r="E19" s="752"/>
      <c r="F19" s="3"/>
      <c r="G19" s="3"/>
      <c r="H19" s="3"/>
      <c r="I19" s="3"/>
      <c r="K19" s="27"/>
    </row>
    <row r="20" spans="1:11" x14ac:dyDescent="0.2">
      <c r="A20" s="250">
        <v>12</v>
      </c>
      <c r="B20" s="752" t="str">
        <f>Translations!$B$1041</f>
        <v>CORSIA emissions data</v>
      </c>
      <c r="C20" s="752"/>
      <c r="D20" s="752"/>
      <c r="E20" s="752"/>
      <c r="F20" s="414"/>
      <c r="G20" s="414"/>
      <c r="H20" s="414"/>
      <c r="I20" s="414"/>
      <c r="K20" s="27"/>
    </row>
    <row r="21" spans="1:11" x14ac:dyDescent="0.2">
      <c r="A21" s="250"/>
      <c r="B21" s="30"/>
      <c r="K21" s="27"/>
    </row>
    <row r="22" spans="1:11" ht="13.5" thickBot="1" x14ac:dyDescent="0.25">
      <c r="A22" s="250"/>
      <c r="K22" s="27"/>
    </row>
    <row r="23" spans="1:11" ht="13.5" thickBot="1" x14ac:dyDescent="0.25">
      <c r="B23" s="27" t="str">
        <f>Translations!$B$850</f>
        <v>Reporting year:</v>
      </c>
      <c r="F23" s="256" t="str">
        <f>IF(ISBLANK('Identification and description'!I7),"",'Identification and description'!I7)</f>
        <v/>
      </c>
      <c r="K23" s="27"/>
    </row>
    <row r="24" spans="1:11" ht="5.0999999999999996" customHeight="1" x14ac:dyDescent="0.2">
      <c r="K24" s="27"/>
    </row>
    <row r="25" spans="1:11" ht="13.5" thickBot="1" x14ac:dyDescent="0.25">
      <c r="B25" s="773" t="str">
        <f>Translations!$B$851</f>
        <v>Information about this report:</v>
      </c>
      <c r="C25" s="751"/>
      <c r="D25" s="751"/>
      <c r="E25" s="751"/>
      <c r="F25" s="751"/>
      <c r="G25" s="751"/>
      <c r="H25" s="751"/>
      <c r="I25" s="751"/>
      <c r="K25" s="27"/>
    </row>
    <row r="26" spans="1:11" s="251" customFormat="1" ht="12.75" customHeight="1" x14ac:dyDescent="0.2">
      <c r="B26" s="781" t="str">
        <f>Translations!$B$1033</f>
        <v>This Annual Emissions Report was submitted by:</v>
      </c>
      <c r="C26" s="751"/>
      <c r="D26" s="751"/>
      <c r="E26" s="777"/>
      <c r="F26" s="446" t="str">
        <f>IF(ISBLANK('Identification and description'!I44),"",'Identification and description'!I44)</f>
        <v/>
      </c>
      <c r="G26" s="252"/>
      <c r="H26" s="252"/>
      <c r="I26" s="253"/>
      <c r="J26" s="230"/>
    </row>
    <row r="27" spans="1:11" s="251" customFormat="1" x14ac:dyDescent="0.2">
      <c r="B27" s="776" t="str">
        <f>Translations!$B$23</f>
        <v>Unique Identifier of the aircraft operator (CRCO No.):</v>
      </c>
      <c r="C27" s="751"/>
      <c r="D27" s="751"/>
      <c r="E27" s="777"/>
      <c r="F27" s="447" t="str">
        <f>IF(ISBLANK('Identification and description'!I47),"",'Identification and description'!I47)</f>
        <v/>
      </c>
      <c r="G27" s="254"/>
      <c r="H27" s="254"/>
      <c r="I27" s="255"/>
      <c r="J27" s="230"/>
    </row>
    <row r="28" spans="1:11" s="251" customFormat="1" x14ac:dyDescent="0.2">
      <c r="B28" s="778" t="str">
        <f>Translations!$B$1042</f>
        <v>Version number of this emission report</v>
      </c>
      <c r="C28" s="751"/>
      <c r="D28" s="751"/>
      <c r="E28" s="777"/>
      <c r="F28" s="447">
        <f>IF(ISBLANK('Identification and description'!K10),"",'Identification and description'!K10)</f>
        <v>1</v>
      </c>
      <c r="G28" s="254"/>
      <c r="H28" s="254"/>
      <c r="I28" s="255"/>
      <c r="J28" s="230"/>
    </row>
    <row r="29" spans="1:11" s="251" customFormat="1" x14ac:dyDescent="0.2">
      <c r="B29" s="778" t="str">
        <f>Translations!$B$899</f>
        <v>Version number of the latest approved monitoring plan:</v>
      </c>
      <c r="C29" s="751"/>
      <c r="D29" s="751"/>
      <c r="E29" s="777"/>
      <c r="F29" s="448" t="str">
        <f>IF(ISBLANK('Emissions overview'!I7),"",'Emissions overview'!I7)</f>
        <v/>
      </c>
      <c r="G29" s="408"/>
      <c r="H29" s="408"/>
      <c r="I29" s="409"/>
      <c r="J29" s="230"/>
    </row>
    <row r="30" spans="1:11" s="251" customFormat="1" ht="13.5" thickBot="1" x14ac:dyDescent="0.25">
      <c r="B30" s="778" t="str">
        <f>Translations!$B$1043</f>
        <v>This emission report is used for CORSIA:</v>
      </c>
      <c r="C30" s="751"/>
      <c r="D30" s="751"/>
      <c r="E30" s="777"/>
      <c r="F30" s="449" t="str">
        <f>IF(ISBLANK('Identification and description'!K30),"",'Identification and description'!K30)</f>
        <v/>
      </c>
      <c r="G30" s="384"/>
      <c r="H30" s="384"/>
      <c r="I30" s="385"/>
      <c r="J30" s="230"/>
    </row>
    <row r="31" spans="1:11" ht="13.5" thickBot="1" x14ac:dyDescent="0.25">
      <c r="H31" s="2"/>
      <c r="K31" s="27"/>
    </row>
    <row r="32" spans="1:11" ht="25.5" customHeight="1" thickBot="1" x14ac:dyDescent="0.25">
      <c r="B32" s="782" t="str">
        <f>Translations!$B$1044</f>
        <v>Total emissions of the aircraft operator from flights reportable under the EU ETS:</v>
      </c>
      <c r="C32" s="760"/>
      <c r="D32" s="760"/>
      <c r="E32" s="760"/>
      <c r="F32" s="783"/>
      <c r="G32" s="779">
        <f>SUM(INDICATOR_ETS_TotalEmissions)</f>
        <v>0</v>
      </c>
      <c r="H32" s="780"/>
      <c r="I32" s="500" t="s">
        <v>1161</v>
      </c>
      <c r="K32" s="27"/>
    </row>
    <row r="33" spans="1:11" ht="25.5" customHeight="1" x14ac:dyDescent="0.2">
      <c r="B33" s="784" t="str">
        <f>Translations!$B$853</f>
        <v xml:space="preserve">This is the amount of allowances to be surrendered by the aircraft operator, as calculated in section 5(c). This figure should only include emissions to be reported under the EU ETS, i.e. relate to the reduced scope. </v>
      </c>
      <c r="C33" s="785"/>
      <c r="D33" s="785"/>
      <c r="E33" s="785"/>
      <c r="F33" s="785"/>
      <c r="G33" s="785"/>
      <c r="H33" s="785"/>
      <c r="I33" s="785"/>
      <c r="K33" s="27"/>
    </row>
    <row r="34" spans="1:11" ht="5.0999999999999996" customHeight="1" x14ac:dyDescent="0.2">
      <c r="B34" s="230"/>
      <c r="C34" s="230"/>
      <c r="D34" s="230"/>
      <c r="E34" s="230"/>
      <c r="F34" s="230"/>
      <c r="G34" s="230"/>
      <c r="H34" s="230"/>
      <c r="I34" s="230"/>
      <c r="K34" s="27"/>
    </row>
    <row r="35" spans="1:11" ht="15" x14ac:dyDescent="0.2">
      <c r="B35" s="258" t="str">
        <f>Translations!$B$854</f>
        <v>Memo-Item: Total (sustainable) biomass emissions</v>
      </c>
      <c r="C35" s="230"/>
      <c r="D35" s="230"/>
      <c r="E35" s="230"/>
      <c r="F35" s="230"/>
      <c r="G35" s="774">
        <f>SUM(INDICATOR_ETS_TotalSustainableBiomassEmissions)</f>
        <v>0</v>
      </c>
      <c r="H35" s="775"/>
      <c r="I35" s="259" t="s">
        <v>1161</v>
      </c>
      <c r="K35" s="27"/>
    </row>
    <row r="36" spans="1:11" ht="5.0999999999999996" customHeight="1" x14ac:dyDescent="0.2">
      <c r="B36" s="230"/>
      <c r="C36" s="230"/>
      <c r="D36" s="230"/>
      <c r="E36" s="230"/>
      <c r="F36" s="230"/>
      <c r="G36" s="230"/>
      <c r="H36" s="230"/>
      <c r="I36" s="230"/>
      <c r="K36" s="27"/>
    </row>
    <row r="37" spans="1:11" ht="15" x14ac:dyDescent="0.2">
      <c r="B37" s="258" t="str">
        <f>Translations!$B$855</f>
        <v>Memo-Item: Total non-sustainable biomass emissions</v>
      </c>
      <c r="C37" s="230"/>
      <c r="D37" s="230"/>
      <c r="E37" s="230"/>
      <c r="F37" s="230"/>
      <c r="G37" s="774">
        <f>SUM(INDICATOR_ETS_TotalNonSustainableBiomassEmissions)</f>
        <v>0</v>
      </c>
      <c r="H37" s="775"/>
      <c r="I37" s="259" t="s">
        <v>1161</v>
      </c>
      <c r="K37" s="27"/>
    </row>
    <row r="38" spans="1:11" x14ac:dyDescent="0.2">
      <c r="H38" s="2"/>
      <c r="K38" s="27"/>
    </row>
    <row r="39" spans="1:11" ht="5.0999999999999996" customHeight="1" thickBot="1" x14ac:dyDescent="0.25">
      <c r="A39" s="673"/>
      <c r="B39" s="673"/>
      <c r="C39" s="673"/>
      <c r="D39" s="673"/>
      <c r="E39" s="673"/>
      <c r="F39" s="673"/>
      <c r="G39" s="673"/>
      <c r="H39" s="674"/>
      <c r="I39" s="673"/>
      <c r="J39" s="675"/>
      <c r="K39" s="27"/>
    </row>
    <row r="40" spans="1:11" ht="25.5" customHeight="1" thickBot="1" x14ac:dyDescent="0.25">
      <c r="A40" s="673"/>
      <c r="B40" s="782" t="str">
        <f>Translations!$B$1247</f>
        <v>Total emissions of the aircraft operator from flights reportable under the CH ETS (Swiss ETS):</v>
      </c>
      <c r="C40" s="760"/>
      <c r="D40" s="760"/>
      <c r="E40" s="760"/>
      <c r="F40" s="783"/>
      <c r="G40" s="779">
        <f>SUM(INDICATOR_CHETS_TotalEmissions)</f>
        <v>0</v>
      </c>
      <c r="H40" s="780"/>
      <c r="I40" s="500" t="s">
        <v>1161</v>
      </c>
      <c r="J40" s="675"/>
    </row>
    <row r="41" spans="1:11" ht="12.75" customHeight="1" x14ac:dyDescent="0.2">
      <c r="A41" s="673"/>
      <c r="B41" s="784" t="str">
        <f>Translations!$B$1248</f>
        <v>This is the amount of allowances to be surrendered by the aircraft operator for compliance under the CH ETS, as calculated in section 5(d).</v>
      </c>
      <c r="C41" s="785"/>
      <c r="D41" s="785"/>
      <c r="E41" s="785"/>
      <c r="F41" s="785"/>
      <c r="G41" s="785"/>
      <c r="H41" s="785"/>
      <c r="I41" s="785"/>
      <c r="J41" s="675"/>
      <c r="K41" s="27"/>
    </row>
    <row r="42" spans="1:11" ht="5.0999999999999996" customHeight="1" x14ac:dyDescent="0.2">
      <c r="A42" s="673"/>
      <c r="B42" s="230"/>
      <c r="C42" s="230"/>
      <c r="D42" s="230"/>
      <c r="E42" s="230"/>
      <c r="F42" s="230"/>
      <c r="G42" s="230"/>
      <c r="H42" s="230"/>
      <c r="I42" s="230"/>
      <c r="J42" s="675"/>
      <c r="K42" s="27"/>
    </row>
    <row r="43" spans="1:11" ht="15" x14ac:dyDescent="0.2">
      <c r="A43" s="673"/>
      <c r="B43" s="258" t="str">
        <f>Translations!$B$854</f>
        <v>Memo-Item: Total (sustainable) biomass emissions</v>
      </c>
      <c r="C43" s="230"/>
      <c r="D43" s="230"/>
      <c r="E43" s="230"/>
      <c r="F43" s="230"/>
      <c r="G43" s="774">
        <f>SUM(INDICATOR_CHETS_TotalSustainableBiomassEmissions)</f>
        <v>0</v>
      </c>
      <c r="H43" s="775"/>
      <c r="I43" s="259" t="s">
        <v>1161</v>
      </c>
      <c r="J43" s="675"/>
      <c r="K43" s="27"/>
    </row>
    <row r="44" spans="1:11" ht="5.0999999999999996" customHeight="1" x14ac:dyDescent="0.2">
      <c r="A44" s="673"/>
      <c r="B44" s="230"/>
      <c r="C44" s="230"/>
      <c r="D44" s="230"/>
      <c r="E44" s="230"/>
      <c r="F44" s="230"/>
      <c r="G44" s="230"/>
      <c r="H44" s="230"/>
      <c r="I44" s="230"/>
      <c r="J44" s="675"/>
      <c r="K44" s="27"/>
    </row>
    <row r="45" spans="1:11" ht="15" x14ac:dyDescent="0.2">
      <c r="A45" s="673"/>
      <c r="B45" s="258" t="str">
        <f>Translations!$B$855</f>
        <v>Memo-Item: Total non-sustainable biomass emissions</v>
      </c>
      <c r="C45" s="230"/>
      <c r="D45" s="230"/>
      <c r="E45" s="230"/>
      <c r="F45" s="230"/>
      <c r="G45" s="774">
        <f>SUM(INDICATOR_CHETS_TotalNonSustainableBiomassEmissions)</f>
        <v>0</v>
      </c>
      <c r="H45" s="775"/>
      <c r="I45" s="259" t="s">
        <v>1161</v>
      </c>
      <c r="J45" s="675"/>
      <c r="K45" s="27"/>
    </row>
    <row r="46" spans="1:11" ht="5.0999999999999996" customHeight="1" x14ac:dyDescent="0.2">
      <c r="A46" s="673"/>
      <c r="B46" s="673"/>
      <c r="C46" s="673"/>
      <c r="D46" s="673"/>
      <c r="E46" s="673"/>
      <c r="F46" s="673"/>
      <c r="G46" s="673"/>
      <c r="H46" s="674"/>
      <c r="I46" s="673"/>
      <c r="J46" s="675"/>
      <c r="K46" s="27"/>
    </row>
    <row r="47" spans="1:11" x14ac:dyDescent="0.2">
      <c r="H47" s="666"/>
      <c r="K47" s="27"/>
    </row>
    <row r="48" spans="1:11" ht="5.0999999999999996" customHeight="1" x14ac:dyDescent="0.2">
      <c r="A48" s="386"/>
      <c r="B48" s="386"/>
      <c r="C48" s="386"/>
      <c r="D48" s="386"/>
      <c r="E48" s="386"/>
      <c r="F48" s="386"/>
      <c r="G48" s="386"/>
      <c r="H48" s="387"/>
      <c r="I48" s="386"/>
      <c r="J48" s="389"/>
      <c r="K48" s="27"/>
    </row>
    <row r="49" spans="1:11" x14ac:dyDescent="0.2">
      <c r="A49" s="386"/>
      <c r="B49" s="257" t="str">
        <f>Translations!$B$1045</f>
        <v>Emissions of the aircraft operator from international flights covered by CORSIA:</v>
      </c>
      <c r="H49" s="2"/>
      <c r="J49" s="389"/>
      <c r="K49" s="27"/>
    </row>
    <row r="50" spans="1:11" ht="5.0999999999999996" customHeight="1" x14ac:dyDescent="0.2">
      <c r="A50" s="386"/>
      <c r="H50" s="2"/>
      <c r="J50" s="389"/>
      <c r="K50" s="27"/>
    </row>
    <row r="51" spans="1:11" ht="15" x14ac:dyDescent="0.2">
      <c r="A51" s="386"/>
      <c r="B51" s="759" t="str">
        <f>Translations!$B$1046</f>
        <v>Total emissions from international flights:</v>
      </c>
      <c r="C51" s="760"/>
      <c r="D51" s="760"/>
      <c r="E51" s="760"/>
      <c r="F51" s="761"/>
      <c r="G51" s="757" t="str">
        <f>IF(INDICATOR_CORSIA_totalCO2="","",ROUND(INDICATOR_CORSIA_totalCO2,0))</f>
        <v/>
      </c>
      <c r="H51" s="758"/>
      <c r="I51" s="259" t="s">
        <v>1161</v>
      </c>
      <c r="J51" s="389"/>
      <c r="K51" s="27"/>
    </row>
    <row r="52" spans="1:11" ht="5.0999999999999996" hidden="1" customHeight="1" x14ac:dyDescent="0.2">
      <c r="A52" s="386" t="s">
        <v>975</v>
      </c>
      <c r="G52" s="230"/>
      <c r="H52" s="230"/>
      <c r="I52" s="230"/>
      <c r="J52" s="389"/>
      <c r="K52" s="495" t="s">
        <v>1502</v>
      </c>
    </row>
    <row r="53" spans="1:11" ht="15" hidden="1" x14ac:dyDescent="0.2">
      <c r="A53" s="386" t="s">
        <v>975</v>
      </c>
      <c r="B53" s="759" t="str">
        <f>Translations!$B$1047</f>
        <v>Total emissions from flights subject to offsetting requirements:</v>
      </c>
      <c r="C53" s="760"/>
      <c r="D53" s="760"/>
      <c r="E53" s="760"/>
      <c r="F53" s="761"/>
      <c r="G53" s="757" t="str">
        <f>IF(INDICATOR_CORSIA_totalCO2withOffsetting="","",ROUND(INDICATOR_CORSIA_totalCO2withOffsetting,0))</f>
        <v/>
      </c>
      <c r="H53" s="758"/>
      <c r="I53" s="393" t="s">
        <v>1161</v>
      </c>
      <c r="J53" s="389"/>
      <c r="K53" s="495" t="s">
        <v>1502</v>
      </c>
    </row>
    <row r="54" spans="1:11" ht="5.0999999999999996" hidden="1" customHeight="1" x14ac:dyDescent="0.2">
      <c r="A54" s="386" t="s">
        <v>975</v>
      </c>
      <c r="H54" s="2"/>
      <c r="J54" s="389"/>
      <c r="K54" s="495" t="s">
        <v>1502</v>
      </c>
    </row>
    <row r="55" spans="1:11" ht="15" hidden="1" x14ac:dyDescent="0.2">
      <c r="A55" s="386" t="s">
        <v>975</v>
      </c>
      <c r="B55" s="759" t="str">
        <f>Translations!$B$1048</f>
        <v>Total emissions reductions claimed from the use of CORSIA eligible fuels:</v>
      </c>
      <c r="C55" s="760"/>
      <c r="D55" s="760"/>
      <c r="E55" s="760"/>
      <c r="F55" s="760"/>
      <c r="G55" s="757" t="str">
        <f>IF(INDICATOR_CORSIA_totalTonnesEligibleFuelsClaimed="","",ROUND(INDICATOR_CORSIA_totalTonnesEligibleFuelsClaimed,0))</f>
        <v/>
      </c>
      <c r="H55" s="758"/>
      <c r="I55" s="259" t="s">
        <v>1161</v>
      </c>
      <c r="J55" s="389"/>
      <c r="K55" s="495" t="s">
        <v>1502</v>
      </c>
    </row>
    <row r="56" spans="1:11" ht="5.0999999999999996" customHeight="1" x14ac:dyDescent="0.2">
      <c r="A56" s="386"/>
      <c r="H56" s="2"/>
      <c r="J56" s="389"/>
    </row>
    <row r="57" spans="1:11" ht="5.0999999999999996" customHeight="1" x14ac:dyDescent="0.2">
      <c r="A57" s="386"/>
      <c r="B57" s="386"/>
      <c r="C57" s="386"/>
      <c r="D57" s="386"/>
      <c r="E57" s="386"/>
      <c r="F57" s="386"/>
      <c r="G57" s="386"/>
      <c r="H57" s="387"/>
      <c r="I57" s="386"/>
      <c r="J57" s="389"/>
    </row>
    <row r="58" spans="1:11" x14ac:dyDescent="0.2">
      <c r="B58" s="28"/>
      <c r="C58" s="28"/>
      <c r="D58" s="28"/>
      <c r="E58" s="28"/>
      <c r="F58" s="28"/>
      <c r="G58" s="28"/>
    </row>
    <row r="59" spans="1:11" ht="25.5" customHeight="1" x14ac:dyDescent="0.2">
      <c r="B59" s="771" t="str">
        <f>Translations!$B$25</f>
        <v>If your competent authority requires you to hand in a signed paper copy of the monitoring plan, please use the space below for signature:</v>
      </c>
      <c r="C59" s="771"/>
      <c r="D59" s="771"/>
      <c r="E59" s="771"/>
      <c r="F59" s="771"/>
      <c r="G59" s="771"/>
      <c r="H59" s="771"/>
      <c r="I59" s="771"/>
    </row>
    <row r="60" spans="1:11" x14ac:dyDescent="0.2">
      <c r="B60" s="28"/>
      <c r="C60" s="28"/>
      <c r="D60" s="28"/>
      <c r="E60" s="28"/>
      <c r="F60" s="28"/>
      <c r="G60" s="28"/>
    </row>
    <row r="66" spans="1:9" ht="13.5" thickBot="1" x14ac:dyDescent="0.25">
      <c r="B66" s="248"/>
      <c r="D66" s="248"/>
      <c r="E66" s="248"/>
      <c r="F66" s="260"/>
      <c r="G66" s="260"/>
    </row>
    <row r="67" spans="1:9" x14ac:dyDescent="0.2">
      <c r="B67" s="770" t="str">
        <f>Translations!$B$26</f>
        <v>Date</v>
      </c>
      <c r="C67" s="770"/>
      <c r="D67" s="770"/>
      <c r="E67" s="248"/>
      <c r="F67" s="768" t="str">
        <f>Translations!$B$27</f>
        <v>Name and Signature of 
legally responsible person</v>
      </c>
      <c r="G67" s="768"/>
      <c r="H67" s="768"/>
      <c r="I67" s="768"/>
    </row>
    <row r="68" spans="1:9" x14ac:dyDescent="0.2">
      <c r="F68" s="769"/>
      <c r="G68" s="769"/>
      <c r="H68" s="769"/>
      <c r="I68" s="769"/>
    </row>
    <row r="72" spans="1:9" ht="13.5" thickBot="1" x14ac:dyDescent="0.25">
      <c r="A72" s="250"/>
      <c r="B72" s="773" t="str">
        <f>Translations!$B$28</f>
        <v>Template version information:</v>
      </c>
      <c r="C72" s="751"/>
      <c r="D72" s="751"/>
      <c r="E72" s="751"/>
      <c r="F72" s="751"/>
      <c r="G72" s="751"/>
      <c r="H72" s="751"/>
      <c r="I72" s="751"/>
    </row>
    <row r="73" spans="1:9" ht="12.75" customHeight="1" x14ac:dyDescent="0.2">
      <c r="B73" s="261" t="str">
        <f>Translations!$B$29</f>
        <v>Template provided by:</v>
      </c>
      <c r="C73" s="262"/>
      <c r="D73" s="390"/>
      <c r="E73" s="762" t="str">
        <f>VersionDocumentation!B4</f>
        <v>European Commission</v>
      </c>
      <c r="F73" s="763"/>
      <c r="G73" s="763"/>
      <c r="H73" s="764"/>
    </row>
    <row r="74" spans="1:9" x14ac:dyDescent="0.2">
      <c r="B74" s="263" t="str">
        <f>Translations!$B$30</f>
        <v>Publication date:</v>
      </c>
      <c r="C74" s="264"/>
      <c r="D74" s="391"/>
      <c r="E74" s="772">
        <f>VersionDocumentation!B3</f>
        <v>44153</v>
      </c>
      <c r="F74" s="766"/>
      <c r="G74" s="766"/>
      <c r="H74" s="767"/>
    </row>
    <row r="75" spans="1:9" x14ac:dyDescent="0.2">
      <c r="B75" s="263" t="str">
        <f>Translations!$B$31</f>
        <v>Language version:</v>
      </c>
      <c r="C75" s="265"/>
      <c r="D75" s="391"/>
      <c r="E75" s="765" t="str">
        <f>VersionDocumentation!B5</f>
        <v>English</v>
      </c>
      <c r="F75" s="766"/>
      <c r="G75" s="766"/>
      <c r="H75" s="767"/>
    </row>
    <row r="76" spans="1:9" ht="13.5" thickBot="1" x14ac:dyDescent="0.25">
      <c r="B76" s="266" t="str">
        <f>Translations!$B$32</f>
        <v>Reference filename:</v>
      </c>
      <c r="C76" s="267"/>
      <c r="D76" s="392"/>
      <c r="E76" s="754" t="str">
        <f>VersionDocumentation!C3</f>
        <v>AER EU &amp; CH ETS &amp; CORSIA_COM_en_181120.xls</v>
      </c>
      <c r="F76" s="755"/>
      <c r="G76" s="755"/>
      <c r="H76" s="756"/>
    </row>
  </sheetData>
  <sheetProtection sheet="1" objects="1" scenarios="1" formatCells="0" formatColumns="0" formatRows="0" insertColumns="0" insertRows="0"/>
  <mergeCells count="47">
    <mergeCell ref="B16:E16"/>
    <mergeCell ref="B40:F40"/>
    <mergeCell ref="G40:H40"/>
    <mergeCell ref="B41:I41"/>
    <mergeCell ref="G43:H43"/>
    <mergeCell ref="B32:F32"/>
    <mergeCell ref="G37:H37"/>
    <mergeCell ref="B33:I33"/>
    <mergeCell ref="G45:H45"/>
    <mergeCell ref="B17:E17"/>
    <mergeCell ref="B18:E18"/>
    <mergeCell ref="B19:E19"/>
    <mergeCell ref="B13:E13"/>
    <mergeCell ref="G35:H35"/>
    <mergeCell ref="B14:E14"/>
    <mergeCell ref="B27:E27"/>
    <mergeCell ref="B29:E29"/>
    <mergeCell ref="B15:E15"/>
    <mergeCell ref="B25:I25"/>
    <mergeCell ref="G32:H32"/>
    <mergeCell ref="B26:E26"/>
    <mergeCell ref="B28:E28"/>
    <mergeCell ref="B30:E30"/>
    <mergeCell ref="B20:E20"/>
    <mergeCell ref="E76:H76"/>
    <mergeCell ref="G53:H53"/>
    <mergeCell ref="B51:F51"/>
    <mergeCell ref="B53:F53"/>
    <mergeCell ref="B55:F55"/>
    <mergeCell ref="G55:H55"/>
    <mergeCell ref="E73:H73"/>
    <mergeCell ref="E75:H75"/>
    <mergeCell ref="F67:I68"/>
    <mergeCell ref="B67:D67"/>
    <mergeCell ref="B59:I59"/>
    <mergeCell ref="G51:H51"/>
    <mergeCell ref="E74:H74"/>
    <mergeCell ref="B72:I72"/>
    <mergeCell ref="B2:I2"/>
    <mergeCell ref="B6:I6"/>
    <mergeCell ref="B7:E7"/>
    <mergeCell ref="B11:E11"/>
    <mergeCell ref="B12:E12"/>
    <mergeCell ref="B8:E8"/>
    <mergeCell ref="B9:E9"/>
    <mergeCell ref="B10:E10"/>
    <mergeCell ref="B3:I3"/>
  </mergeCells>
  <phoneticPr fontId="9" type="noConversion"/>
  <hyperlinks>
    <hyperlink ref="B7" location="'Guidelines and conditions'!A1" display="Guidelines and conditions" xr:uid="{00000000-0004-0000-0000-000000000000}"/>
    <hyperlink ref="B9" location="'Identification and description'!H6" display="Identification of the aircraft operator" xr:uid="{00000000-0004-0000-0000-000001000000}"/>
    <hyperlink ref="B10" location="'Identification and description'!H145" display="Contact details" xr:uid="{00000000-0004-0000-0000-000002000000}"/>
    <hyperlink ref="B10:C10" location="'Identification and description'!A1" display="Contact details" xr:uid="{00000000-0004-0000-0000-000003000000}"/>
    <hyperlink ref="B9:C9" location="'Identification and description'!A1" display="Identification of the aircraft operator" xr:uid="{00000000-0004-0000-0000-000004000000}"/>
    <hyperlink ref="B8" location="'Identification and description'!H6" display="Identification of the aircraft operator" xr:uid="{00000000-0004-0000-0000-000005000000}"/>
    <hyperlink ref="B8:C8" location="'Identification and description'!A1" display="Identification of the aircraft operator" xr:uid="{00000000-0004-0000-0000-000006000000}"/>
    <hyperlink ref="B10:E10" location="JUMP_3" display="JUMP_3" xr:uid="{00000000-0004-0000-0000-000007000000}"/>
    <hyperlink ref="B11:E11" location="'Emissions overview'!A1" display="Information about the monitoring plan" xr:uid="{00000000-0004-0000-0000-000008000000}"/>
    <hyperlink ref="B12:E12" location="JUMP_5" display="JUMP_5" xr:uid="{00000000-0004-0000-0000-000009000000}"/>
    <hyperlink ref="B13:E13" location="JUMP_6" display="JUMP_6" xr:uid="{00000000-0004-0000-0000-00000A000000}"/>
    <hyperlink ref="B14:E14" location="JUMP_7" display="JUMP_7" xr:uid="{00000000-0004-0000-0000-00000B000000}"/>
    <hyperlink ref="B15:E15" location="'Emissions Data'!A1" display="Detailed emissions data" xr:uid="{00000000-0004-0000-0000-00000C000000}"/>
    <hyperlink ref="B17:E17" location="'Aircraft Data'!A1" display="Aircraft data" xr:uid="{00000000-0004-0000-0000-00000D000000}"/>
    <hyperlink ref="B18:E18" location="'MS specific content'!A1" display="Member State specific further information" xr:uid="{00000000-0004-0000-0000-00000E000000}"/>
    <hyperlink ref="B19:E19" location="Annex!A1" display="Annex: Emissions per airodrome pair" xr:uid="{00000000-0004-0000-0000-00000F000000}"/>
    <hyperlink ref="B20:E20" location="'CORSIA emissions'!A1" display="CORSIA emissions data" xr:uid="{00000000-0004-0000-0000-000010000000}"/>
    <hyperlink ref="B9:E9" location="JUMP_2" display="JUMP_2" xr:uid="{00000000-0004-0000-0000-000011000000}"/>
    <hyperlink ref="B16:E16" location="Jump_8b" display="Detailed emissions data – CH ETS" xr:uid="{00000000-0004-0000-0000-000012000000}"/>
  </hyperlinks>
  <pageMargins left="0.78740157480314965" right="0.78740157480314965" top="0.78740157480314965" bottom="0.78740157480314965" header="0.39370078740157483" footer="0.39370078740157483"/>
  <pageSetup paperSize="9" scale="72" orientation="portrait" r:id="rId1"/>
  <headerFooter alignWithMargins="0">
    <oddFooter>&amp;L&amp;F&amp;C&amp;A&amp;R&amp;P /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0"/>
    <pageSetUpPr fitToPage="1"/>
  </sheetPr>
  <dimension ref="A1:D916"/>
  <sheetViews>
    <sheetView topLeftCell="A871" zoomScaleNormal="100" workbookViewId="0">
      <selection activeCell="D916" sqref="D916"/>
    </sheetView>
  </sheetViews>
  <sheetFormatPr defaultColWidth="11.42578125" defaultRowHeight="12.75" x14ac:dyDescent="0.2"/>
  <cols>
    <col min="1" max="1" width="23.140625" style="5" customWidth="1"/>
    <col min="2" max="16384" width="11.42578125" style="5"/>
  </cols>
  <sheetData>
    <row r="1" spans="1:2" x14ac:dyDescent="0.2">
      <c r="A1" s="32" t="s">
        <v>1085</v>
      </c>
    </row>
    <row r="2" spans="1:2" x14ac:dyDescent="0.2">
      <c r="A2" s="71">
        <v>2020</v>
      </c>
    </row>
    <row r="3" spans="1:2" x14ac:dyDescent="0.2">
      <c r="A3" s="71">
        <v>2021</v>
      </c>
      <c r="B3" s="400"/>
    </row>
    <row r="4" spans="1:2" x14ac:dyDescent="0.2">
      <c r="A4" s="71">
        <v>2022</v>
      </c>
      <c r="B4" s="400"/>
    </row>
    <row r="5" spans="1:2" x14ac:dyDescent="0.2">
      <c r="A5" s="71">
        <v>2023</v>
      </c>
      <c r="B5" s="400"/>
    </row>
    <row r="6" spans="1:2" x14ac:dyDescent="0.2">
      <c r="A6" s="71">
        <v>2024</v>
      </c>
      <c r="B6" s="400"/>
    </row>
    <row r="7" spans="1:2" x14ac:dyDescent="0.2">
      <c r="A7" s="71">
        <v>2025</v>
      </c>
      <c r="B7" s="400"/>
    </row>
    <row r="8" spans="1:2" x14ac:dyDescent="0.2">
      <c r="A8" s="71">
        <v>2026</v>
      </c>
      <c r="B8" s="400"/>
    </row>
    <row r="9" spans="1:2" x14ac:dyDescent="0.2">
      <c r="A9" s="71">
        <v>2027</v>
      </c>
      <c r="B9" s="400"/>
    </row>
    <row r="10" spans="1:2" x14ac:dyDescent="0.2">
      <c r="A10" s="71">
        <v>2028</v>
      </c>
      <c r="B10" s="400"/>
    </row>
    <row r="11" spans="1:2" x14ac:dyDescent="0.2">
      <c r="A11" s="71">
        <v>2029</v>
      </c>
      <c r="B11" s="400"/>
    </row>
    <row r="12" spans="1:2" x14ac:dyDescent="0.2">
      <c r="A12" s="71">
        <v>2030</v>
      </c>
      <c r="B12" s="400"/>
    </row>
    <row r="13" spans="1:2" x14ac:dyDescent="0.2">
      <c r="A13" s="71">
        <v>2031</v>
      </c>
      <c r="B13" s="400"/>
    </row>
    <row r="14" spans="1:2" x14ac:dyDescent="0.2">
      <c r="A14" s="71">
        <v>2032</v>
      </c>
      <c r="B14" s="400"/>
    </row>
    <row r="15" spans="1:2" x14ac:dyDescent="0.2">
      <c r="A15" s="71">
        <v>2033</v>
      </c>
      <c r="B15" s="400"/>
    </row>
    <row r="16" spans="1:2" x14ac:dyDescent="0.2">
      <c r="A16" s="71">
        <v>2034</v>
      </c>
      <c r="B16" s="400"/>
    </row>
    <row r="17" spans="1:3" x14ac:dyDescent="0.2">
      <c r="A17" s="71">
        <v>2035</v>
      </c>
      <c r="B17" s="400"/>
    </row>
    <row r="19" spans="1:3" x14ac:dyDescent="0.2">
      <c r="A19" s="32" t="s">
        <v>1136</v>
      </c>
    </row>
    <row r="20" spans="1:3" x14ac:dyDescent="0.2">
      <c r="A20" s="236" t="str">
        <f>Translations!$B$1029</f>
        <v>eligible</v>
      </c>
    </row>
    <row r="21" spans="1:3" x14ac:dyDescent="0.2">
      <c r="A21" s="32" t="s">
        <v>1137</v>
      </c>
    </row>
    <row r="22" spans="1:3" x14ac:dyDescent="0.2">
      <c r="A22" s="236" t="str">
        <f>Translations!$B$1030</f>
        <v>not eligible</v>
      </c>
    </row>
    <row r="23" spans="1:3" x14ac:dyDescent="0.2">
      <c r="A23" s="32" t="s">
        <v>1142</v>
      </c>
      <c r="C23" s="400" t="s">
        <v>1396</v>
      </c>
    </row>
    <row r="24" spans="1:3" x14ac:dyDescent="0.2">
      <c r="A24" s="236" t="str">
        <f>Translations!$B$1031</f>
        <v>Number is different from input in section 5(a)!</v>
      </c>
    </row>
    <row r="27" spans="1:3" x14ac:dyDescent="0.2">
      <c r="A27" s="32" t="s">
        <v>284</v>
      </c>
    </row>
    <row r="28" spans="1:3" x14ac:dyDescent="0.2">
      <c r="A28" s="33" t="str">
        <f>Translations!$B$368</f>
        <v>Please select</v>
      </c>
    </row>
    <row r="29" spans="1:3" x14ac:dyDescent="0.2">
      <c r="A29" s="33" t="str">
        <f>Translations!$B$369</f>
        <v>Austria</v>
      </c>
    </row>
    <row r="30" spans="1:3" x14ac:dyDescent="0.2">
      <c r="A30" s="33" t="str">
        <f>Translations!$B$370</f>
        <v>Belgium</v>
      </c>
    </row>
    <row r="31" spans="1:3" x14ac:dyDescent="0.2">
      <c r="A31" s="33" t="str">
        <f>Translations!$B$371</f>
        <v>Bulgaria</v>
      </c>
    </row>
    <row r="32" spans="1:3" x14ac:dyDescent="0.2">
      <c r="A32" s="33" t="str">
        <f>Translations!$B$372</f>
        <v>Croatia</v>
      </c>
    </row>
    <row r="33" spans="1:1" x14ac:dyDescent="0.2">
      <c r="A33" s="33" t="str">
        <f>Translations!$B$373</f>
        <v>Cyprus</v>
      </c>
    </row>
    <row r="34" spans="1:1" x14ac:dyDescent="0.2">
      <c r="A34" s="33" t="str">
        <f>Translations!$B$374</f>
        <v>Czechia</v>
      </c>
    </row>
    <row r="35" spans="1:1" x14ac:dyDescent="0.2">
      <c r="A35" s="33" t="str">
        <f>Translations!$B$375</f>
        <v>Denmark</v>
      </c>
    </row>
    <row r="36" spans="1:1" x14ac:dyDescent="0.2">
      <c r="A36" s="33" t="str">
        <f>Translations!$B$376</f>
        <v>Estonia</v>
      </c>
    </row>
    <row r="37" spans="1:1" x14ac:dyDescent="0.2">
      <c r="A37" s="33" t="str">
        <f>Translations!$B$377</f>
        <v>Finland</v>
      </c>
    </row>
    <row r="38" spans="1:1" x14ac:dyDescent="0.2">
      <c r="A38" s="33" t="str">
        <f>Translations!$B$378</f>
        <v>France</v>
      </c>
    </row>
    <row r="39" spans="1:1" x14ac:dyDescent="0.2">
      <c r="A39" s="33" t="str">
        <f>Translations!$B$379</f>
        <v>Germany</v>
      </c>
    </row>
    <row r="40" spans="1:1" x14ac:dyDescent="0.2">
      <c r="A40" s="33" t="str">
        <f>Translations!$B$380</f>
        <v>Greece</v>
      </c>
    </row>
    <row r="41" spans="1:1" x14ac:dyDescent="0.2">
      <c r="A41" s="33" t="str">
        <f>Translations!$B$381</f>
        <v>Hungary</v>
      </c>
    </row>
    <row r="42" spans="1:1" x14ac:dyDescent="0.2">
      <c r="A42" s="34" t="str">
        <f>Translations!$B$382</f>
        <v>Iceland</v>
      </c>
    </row>
    <row r="43" spans="1:1" x14ac:dyDescent="0.2">
      <c r="A43" s="33" t="str">
        <f>Translations!$B$383</f>
        <v>Ireland</v>
      </c>
    </row>
    <row r="44" spans="1:1" x14ac:dyDescent="0.2">
      <c r="A44" s="33" t="str">
        <f>Translations!$B$384</f>
        <v>Italy</v>
      </c>
    </row>
    <row r="45" spans="1:1" x14ac:dyDescent="0.2">
      <c r="A45" s="33" t="str">
        <f>Translations!$B$385</f>
        <v>Latvia</v>
      </c>
    </row>
    <row r="46" spans="1:1" x14ac:dyDescent="0.2">
      <c r="A46" s="33" t="str">
        <f>Translations!$B$386</f>
        <v>Liechtenstein</v>
      </c>
    </row>
    <row r="47" spans="1:1" x14ac:dyDescent="0.2">
      <c r="A47" s="33" t="str">
        <f>Translations!$B$387</f>
        <v>Lithuania</v>
      </c>
    </row>
    <row r="48" spans="1:1" x14ac:dyDescent="0.2">
      <c r="A48" s="33" t="str">
        <f>Translations!$B$388</f>
        <v>Luxembourg</v>
      </c>
    </row>
    <row r="49" spans="1:1" x14ac:dyDescent="0.2">
      <c r="A49" s="33" t="str">
        <f>Translations!$B$389</f>
        <v>Malta</v>
      </c>
    </row>
    <row r="50" spans="1:1" x14ac:dyDescent="0.2">
      <c r="A50" s="33" t="str">
        <f>Translations!$B$390</f>
        <v>Netherlands</v>
      </c>
    </row>
    <row r="51" spans="1:1" x14ac:dyDescent="0.2">
      <c r="A51" s="34" t="str">
        <f>Translations!$B$391</f>
        <v>Norway</v>
      </c>
    </row>
    <row r="52" spans="1:1" x14ac:dyDescent="0.2">
      <c r="A52" s="33" t="str">
        <f>Translations!$B$392</f>
        <v>Poland</v>
      </c>
    </row>
    <row r="53" spans="1:1" x14ac:dyDescent="0.2">
      <c r="A53" s="33" t="str">
        <f>Translations!$B$393</f>
        <v>Portugal</v>
      </c>
    </row>
    <row r="54" spans="1:1" x14ac:dyDescent="0.2">
      <c r="A54" s="33" t="str">
        <f>Translations!$B$394</f>
        <v>Romania</v>
      </c>
    </row>
    <row r="55" spans="1:1" x14ac:dyDescent="0.2">
      <c r="A55" s="33" t="str">
        <f>Translations!$B$395</f>
        <v>Slovakia</v>
      </c>
    </row>
    <row r="56" spans="1:1" x14ac:dyDescent="0.2">
      <c r="A56" s="33" t="str">
        <f>Translations!$B$396</f>
        <v>Slovenia</v>
      </c>
    </row>
    <row r="57" spans="1:1" x14ac:dyDescent="0.2">
      <c r="A57" s="33" t="str">
        <f>Translations!$B$397</f>
        <v>Spain</v>
      </c>
    </row>
    <row r="58" spans="1:1" x14ac:dyDescent="0.2">
      <c r="A58" s="33" t="str">
        <f>Translations!$B$398</f>
        <v>Sweden</v>
      </c>
    </row>
    <row r="59" spans="1:1" x14ac:dyDescent="0.2">
      <c r="A59" s="33" t="str">
        <f>Translations!$B$399</f>
        <v>United Kingdom</v>
      </c>
    </row>
    <row r="62" spans="1:1" x14ac:dyDescent="0.2">
      <c r="A62" s="35" t="s">
        <v>357</v>
      </c>
    </row>
    <row r="63" spans="1:1" x14ac:dyDescent="0.2">
      <c r="A63" s="33" t="str">
        <f>Translations!$B$368</f>
        <v>Please select</v>
      </c>
    </row>
    <row r="64" spans="1:1" x14ac:dyDescent="0.2">
      <c r="A64" s="33"/>
    </row>
    <row r="65" spans="1:1" x14ac:dyDescent="0.2">
      <c r="A65" s="33" t="str">
        <f>Translations!$B$400</f>
        <v>Afghanistan</v>
      </c>
    </row>
    <row r="66" spans="1:1" x14ac:dyDescent="0.2">
      <c r="A66" s="33" t="str">
        <f>Translations!$B$401</f>
        <v>Albania</v>
      </c>
    </row>
    <row r="67" spans="1:1" x14ac:dyDescent="0.2">
      <c r="A67" s="33" t="str">
        <f>Translations!$B$402</f>
        <v>Algeria</v>
      </c>
    </row>
    <row r="68" spans="1:1" x14ac:dyDescent="0.2">
      <c r="A68" s="33" t="str">
        <f>Translations!$B$403</f>
        <v>American Samoa</v>
      </c>
    </row>
    <row r="69" spans="1:1" x14ac:dyDescent="0.2">
      <c r="A69" s="33" t="str">
        <f>Translations!$B$404</f>
        <v>Andorra</v>
      </c>
    </row>
    <row r="70" spans="1:1" x14ac:dyDescent="0.2">
      <c r="A70" s="33" t="str">
        <f>Translations!$B$405</f>
        <v>Angola</v>
      </c>
    </row>
    <row r="71" spans="1:1" x14ac:dyDescent="0.2">
      <c r="A71" s="33" t="str">
        <f>Translations!$B$406</f>
        <v>Anguilla</v>
      </c>
    </row>
    <row r="72" spans="1:1" x14ac:dyDescent="0.2">
      <c r="A72" s="33" t="str">
        <f>Translations!$B$407</f>
        <v>Antigua and Barbuda</v>
      </c>
    </row>
    <row r="73" spans="1:1" x14ac:dyDescent="0.2">
      <c r="A73" s="33" t="str">
        <f>Translations!$B$408</f>
        <v>Argentina</v>
      </c>
    </row>
    <row r="74" spans="1:1" x14ac:dyDescent="0.2">
      <c r="A74" s="33" t="str">
        <f>Translations!$B$409</f>
        <v>Armenia</v>
      </c>
    </row>
    <row r="75" spans="1:1" x14ac:dyDescent="0.2">
      <c r="A75" s="33" t="str">
        <f>Translations!$B$410</f>
        <v>Aruba</v>
      </c>
    </row>
    <row r="76" spans="1:1" x14ac:dyDescent="0.2">
      <c r="A76" s="33" t="str">
        <f>Translations!$B$411</f>
        <v>Australia</v>
      </c>
    </row>
    <row r="77" spans="1:1" x14ac:dyDescent="0.2">
      <c r="A77" s="33" t="str">
        <f>Translations!$B$369</f>
        <v>Austria</v>
      </c>
    </row>
    <row r="78" spans="1:1" x14ac:dyDescent="0.2">
      <c r="A78" s="33" t="str">
        <f>Translations!$B$412</f>
        <v>Azerbaijan</v>
      </c>
    </row>
    <row r="79" spans="1:1" x14ac:dyDescent="0.2">
      <c r="A79" s="33" t="str">
        <f>Translations!$B$413</f>
        <v>Bahamas</v>
      </c>
    </row>
    <row r="80" spans="1:1" x14ac:dyDescent="0.2">
      <c r="A80" s="33" t="str">
        <f>Translations!$B$414</f>
        <v>Bahrain</v>
      </c>
    </row>
    <row r="81" spans="1:1" x14ac:dyDescent="0.2">
      <c r="A81" s="33" t="str">
        <f>Translations!$B$415</f>
        <v>Bangladesh</v>
      </c>
    </row>
    <row r="82" spans="1:1" x14ac:dyDescent="0.2">
      <c r="A82" s="33" t="str">
        <f>Translations!$B$416</f>
        <v>Barbados</v>
      </c>
    </row>
    <row r="83" spans="1:1" x14ac:dyDescent="0.2">
      <c r="A83" s="33" t="str">
        <f>Translations!$B$417</f>
        <v>Belarus</v>
      </c>
    </row>
    <row r="84" spans="1:1" x14ac:dyDescent="0.2">
      <c r="A84" s="33" t="str">
        <f>Translations!$B$370</f>
        <v>Belgium</v>
      </c>
    </row>
    <row r="85" spans="1:1" x14ac:dyDescent="0.2">
      <c r="A85" s="33" t="str">
        <f>Translations!$B$418</f>
        <v>Belize</v>
      </c>
    </row>
    <row r="86" spans="1:1" x14ac:dyDescent="0.2">
      <c r="A86" s="33" t="str">
        <f>Translations!$B$419</f>
        <v>Benin</v>
      </c>
    </row>
    <row r="87" spans="1:1" x14ac:dyDescent="0.2">
      <c r="A87" s="33" t="str">
        <f>Translations!$B$420</f>
        <v>Bermuda</v>
      </c>
    </row>
    <row r="88" spans="1:1" x14ac:dyDescent="0.2">
      <c r="A88" s="33" t="str">
        <f>Translations!$B$421</f>
        <v>Bhutan</v>
      </c>
    </row>
    <row r="89" spans="1:1" x14ac:dyDescent="0.2">
      <c r="A89" s="33" t="str">
        <f>Translations!$B$422</f>
        <v>Bolivia, Plurinational State of</v>
      </c>
    </row>
    <row r="90" spans="1:1" x14ac:dyDescent="0.2">
      <c r="A90" s="33" t="str">
        <f>Translations!$B$423</f>
        <v>Bosnia and Herzegovina</v>
      </c>
    </row>
    <row r="91" spans="1:1" x14ac:dyDescent="0.2">
      <c r="A91" s="33" t="str">
        <f>Translations!$B$424</f>
        <v>Botswana</v>
      </c>
    </row>
    <row r="92" spans="1:1" x14ac:dyDescent="0.2">
      <c r="A92" s="33" t="str">
        <f>Translations!$B$425</f>
        <v>Brazil</v>
      </c>
    </row>
    <row r="93" spans="1:1" x14ac:dyDescent="0.2">
      <c r="A93" s="33" t="str">
        <f>Translations!$B$427</f>
        <v>Brunei Darussalam</v>
      </c>
    </row>
    <row r="94" spans="1:1" x14ac:dyDescent="0.2">
      <c r="A94" s="33" t="str">
        <f>Translations!$B$371</f>
        <v>Bulgaria</v>
      </c>
    </row>
    <row r="95" spans="1:1" x14ac:dyDescent="0.2">
      <c r="A95" s="33" t="str">
        <f>Translations!$B$428</f>
        <v>Burkina Faso</v>
      </c>
    </row>
    <row r="96" spans="1:1" x14ac:dyDescent="0.2">
      <c r="A96" s="33" t="str">
        <f>Translations!$B$429</f>
        <v>Burundi</v>
      </c>
    </row>
    <row r="97" spans="1:1" x14ac:dyDescent="0.2">
      <c r="A97" s="33" t="str">
        <f>Translations!$B$430</f>
        <v>Cambodia</v>
      </c>
    </row>
    <row r="98" spans="1:1" x14ac:dyDescent="0.2">
      <c r="A98" s="33" t="str">
        <f>Translations!$B$431</f>
        <v>Cameroon</v>
      </c>
    </row>
    <row r="99" spans="1:1" x14ac:dyDescent="0.2">
      <c r="A99" s="33" t="str">
        <f>Translations!$B$432</f>
        <v>Canada</v>
      </c>
    </row>
    <row r="100" spans="1:1" x14ac:dyDescent="0.2">
      <c r="A100" s="33" t="str">
        <f>Translations!$B$433</f>
        <v>Cape Verde</v>
      </c>
    </row>
    <row r="101" spans="1:1" x14ac:dyDescent="0.2">
      <c r="A101" s="33" t="str">
        <f>Translations!$B$434</f>
        <v>Cayman Islands</v>
      </c>
    </row>
    <row r="102" spans="1:1" x14ac:dyDescent="0.2">
      <c r="A102" s="33" t="str">
        <f>Translations!$B$435</f>
        <v>Central African Republic</v>
      </c>
    </row>
    <row r="103" spans="1:1" x14ac:dyDescent="0.2">
      <c r="A103" s="33" t="str">
        <f>Translations!$B$436</f>
        <v>Chad</v>
      </c>
    </row>
    <row r="104" spans="1:1" x14ac:dyDescent="0.2">
      <c r="A104" s="33" t="str">
        <f>Translations!$B$437</f>
        <v>Channel Islands</v>
      </c>
    </row>
    <row r="105" spans="1:1" x14ac:dyDescent="0.2">
      <c r="A105" s="33" t="str">
        <f>Translations!$B$438</f>
        <v>Chile</v>
      </c>
    </row>
    <row r="106" spans="1:1" x14ac:dyDescent="0.2">
      <c r="A106" s="33" t="str">
        <f>Translations!$B$439</f>
        <v>China</v>
      </c>
    </row>
    <row r="107" spans="1:1" x14ac:dyDescent="0.2">
      <c r="A107" s="33" t="str">
        <f>Translations!$B$442</f>
        <v>Colombia</v>
      </c>
    </row>
    <row r="108" spans="1:1" x14ac:dyDescent="0.2">
      <c r="A108" s="33" t="str">
        <f>Translations!$B$443</f>
        <v>Comoros</v>
      </c>
    </row>
    <row r="109" spans="1:1" x14ac:dyDescent="0.2">
      <c r="A109" s="33" t="str">
        <f>Translations!$B$444</f>
        <v>Congo</v>
      </c>
    </row>
    <row r="110" spans="1:1" x14ac:dyDescent="0.2">
      <c r="A110" s="33" t="str">
        <f>Translations!$B$450</f>
        <v>Congo, The Democratic Republic of the</v>
      </c>
    </row>
    <row r="111" spans="1:1" x14ac:dyDescent="0.2">
      <c r="A111" s="33" t="str">
        <f>Translations!$B$445</f>
        <v>Cook Islands</v>
      </c>
    </row>
    <row r="112" spans="1:1" x14ac:dyDescent="0.2">
      <c r="A112" s="33" t="str">
        <f>Translations!$B$446</f>
        <v>Costa Rica</v>
      </c>
    </row>
    <row r="113" spans="1:1" x14ac:dyDescent="0.2">
      <c r="A113" s="33" t="str">
        <f>Translations!$B$447</f>
        <v>Côte d'Ivoire</v>
      </c>
    </row>
    <row r="114" spans="1:1" x14ac:dyDescent="0.2">
      <c r="A114" s="33" t="str">
        <f>Translations!$B$372</f>
        <v>Croatia</v>
      </c>
    </row>
    <row r="115" spans="1:1" x14ac:dyDescent="0.2">
      <c r="A115" s="33" t="str">
        <f>Translations!$B$448</f>
        <v>Cuba</v>
      </c>
    </row>
    <row r="116" spans="1:1" ht="15" x14ac:dyDescent="0.2">
      <c r="A116" s="320" t="str">
        <f>Translations!$B$824</f>
        <v>Curaçao</v>
      </c>
    </row>
    <row r="117" spans="1:1" x14ac:dyDescent="0.2">
      <c r="A117" s="33" t="str">
        <f>Translations!$B$373</f>
        <v>Cyprus</v>
      </c>
    </row>
    <row r="118" spans="1:1" x14ac:dyDescent="0.2">
      <c r="A118" s="33" t="str">
        <f>Translations!$B$374</f>
        <v>Czechia</v>
      </c>
    </row>
    <row r="119" spans="1:1" x14ac:dyDescent="0.2">
      <c r="A119" s="33" t="str">
        <f>Translations!$B$375</f>
        <v>Denmark</v>
      </c>
    </row>
    <row r="120" spans="1:1" x14ac:dyDescent="0.2">
      <c r="A120" s="33" t="str">
        <f>Translations!$B$451</f>
        <v>Djibouti</v>
      </c>
    </row>
    <row r="121" spans="1:1" x14ac:dyDescent="0.2">
      <c r="A121" s="33" t="str">
        <f>Translations!$B$452</f>
        <v>Dominica</v>
      </c>
    </row>
    <row r="122" spans="1:1" x14ac:dyDescent="0.2">
      <c r="A122" s="33" t="str">
        <f>Translations!$B$453</f>
        <v>Dominican Republic</v>
      </c>
    </row>
    <row r="123" spans="1:1" x14ac:dyDescent="0.2">
      <c r="A123" s="33" t="str">
        <f>Translations!$B$454</f>
        <v>Ecuador</v>
      </c>
    </row>
    <row r="124" spans="1:1" x14ac:dyDescent="0.2">
      <c r="A124" s="33" t="str">
        <f>Translations!$B$455</f>
        <v>Egypt</v>
      </c>
    </row>
    <row r="125" spans="1:1" x14ac:dyDescent="0.2">
      <c r="A125" s="33" t="str">
        <f>Translations!$B$456</f>
        <v>El Salvador</v>
      </c>
    </row>
    <row r="126" spans="1:1" x14ac:dyDescent="0.2">
      <c r="A126" s="33" t="str">
        <f>Translations!$B$457</f>
        <v>Equatorial Guinea</v>
      </c>
    </row>
    <row r="127" spans="1:1" x14ac:dyDescent="0.2">
      <c r="A127" s="33" t="str">
        <f>Translations!$B$458</f>
        <v>Eritrea</v>
      </c>
    </row>
    <row r="128" spans="1:1" x14ac:dyDescent="0.2">
      <c r="A128" s="33" t="str">
        <f>Translations!$B$376</f>
        <v>Estonia</v>
      </c>
    </row>
    <row r="129" spans="1:1" x14ac:dyDescent="0.2">
      <c r="A129" s="33" t="str">
        <f>Translations!$B$459</f>
        <v>Ethiopia</v>
      </c>
    </row>
    <row r="130" spans="1:1" x14ac:dyDescent="0.2">
      <c r="A130" s="33" t="str">
        <f>Translations!$B$461</f>
        <v>Falkland Islands (Malvinas)</v>
      </c>
    </row>
    <row r="131" spans="1:1" x14ac:dyDescent="0.2">
      <c r="A131" s="33" t="str">
        <f>Translations!$B$460</f>
        <v>Faroe Islands</v>
      </c>
    </row>
    <row r="132" spans="1:1" x14ac:dyDescent="0.2">
      <c r="A132" s="33" t="str">
        <f>Translations!$B$462</f>
        <v>Fiji</v>
      </c>
    </row>
    <row r="133" spans="1:1" x14ac:dyDescent="0.2">
      <c r="A133" s="33" t="str">
        <f>Translations!$B$377</f>
        <v>Finland</v>
      </c>
    </row>
    <row r="134" spans="1:1" x14ac:dyDescent="0.2">
      <c r="A134" s="33" t="str">
        <f>Translations!$B$378</f>
        <v>France</v>
      </c>
    </row>
    <row r="135" spans="1:1" x14ac:dyDescent="0.2">
      <c r="A135" s="33" t="str">
        <f>Translations!$B$464</f>
        <v>French Polynesia</v>
      </c>
    </row>
    <row r="136" spans="1:1" x14ac:dyDescent="0.2">
      <c r="A136" s="33" t="str">
        <f>Translations!$B$465</f>
        <v>Gabon</v>
      </c>
    </row>
    <row r="137" spans="1:1" x14ac:dyDescent="0.2">
      <c r="A137" s="33" t="str">
        <f>Translations!$B$466</f>
        <v>Gambia</v>
      </c>
    </row>
    <row r="138" spans="1:1" x14ac:dyDescent="0.2">
      <c r="A138" s="33" t="str">
        <f>Translations!$B$467</f>
        <v>Georgia</v>
      </c>
    </row>
    <row r="139" spans="1:1" x14ac:dyDescent="0.2">
      <c r="A139" s="33" t="str">
        <f>Translations!$B$379</f>
        <v>Germany</v>
      </c>
    </row>
    <row r="140" spans="1:1" x14ac:dyDescent="0.2">
      <c r="A140" s="33" t="str">
        <f>Translations!$B$468</f>
        <v>Ghana</v>
      </c>
    </row>
    <row r="141" spans="1:1" x14ac:dyDescent="0.2">
      <c r="A141" s="33" t="str">
        <f>Translations!$B$469</f>
        <v>Gibraltar</v>
      </c>
    </row>
    <row r="142" spans="1:1" x14ac:dyDescent="0.2">
      <c r="A142" s="33" t="str">
        <f>Translations!$B$380</f>
        <v>Greece</v>
      </c>
    </row>
    <row r="143" spans="1:1" x14ac:dyDescent="0.2">
      <c r="A143" s="33" t="str">
        <f>Translations!$B$470</f>
        <v>Greenland</v>
      </c>
    </row>
    <row r="144" spans="1:1" x14ac:dyDescent="0.2">
      <c r="A144" s="33" t="str">
        <f>Translations!$B$471</f>
        <v>Grenada</v>
      </c>
    </row>
    <row r="145" spans="1:1" x14ac:dyDescent="0.2">
      <c r="A145" s="33" t="str">
        <f>Translations!$B$473</f>
        <v>Guam</v>
      </c>
    </row>
    <row r="146" spans="1:1" x14ac:dyDescent="0.2">
      <c r="A146" s="33" t="str">
        <f>Translations!$B$474</f>
        <v>Guatemala</v>
      </c>
    </row>
    <row r="147" spans="1:1" x14ac:dyDescent="0.2">
      <c r="A147" s="33" t="str">
        <f>Translations!$B$475</f>
        <v>Guernsey</v>
      </c>
    </row>
    <row r="148" spans="1:1" x14ac:dyDescent="0.2">
      <c r="A148" s="33" t="str">
        <f>Translations!$B$476</f>
        <v>Guinea</v>
      </c>
    </row>
    <row r="149" spans="1:1" x14ac:dyDescent="0.2">
      <c r="A149" s="33" t="str">
        <f>Translations!$B$477</f>
        <v>Guinea-Bissau</v>
      </c>
    </row>
    <row r="150" spans="1:1" x14ac:dyDescent="0.2">
      <c r="A150" s="33" t="str">
        <f>Translations!$B$478</f>
        <v>Guyana</v>
      </c>
    </row>
    <row r="151" spans="1:1" x14ac:dyDescent="0.2">
      <c r="A151" s="33" t="str">
        <f>Translations!$B$479</f>
        <v>Haiti</v>
      </c>
    </row>
    <row r="152" spans="1:1" x14ac:dyDescent="0.2">
      <c r="A152" s="33" t="str">
        <f>Translations!$B$480</f>
        <v>Holy See (Vatican City State)</v>
      </c>
    </row>
    <row r="153" spans="1:1" x14ac:dyDescent="0.2">
      <c r="A153" s="33" t="str">
        <f>Translations!$B$481</f>
        <v>Honduras</v>
      </c>
    </row>
    <row r="154" spans="1:1" x14ac:dyDescent="0.2">
      <c r="A154" s="33" t="str">
        <f>Translations!$B$440</f>
        <v>Hong Kong SAR</v>
      </c>
    </row>
    <row r="155" spans="1:1" x14ac:dyDescent="0.2">
      <c r="A155" s="33" t="str">
        <f>Translations!$B$381</f>
        <v>Hungary</v>
      </c>
    </row>
    <row r="156" spans="1:1" x14ac:dyDescent="0.2">
      <c r="A156" s="33" t="str">
        <f>Translations!$B$382</f>
        <v>Iceland</v>
      </c>
    </row>
    <row r="157" spans="1:1" x14ac:dyDescent="0.2">
      <c r="A157" s="33" t="str">
        <f>Translations!$B$482</f>
        <v>India</v>
      </c>
    </row>
    <row r="158" spans="1:1" x14ac:dyDescent="0.2">
      <c r="A158" s="33" t="str">
        <f>Translations!$B$483</f>
        <v>Indonesia</v>
      </c>
    </row>
    <row r="159" spans="1:1" x14ac:dyDescent="0.2">
      <c r="A159" s="33" t="str">
        <f>Translations!$B$484</f>
        <v>Iran, Islamic Republic of</v>
      </c>
    </row>
    <row r="160" spans="1:1" x14ac:dyDescent="0.2">
      <c r="A160" s="33" t="str">
        <f>Translations!$B$485</f>
        <v>Iraq</v>
      </c>
    </row>
    <row r="161" spans="1:1" x14ac:dyDescent="0.2">
      <c r="A161" s="33" t="str">
        <f>Translations!$B$383</f>
        <v>Ireland</v>
      </c>
    </row>
    <row r="162" spans="1:1" x14ac:dyDescent="0.2">
      <c r="A162" s="33" t="str">
        <f>Translations!$B$486</f>
        <v>Isle of Man</v>
      </c>
    </row>
    <row r="163" spans="1:1" x14ac:dyDescent="0.2">
      <c r="A163" s="33" t="str">
        <f>Translations!$B$487</f>
        <v>Israel</v>
      </c>
    </row>
    <row r="164" spans="1:1" x14ac:dyDescent="0.2">
      <c r="A164" s="33" t="str">
        <f>Translations!$B$384</f>
        <v>Italy</v>
      </c>
    </row>
    <row r="165" spans="1:1" x14ac:dyDescent="0.2">
      <c r="A165" s="33" t="str">
        <f>Translations!$B$488</f>
        <v>Jamaica</v>
      </c>
    </row>
    <row r="166" spans="1:1" x14ac:dyDescent="0.2">
      <c r="A166" s="33" t="str">
        <f>Translations!$B$489</f>
        <v>Japan</v>
      </c>
    </row>
    <row r="167" spans="1:1" x14ac:dyDescent="0.2">
      <c r="A167" s="33" t="str">
        <f>Translations!$B$490</f>
        <v>Jersey</v>
      </c>
    </row>
    <row r="168" spans="1:1" x14ac:dyDescent="0.2">
      <c r="A168" s="33" t="str">
        <f>Translations!$B$491</f>
        <v>Jordan</v>
      </c>
    </row>
    <row r="169" spans="1:1" x14ac:dyDescent="0.2">
      <c r="A169" s="33" t="str">
        <f>Translations!$B$492</f>
        <v>Kazakhstan</v>
      </c>
    </row>
    <row r="170" spans="1:1" x14ac:dyDescent="0.2">
      <c r="A170" s="33" t="str">
        <f>Translations!$B$493</f>
        <v>Kenya</v>
      </c>
    </row>
    <row r="171" spans="1:1" x14ac:dyDescent="0.2">
      <c r="A171" s="33" t="str">
        <f>Translations!$B$494</f>
        <v>Kiribati</v>
      </c>
    </row>
    <row r="172" spans="1:1" x14ac:dyDescent="0.2">
      <c r="A172" s="33" t="str">
        <f>Translations!$B$449</f>
        <v>Korea, Democratic People's Republic of</v>
      </c>
    </row>
    <row r="173" spans="1:1" x14ac:dyDescent="0.2">
      <c r="A173" s="33" t="str">
        <f>Translations!$B$545</f>
        <v>Korea, Republic of</v>
      </c>
    </row>
    <row r="174" spans="1:1" ht="15" x14ac:dyDescent="0.2">
      <c r="A174" s="320" t="str">
        <f>Translations!$B$825</f>
        <v>Kosovo, United Nations Interim Administration Mission</v>
      </c>
    </row>
    <row r="175" spans="1:1" x14ac:dyDescent="0.2">
      <c r="A175" s="33" t="str">
        <f>Translations!$B$495</f>
        <v>Kuwait</v>
      </c>
    </row>
    <row r="176" spans="1:1" x14ac:dyDescent="0.2">
      <c r="A176" s="33" t="str">
        <f>Translations!$B$496</f>
        <v>Kyrgyzstan</v>
      </c>
    </row>
    <row r="177" spans="1:1" x14ac:dyDescent="0.2">
      <c r="A177" s="33" t="str">
        <f>Translations!$B$497</f>
        <v>Lao People's Democratic Republic</v>
      </c>
    </row>
    <row r="178" spans="1:1" x14ac:dyDescent="0.2">
      <c r="A178" s="33" t="str">
        <f>Translations!$B$385</f>
        <v>Latvia</v>
      </c>
    </row>
    <row r="179" spans="1:1" x14ac:dyDescent="0.2">
      <c r="A179" s="33" t="str">
        <f>Translations!$B$498</f>
        <v>Lebanon</v>
      </c>
    </row>
    <row r="180" spans="1:1" x14ac:dyDescent="0.2">
      <c r="A180" s="33" t="str">
        <f>Translations!$B$499</f>
        <v>Lesotho</v>
      </c>
    </row>
    <row r="181" spans="1:1" x14ac:dyDescent="0.2">
      <c r="A181" s="33" t="str">
        <f>Translations!$B$500</f>
        <v>Liberia</v>
      </c>
    </row>
    <row r="182" spans="1:1" x14ac:dyDescent="0.2">
      <c r="A182" s="33" t="str">
        <f>Translations!$B$501</f>
        <v>Libya</v>
      </c>
    </row>
    <row r="183" spans="1:1" x14ac:dyDescent="0.2">
      <c r="A183" s="33" t="str">
        <f>Translations!$B$386</f>
        <v>Liechtenstein</v>
      </c>
    </row>
    <row r="184" spans="1:1" x14ac:dyDescent="0.2">
      <c r="A184" s="33" t="str">
        <f>Translations!$B$387</f>
        <v>Lithuania</v>
      </c>
    </row>
    <row r="185" spans="1:1" x14ac:dyDescent="0.2">
      <c r="A185" s="33" t="str">
        <f>Translations!$B$388</f>
        <v>Luxembourg</v>
      </c>
    </row>
    <row r="186" spans="1:1" x14ac:dyDescent="0.2">
      <c r="A186" s="33" t="str">
        <f>Translations!$B$441</f>
        <v>Macao SAR</v>
      </c>
    </row>
    <row r="187" spans="1:1" x14ac:dyDescent="0.2">
      <c r="A187" s="518" t="str">
        <f>Translations!$B$1194</f>
        <v>North Macedonia</v>
      </c>
    </row>
    <row r="188" spans="1:1" x14ac:dyDescent="0.2">
      <c r="A188" s="33" t="str">
        <f>Translations!$B$502</f>
        <v>Madagascar</v>
      </c>
    </row>
    <row r="189" spans="1:1" x14ac:dyDescent="0.2">
      <c r="A189" s="33" t="str">
        <f>Translations!$B$503</f>
        <v>Malawi</v>
      </c>
    </row>
    <row r="190" spans="1:1" x14ac:dyDescent="0.2">
      <c r="A190" s="33" t="str">
        <f>Translations!$B$504</f>
        <v>Malaysia</v>
      </c>
    </row>
    <row r="191" spans="1:1" x14ac:dyDescent="0.2">
      <c r="A191" s="33" t="str">
        <f>Translations!$B$505</f>
        <v>Maldives</v>
      </c>
    </row>
    <row r="192" spans="1:1" x14ac:dyDescent="0.2">
      <c r="A192" s="33" t="str">
        <f>Translations!$B$506</f>
        <v>Mali</v>
      </c>
    </row>
    <row r="193" spans="1:1" x14ac:dyDescent="0.2">
      <c r="A193" s="33" t="str">
        <f>Translations!$B$389</f>
        <v>Malta</v>
      </c>
    </row>
    <row r="194" spans="1:1" x14ac:dyDescent="0.2">
      <c r="A194" s="33" t="str">
        <f>Translations!$B$507</f>
        <v>Marshall Islands</v>
      </c>
    </row>
    <row r="195" spans="1:1" x14ac:dyDescent="0.2">
      <c r="A195" s="33" t="str">
        <f>Translations!$B$509</f>
        <v>Mauritania</v>
      </c>
    </row>
    <row r="196" spans="1:1" x14ac:dyDescent="0.2">
      <c r="A196" s="33" t="str">
        <f>Translations!$B$510</f>
        <v>Mauritius</v>
      </c>
    </row>
    <row r="197" spans="1:1" x14ac:dyDescent="0.2">
      <c r="A197" s="33" t="str">
        <f>Translations!$B$511</f>
        <v>Mayotte</v>
      </c>
    </row>
    <row r="198" spans="1:1" x14ac:dyDescent="0.2">
      <c r="A198" s="33" t="str">
        <f>Translations!$B$512</f>
        <v>Mexico</v>
      </c>
    </row>
    <row r="199" spans="1:1" x14ac:dyDescent="0.2">
      <c r="A199" s="33" t="str">
        <f>Translations!$B$513</f>
        <v>Micronesia, Federated States of</v>
      </c>
    </row>
    <row r="200" spans="1:1" x14ac:dyDescent="0.2">
      <c r="A200" s="33" t="str">
        <f>Translations!$B$546</f>
        <v>Moldova, Republic of</v>
      </c>
    </row>
    <row r="201" spans="1:1" x14ac:dyDescent="0.2">
      <c r="A201" s="33" t="str">
        <f>Translations!$B$514</f>
        <v>Monaco</v>
      </c>
    </row>
    <row r="202" spans="1:1" x14ac:dyDescent="0.2">
      <c r="A202" s="33" t="str">
        <f>Translations!$B$515</f>
        <v>Mongolia</v>
      </c>
    </row>
    <row r="203" spans="1:1" x14ac:dyDescent="0.2">
      <c r="A203" s="33" t="str">
        <f>Translations!$B$516</f>
        <v>Montenegro</v>
      </c>
    </row>
    <row r="204" spans="1:1" x14ac:dyDescent="0.2">
      <c r="A204" s="33" t="str">
        <f>Translations!$B$517</f>
        <v>Montserrat</v>
      </c>
    </row>
    <row r="205" spans="1:1" x14ac:dyDescent="0.2">
      <c r="A205" s="33" t="str">
        <f>Translations!$B$518</f>
        <v>Morocco</v>
      </c>
    </row>
    <row r="206" spans="1:1" x14ac:dyDescent="0.2">
      <c r="A206" s="33" t="str">
        <f>Translations!$B$519</f>
        <v>Mozambique</v>
      </c>
    </row>
    <row r="207" spans="1:1" x14ac:dyDescent="0.2">
      <c r="A207" s="33" t="str">
        <f>Translations!$B$520</f>
        <v>Myanmar</v>
      </c>
    </row>
    <row r="208" spans="1:1" x14ac:dyDescent="0.2">
      <c r="A208" s="33" t="str">
        <f>Translations!$B$521</f>
        <v>Namibia</v>
      </c>
    </row>
    <row r="209" spans="1:1" x14ac:dyDescent="0.2">
      <c r="A209" s="33" t="str">
        <f>Translations!$B$522</f>
        <v>Nauru</v>
      </c>
    </row>
    <row r="210" spans="1:1" x14ac:dyDescent="0.2">
      <c r="A210" s="33" t="str">
        <f>Translations!$B$523</f>
        <v>Nepal</v>
      </c>
    </row>
    <row r="211" spans="1:1" x14ac:dyDescent="0.2">
      <c r="A211" s="33" t="str">
        <f>Translations!$B$390</f>
        <v>Netherlands</v>
      </c>
    </row>
    <row r="212" spans="1:1" x14ac:dyDescent="0.2">
      <c r="A212" s="33" t="str">
        <f>Translations!$B$525</f>
        <v>New Caledonia</v>
      </c>
    </row>
    <row r="213" spans="1:1" x14ac:dyDescent="0.2">
      <c r="A213" s="33" t="str">
        <f>Translations!$B$526</f>
        <v>New Zealand</v>
      </c>
    </row>
    <row r="214" spans="1:1" x14ac:dyDescent="0.2">
      <c r="A214" s="33" t="str">
        <f>Translations!$B$527</f>
        <v>Nicaragua</v>
      </c>
    </row>
    <row r="215" spans="1:1" x14ac:dyDescent="0.2">
      <c r="A215" s="33" t="str">
        <f>Translations!$B$528</f>
        <v>Niger</v>
      </c>
    </row>
    <row r="216" spans="1:1" x14ac:dyDescent="0.2">
      <c r="A216" s="33" t="str">
        <f>Translations!$B$529</f>
        <v>Nigeria</v>
      </c>
    </row>
    <row r="217" spans="1:1" x14ac:dyDescent="0.2">
      <c r="A217" s="33" t="str">
        <f>Translations!$B$530</f>
        <v>Niue</v>
      </c>
    </row>
    <row r="218" spans="1:1" x14ac:dyDescent="0.2">
      <c r="A218" s="33" t="str">
        <f>Translations!$B$531</f>
        <v>Norfolk Island</v>
      </c>
    </row>
    <row r="219" spans="1:1" x14ac:dyDescent="0.2">
      <c r="A219" s="33" t="str">
        <f>Translations!$B$532</f>
        <v>Northern Mariana Islands</v>
      </c>
    </row>
    <row r="220" spans="1:1" x14ac:dyDescent="0.2">
      <c r="A220" s="33" t="str">
        <f>Translations!$B$391</f>
        <v>Norway</v>
      </c>
    </row>
    <row r="221" spans="1:1" x14ac:dyDescent="0.2">
      <c r="A221" s="33" t="str">
        <f>Translations!$B$534</f>
        <v>Oman</v>
      </c>
    </row>
    <row r="222" spans="1:1" x14ac:dyDescent="0.2">
      <c r="A222" s="33" t="str">
        <f>Translations!$B$535</f>
        <v>Pakistan</v>
      </c>
    </row>
    <row r="223" spans="1:1" x14ac:dyDescent="0.2">
      <c r="A223" s="33" t="str">
        <f>Translations!$B$536</f>
        <v>Palau</v>
      </c>
    </row>
    <row r="224" spans="1:1" x14ac:dyDescent="0.2">
      <c r="A224" s="33" t="str">
        <f>Translations!$B$533</f>
        <v>Palestinian Territory, Occupied</v>
      </c>
    </row>
    <row r="225" spans="1:1" x14ac:dyDescent="0.2">
      <c r="A225" s="33" t="str">
        <f>Translations!$B$537</f>
        <v>Panama</v>
      </c>
    </row>
    <row r="226" spans="1:1" x14ac:dyDescent="0.2">
      <c r="A226" s="33" t="str">
        <f>Translations!$B$538</f>
        <v>Papua New Guinea</v>
      </c>
    </row>
    <row r="227" spans="1:1" x14ac:dyDescent="0.2">
      <c r="A227" s="33" t="str">
        <f>Translations!$B$539</f>
        <v>Paraguay</v>
      </c>
    </row>
    <row r="228" spans="1:1" x14ac:dyDescent="0.2">
      <c r="A228" s="33" t="str">
        <f>Translations!$B$540</f>
        <v>Peru</v>
      </c>
    </row>
    <row r="229" spans="1:1" x14ac:dyDescent="0.2">
      <c r="A229" s="33" t="str">
        <f>Translations!$B$541</f>
        <v>Philippines</v>
      </c>
    </row>
    <row r="230" spans="1:1" x14ac:dyDescent="0.2">
      <c r="A230" s="33" t="str">
        <f>Translations!$B$542</f>
        <v>Pitcairn</v>
      </c>
    </row>
    <row r="231" spans="1:1" x14ac:dyDescent="0.2">
      <c r="A231" s="33" t="str">
        <f>Translations!$B$392</f>
        <v>Poland</v>
      </c>
    </row>
    <row r="232" spans="1:1" x14ac:dyDescent="0.2">
      <c r="A232" s="33" t="str">
        <f>Translations!$B$393</f>
        <v>Portugal</v>
      </c>
    </row>
    <row r="233" spans="1:1" x14ac:dyDescent="0.2">
      <c r="A233" s="33" t="str">
        <f>Translations!$B$543</f>
        <v>Puerto Rico</v>
      </c>
    </row>
    <row r="234" spans="1:1" x14ac:dyDescent="0.2">
      <c r="A234" s="33" t="str">
        <f>Translations!$B$544</f>
        <v>Qatar</v>
      </c>
    </row>
    <row r="235" spans="1:1" x14ac:dyDescent="0.2">
      <c r="A235" s="33" t="str">
        <f>Translations!$B$394</f>
        <v>Romania</v>
      </c>
    </row>
    <row r="236" spans="1:1" x14ac:dyDescent="0.2">
      <c r="A236" s="33" t="str">
        <f>Translations!$B$548</f>
        <v>Russian Federation</v>
      </c>
    </row>
    <row r="237" spans="1:1" x14ac:dyDescent="0.2">
      <c r="A237" s="33" t="str">
        <f>Translations!$B$549</f>
        <v>Rwanda</v>
      </c>
    </row>
    <row r="238" spans="1:1" x14ac:dyDescent="0.2">
      <c r="A238" s="33" t="str">
        <f>Translations!$B$550</f>
        <v>Saint Barthélemy</v>
      </c>
    </row>
    <row r="239" spans="1:1" ht="15" x14ac:dyDescent="0.2">
      <c r="A239" s="320" t="str">
        <f>Translations!$B$826</f>
        <v>Saint Helena, Ascension and Tristan da Cunha</v>
      </c>
    </row>
    <row r="240" spans="1:1" x14ac:dyDescent="0.2">
      <c r="A240" s="33" t="str">
        <f>Translations!$B$552</f>
        <v>Saint Kitts and Nevis</v>
      </c>
    </row>
    <row r="241" spans="1:1" x14ac:dyDescent="0.2">
      <c r="A241" s="33" t="str">
        <f>Translations!$B$553</f>
        <v>Saint Lucia</v>
      </c>
    </row>
    <row r="242" spans="1:1" x14ac:dyDescent="0.2">
      <c r="A242" s="33" t="str">
        <f>Translations!$B$555</f>
        <v>Saint Pierre and Miquelon</v>
      </c>
    </row>
    <row r="243" spans="1:1" x14ac:dyDescent="0.2">
      <c r="A243" s="33" t="str">
        <f>Translations!$B$556</f>
        <v>Saint Vincent and the Grenadines</v>
      </c>
    </row>
    <row r="244" spans="1:1" x14ac:dyDescent="0.2">
      <c r="A244" s="33" t="str">
        <f>Translations!$B$554</f>
        <v>Saint-Martin (French part)</v>
      </c>
    </row>
    <row r="245" spans="1:1" x14ac:dyDescent="0.2">
      <c r="A245" s="33" t="str">
        <f>Translations!$B$557</f>
        <v>Samoa</v>
      </c>
    </row>
    <row r="246" spans="1:1" x14ac:dyDescent="0.2">
      <c r="A246" s="33" t="str">
        <f>Translations!$B$558</f>
        <v>San Marino</v>
      </c>
    </row>
    <row r="247" spans="1:1" x14ac:dyDescent="0.2">
      <c r="A247" s="33" t="str">
        <f>Translations!$B$559</f>
        <v>Sao Tome and Principe</v>
      </c>
    </row>
    <row r="248" spans="1:1" x14ac:dyDescent="0.2">
      <c r="A248" s="33" t="str">
        <f>Translations!$B$560</f>
        <v>Saudi Arabia</v>
      </c>
    </row>
    <row r="249" spans="1:1" x14ac:dyDescent="0.2">
      <c r="A249" s="33" t="str">
        <f>Translations!$B$561</f>
        <v>Senegal</v>
      </c>
    </row>
    <row r="250" spans="1:1" x14ac:dyDescent="0.2">
      <c r="A250" s="33" t="str">
        <f>Translations!$B$562</f>
        <v>Serbia</v>
      </c>
    </row>
    <row r="251" spans="1:1" x14ac:dyDescent="0.2">
      <c r="A251" s="33" t="str">
        <f>Translations!$B$563</f>
        <v>Seychelles</v>
      </c>
    </row>
    <row r="252" spans="1:1" x14ac:dyDescent="0.2">
      <c r="A252" s="33" t="str">
        <f>Translations!$B$564</f>
        <v>Sierra Leone</v>
      </c>
    </row>
    <row r="253" spans="1:1" x14ac:dyDescent="0.2">
      <c r="A253" s="33" t="str">
        <f>Translations!$B$565</f>
        <v>Singapore</v>
      </c>
    </row>
    <row r="254" spans="1:1" ht="15" x14ac:dyDescent="0.2">
      <c r="A254" s="320" t="str">
        <f>Translations!$B$827</f>
        <v>Sint Maarten (Dutch Part)</v>
      </c>
    </row>
    <row r="255" spans="1:1" x14ac:dyDescent="0.2">
      <c r="A255" s="33" t="str">
        <f>Translations!$B$395</f>
        <v>Slovakia</v>
      </c>
    </row>
    <row r="256" spans="1:1" x14ac:dyDescent="0.2">
      <c r="A256" s="33" t="str">
        <f>Translations!$B$396</f>
        <v>Slovenia</v>
      </c>
    </row>
    <row r="257" spans="1:1" x14ac:dyDescent="0.2">
      <c r="A257" s="33" t="str">
        <f>Translations!$B$566</f>
        <v>Solomon Islands</v>
      </c>
    </row>
    <row r="258" spans="1:1" x14ac:dyDescent="0.2">
      <c r="A258" s="33" t="str">
        <f>Translations!$B$567</f>
        <v>Somalia</v>
      </c>
    </row>
    <row r="259" spans="1:1" x14ac:dyDescent="0.2">
      <c r="A259" s="33" t="str">
        <f>Translations!$B$568</f>
        <v>South Africa</v>
      </c>
    </row>
    <row r="260" spans="1:1" ht="15" x14ac:dyDescent="0.2">
      <c r="A260" s="320" t="str">
        <f>Translations!$B$828</f>
        <v>South Georgia and the South Sandwich Islands</v>
      </c>
    </row>
    <row r="261" spans="1:1" ht="15" x14ac:dyDescent="0.2">
      <c r="A261" s="320" t="str">
        <f>Translations!$B$829</f>
        <v>South Sudan</v>
      </c>
    </row>
    <row r="262" spans="1:1" x14ac:dyDescent="0.2">
      <c r="A262" s="33" t="str">
        <f>Translations!$B$397</f>
        <v>Spain</v>
      </c>
    </row>
    <row r="263" spans="1:1" x14ac:dyDescent="0.2">
      <c r="A263" s="33" t="str">
        <f>Translations!$B$569</f>
        <v>Sri Lanka</v>
      </c>
    </row>
    <row r="264" spans="1:1" x14ac:dyDescent="0.2">
      <c r="A264" s="33" t="str">
        <f>Translations!$B$570</f>
        <v>Sudan</v>
      </c>
    </row>
    <row r="265" spans="1:1" x14ac:dyDescent="0.2">
      <c r="A265" s="33" t="str">
        <f>Translations!$B$571</f>
        <v>Suriname</v>
      </c>
    </row>
    <row r="266" spans="1:1" x14ac:dyDescent="0.2">
      <c r="A266" s="33" t="str">
        <f>Translations!$B$572</f>
        <v>Svalbard and Jan Mayen Islands</v>
      </c>
    </row>
    <row r="267" spans="1:1" x14ac:dyDescent="0.2">
      <c r="A267" s="33" t="str">
        <f>Translations!$B$573</f>
        <v>Swaziland</v>
      </c>
    </row>
    <row r="268" spans="1:1" x14ac:dyDescent="0.2">
      <c r="A268" s="33" t="str">
        <f>Translations!$B$398</f>
        <v>Sweden</v>
      </c>
    </row>
    <row r="269" spans="1:1" x14ac:dyDescent="0.2">
      <c r="A269" s="33" t="str">
        <f>Translations!$B$574</f>
        <v>Switzerland</v>
      </c>
    </row>
    <row r="270" spans="1:1" x14ac:dyDescent="0.2">
      <c r="A270" s="33" t="str">
        <f>Translations!$B$575</f>
        <v>Syrian Arab Republic</v>
      </c>
    </row>
    <row r="271" spans="1:1" ht="15" x14ac:dyDescent="0.2">
      <c r="A271" s="320" t="str">
        <f>Translations!$B$830</f>
        <v>Taiwan</v>
      </c>
    </row>
    <row r="272" spans="1:1" x14ac:dyDescent="0.2">
      <c r="A272" s="33" t="str">
        <f>Translations!$B$576</f>
        <v>Tajikistan</v>
      </c>
    </row>
    <row r="273" spans="1:1" x14ac:dyDescent="0.2">
      <c r="A273" s="33" t="str">
        <f>Translations!$B$592</f>
        <v>Tanzania, United Republic of</v>
      </c>
    </row>
    <row r="274" spans="1:1" x14ac:dyDescent="0.2">
      <c r="A274" s="33" t="str">
        <f>Translations!$B$577</f>
        <v>Thailand</v>
      </c>
    </row>
    <row r="275" spans="1:1" x14ac:dyDescent="0.2">
      <c r="A275" s="33" t="str">
        <f>Translations!$B$579</f>
        <v>Timor-Leste</v>
      </c>
    </row>
    <row r="276" spans="1:1" x14ac:dyDescent="0.2">
      <c r="A276" s="33" t="str">
        <f>Translations!$B$580</f>
        <v>Togo</v>
      </c>
    </row>
    <row r="277" spans="1:1" x14ac:dyDescent="0.2">
      <c r="A277" s="33" t="str">
        <f>Translations!$B$581</f>
        <v>Tokelau</v>
      </c>
    </row>
    <row r="278" spans="1:1" x14ac:dyDescent="0.2">
      <c r="A278" s="33" t="str">
        <f>Translations!$B$582</f>
        <v>Tonga</v>
      </c>
    </row>
    <row r="279" spans="1:1" x14ac:dyDescent="0.2">
      <c r="A279" s="33" t="str">
        <f>Translations!$B$583</f>
        <v>Trinidad and Tobago</v>
      </c>
    </row>
    <row r="280" spans="1:1" x14ac:dyDescent="0.2">
      <c r="A280" s="33" t="str">
        <f>Translations!$B$584</f>
        <v>Tunisia</v>
      </c>
    </row>
    <row r="281" spans="1:1" x14ac:dyDescent="0.2">
      <c r="A281" s="33" t="str">
        <f>Translations!$B$585</f>
        <v>Turkey</v>
      </c>
    </row>
    <row r="282" spans="1:1" x14ac:dyDescent="0.2">
      <c r="A282" s="33" t="str">
        <f>Translations!$B$586</f>
        <v>Turkmenistan</v>
      </c>
    </row>
    <row r="283" spans="1:1" x14ac:dyDescent="0.2">
      <c r="A283" s="33" t="str">
        <f>Translations!$B$587</f>
        <v>Turks and Caicos Islands</v>
      </c>
    </row>
    <row r="284" spans="1:1" x14ac:dyDescent="0.2">
      <c r="A284" s="33" t="str">
        <f>Translations!$B$588</f>
        <v>Tuvalu</v>
      </c>
    </row>
    <row r="285" spans="1:1" x14ac:dyDescent="0.2">
      <c r="A285" s="33" t="str">
        <f>Translations!$B$589</f>
        <v>Uganda</v>
      </c>
    </row>
    <row r="286" spans="1:1" x14ac:dyDescent="0.2">
      <c r="A286" s="33" t="str">
        <f>Translations!$B$590</f>
        <v>Ukraine</v>
      </c>
    </row>
    <row r="287" spans="1:1" x14ac:dyDescent="0.2">
      <c r="A287" s="33" t="str">
        <f>Translations!$B$591</f>
        <v>United Arab Emirates</v>
      </c>
    </row>
    <row r="288" spans="1:1" x14ac:dyDescent="0.2">
      <c r="A288" s="33" t="str">
        <f>Translations!$B$399</f>
        <v>United Kingdom</v>
      </c>
    </row>
    <row r="289" spans="1:1" x14ac:dyDescent="0.2">
      <c r="A289" s="33" t="str">
        <f>Translations!$B$593</f>
        <v>United States</v>
      </c>
    </row>
    <row r="290" spans="1:1" x14ac:dyDescent="0.2">
      <c r="A290" s="33" t="str">
        <f>Translations!$B$595</f>
        <v>Uruguay</v>
      </c>
    </row>
    <row r="291" spans="1:1" x14ac:dyDescent="0.2">
      <c r="A291" s="33" t="str">
        <f>Translations!$B$596</f>
        <v>Uzbekistan</v>
      </c>
    </row>
    <row r="292" spans="1:1" x14ac:dyDescent="0.2">
      <c r="A292" s="33" t="str">
        <f>Translations!$B$597</f>
        <v>Vanuatu</v>
      </c>
    </row>
    <row r="293" spans="1:1" x14ac:dyDescent="0.2">
      <c r="A293" s="33" t="str">
        <f>Translations!$B$598</f>
        <v>Venezuela, Bolivarian Republic of</v>
      </c>
    </row>
    <row r="294" spans="1:1" x14ac:dyDescent="0.2">
      <c r="A294" s="33" t="str">
        <f>Translations!$B$599</f>
        <v>Viet Nam</v>
      </c>
    </row>
    <row r="295" spans="1:1" x14ac:dyDescent="0.2">
      <c r="A295" s="33" t="str">
        <f>Translations!$B$426</f>
        <v>Virgin Islands, British</v>
      </c>
    </row>
    <row r="296" spans="1:1" x14ac:dyDescent="0.2">
      <c r="A296" s="33" t="str">
        <f>Translations!$B$594</f>
        <v>Virgin Islands, U.S.</v>
      </c>
    </row>
    <row r="297" spans="1:1" x14ac:dyDescent="0.2">
      <c r="A297" s="33" t="str">
        <f>Translations!$B$600</f>
        <v>Wallis and Futuna Islands</v>
      </c>
    </row>
    <row r="298" spans="1:1" x14ac:dyDescent="0.2">
      <c r="A298" s="33" t="str">
        <f>Translations!$B$601</f>
        <v>Western Sahara</v>
      </c>
    </row>
    <row r="299" spans="1:1" x14ac:dyDescent="0.2">
      <c r="A299" s="33" t="str">
        <f>Translations!$B$602</f>
        <v>Yemen</v>
      </c>
    </row>
    <row r="300" spans="1:1" x14ac:dyDescent="0.2">
      <c r="A300" s="33" t="str">
        <f>Translations!$B$603</f>
        <v>Zambia</v>
      </c>
    </row>
    <row r="301" spans="1:1" x14ac:dyDescent="0.2">
      <c r="A301" s="33" t="str">
        <f>Translations!$B$604</f>
        <v>Zimbabwe</v>
      </c>
    </row>
    <row r="305" spans="1:1" x14ac:dyDescent="0.2">
      <c r="A305" s="12" t="s">
        <v>844</v>
      </c>
    </row>
    <row r="306" spans="1:1" x14ac:dyDescent="0.2">
      <c r="A306" s="11" t="str">
        <f>Translations!$B$605</f>
        <v>submitted to competent authority</v>
      </c>
    </row>
    <row r="307" spans="1:1" x14ac:dyDescent="0.2">
      <c r="A307" s="11" t="str">
        <f>Translations!$B$606</f>
        <v>approved by competent authority</v>
      </c>
    </row>
    <row r="308" spans="1:1" x14ac:dyDescent="0.2">
      <c r="A308" s="11" t="str">
        <f>Translations!$B$607</f>
        <v>rejected by competent authority</v>
      </c>
    </row>
    <row r="309" spans="1:1" x14ac:dyDescent="0.2">
      <c r="A309" s="11" t="str">
        <f>Translations!$B$608</f>
        <v>returned with remarks</v>
      </c>
    </row>
    <row r="310" spans="1:1" x14ac:dyDescent="0.2">
      <c r="A310" s="11" t="str">
        <f>Translations!$B$609</f>
        <v>working draft</v>
      </c>
    </row>
    <row r="311" spans="1:1" x14ac:dyDescent="0.2">
      <c r="A311" s="11"/>
    </row>
    <row r="318" spans="1:1" x14ac:dyDescent="0.2">
      <c r="A318" s="32" t="s">
        <v>286</v>
      </c>
    </row>
    <row r="319" spans="1:1" x14ac:dyDescent="0.2">
      <c r="A319" s="33" t="str">
        <f>Translations!$B$368</f>
        <v>Please select</v>
      </c>
    </row>
    <row r="320" spans="1:1" x14ac:dyDescent="0.2">
      <c r="A320" s="33" t="str">
        <f>Translations!$B$610</f>
        <v>Commercial</v>
      </c>
    </row>
    <row r="321" spans="1:1" x14ac:dyDescent="0.2">
      <c r="A321" s="33" t="str">
        <f>Translations!$B$611</f>
        <v>Non-commercial</v>
      </c>
    </row>
    <row r="324" spans="1:1" x14ac:dyDescent="0.2">
      <c r="A324" s="35" t="s">
        <v>296</v>
      </c>
    </row>
    <row r="325" spans="1:1" x14ac:dyDescent="0.2">
      <c r="A325" s="33" t="str">
        <f>Translations!$B$368</f>
        <v>Please select</v>
      </c>
    </row>
    <row r="326" spans="1:1" x14ac:dyDescent="0.2">
      <c r="A326" s="33" t="str">
        <f>Translations!$B$612</f>
        <v>Scheduled flights</v>
      </c>
    </row>
    <row r="327" spans="1:1" x14ac:dyDescent="0.2">
      <c r="A327" s="33" t="str">
        <f>Translations!$B$613</f>
        <v>Non-scheduled flights</v>
      </c>
    </row>
    <row r="328" spans="1:1" x14ac:dyDescent="0.2">
      <c r="A328" s="33" t="str">
        <f>Translations!$B$614</f>
        <v>Scheduled and non-scheduled flights</v>
      </c>
    </row>
    <row r="331" spans="1:1" x14ac:dyDescent="0.2">
      <c r="A331" s="35" t="s">
        <v>313</v>
      </c>
    </row>
    <row r="332" spans="1:1" x14ac:dyDescent="0.2">
      <c r="A332" s="33" t="str">
        <f>Translations!$B$368</f>
        <v>Please select</v>
      </c>
    </row>
    <row r="333" spans="1:1" x14ac:dyDescent="0.2">
      <c r="A333" s="34" t="str">
        <f>Translations!$B$615</f>
        <v>Only intra-EEA flights</v>
      </c>
    </row>
    <row r="334" spans="1:1" x14ac:dyDescent="0.2">
      <c r="A334" s="34" t="str">
        <f>Translations!$B$616</f>
        <v>Flights inside and outside the EEA</v>
      </c>
    </row>
    <row r="337" spans="1:1" x14ac:dyDescent="0.2">
      <c r="A337" s="35" t="s">
        <v>246</v>
      </c>
    </row>
    <row r="338" spans="1:1" x14ac:dyDescent="0.2">
      <c r="A338" s="33" t="str">
        <f>Translations!$B$368</f>
        <v>Please select</v>
      </c>
    </row>
    <row r="339" spans="1:1" x14ac:dyDescent="0.2">
      <c r="A339" s="33"/>
    </row>
    <row r="340" spans="1:1" x14ac:dyDescent="0.2">
      <c r="A340" s="33" t="str">
        <f>Translations!$B$617</f>
        <v>Captain</v>
      </c>
    </row>
    <row r="341" spans="1:1" x14ac:dyDescent="0.2">
      <c r="A341" s="33" t="str">
        <f>Translations!$B$618</f>
        <v>Mr</v>
      </c>
    </row>
    <row r="342" spans="1:1" x14ac:dyDescent="0.2">
      <c r="A342" s="33" t="str">
        <f>Translations!$B$619</f>
        <v>Mrs</v>
      </c>
    </row>
    <row r="343" spans="1:1" x14ac:dyDescent="0.2">
      <c r="A343" s="33" t="str">
        <f>Translations!$B$620</f>
        <v>Ms</v>
      </c>
    </row>
    <row r="344" spans="1:1" x14ac:dyDescent="0.2">
      <c r="A344" s="33" t="str">
        <f>Translations!$B$621</f>
        <v>Miss</v>
      </c>
    </row>
    <row r="345" spans="1:1" x14ac:dyDescent="0.2">
      <c r="A345" s="33" t="str">
        <f>Translations!$B$622</f>
        <v>Dr</v>
      </c>
    </row>
    <row r="347" spans="1:1" x14ac:dyDescent="0.2">
      <c r="A347" s="35" t="s">
        <v>350</v>
      </c>
    </row>
    <row r="348" spans="1:1" x14ac:dyDescent="0.2">
      <c r="A348" s="36" t="str">
        <f>Translations!$B$368</f>
        <v>Please select</v>
      </c>
    </row>
    <row r="349" spans="1:1" x14ac:dyDescent="0.2">
      <c r="A349" s="36"/>
    </row>
    <row r="350" spans="1:1" x14ac:dyDescent="0.2">
      <c r="A350" s="33" t="str">
        <f>Translations!$B$623</f>
        <v>Company / Limited Liability Partnership</v>
      </c>
    </row>
    <row r="351" spans="1:1" x14ac:dyDescent="0.2">
      <c r="A351" s="33" t="str">
        <f>Translations!$B$624</f>
        <v>Partnership</v>
      </c>
    </row>
    <row r="352" spans="1:1" x14ac:dyDescent="0.2">
      <c r="A352" s="33" t="str">
        <f>Translations!$B$625</f>
        <v>Individual / Sole Trader</v>
      </c>
    </row>
    <row r="354" spans="1:1" x14ac:dyDescent="0.2">
      <c r="A354" s="35" t="s">
        <v>222</v>
      </c>
    </row>
    <row r="355" spans="1:1" x14ac:dyDescent="0.2">
      <c r="A355" s="33" t="str">
        <f>Translations!$B$368</f>
        <v>Please select</v>
      </c>
    </row>
    <row r="356" spans="1:1" x14ac:dyDescent="0.2">
      <c r="A356" s="33" t="str">
        <f>Translations!$B$626</f>
        <v>Actual/standard mass from Mass &amp; Balance documentation</v>
      </c>
    </row>
    <row r="357" spans="1:1" x14ac:dyDescent="0.2">
      <c r="A357" s="33" t="str">
        <f>Translations!$B$627</f>
        <v>Alternative methodology</v>
      </c>
    </row>
    <row r="359" spans="1:1" x14ac:dyDescent="0.2">
      <c r="A359" s="35" t="s">
        <v>224</v>
      </c>
    </row>
    <row r="360" spans="1:1" x14ac:dyDescent="0.2">
      <c r="A360" s="33" t="str">
        <f>Translations!$B$368</f>
        <v>Please select</v>
      </c>
    </row>
    <row r="361" spans="1:1" x14ac:dyDescent="0.2">
      <c r="A361" s="33" t="str">
        <f>Translations!$B$628</f>
        <v>100 kg default</v>
      </c>
    </row>
    <row r="362" spans="1:1" x14ac:dyDescent="0.2">
      <c r="A362" s="33" t="str">
        <f>Translations!$B$629</f>
        <v>Mass contained in Mass &amp; Balance documentation</v>
      </c>
    </row>
    <row r="363" spans="1:1" x14ac:dyDescent="0.2">
      <c r="A363" s="14"/>
    </row>
    <row r="364" spans="1:1" x14ac:dyDescent="0.2">
      <c r="A364" s="32" t="s">
        <v>377</v>
      </c>
    </row>
    <row r="365" spans="1:1" x14ac:dyDescent="0.2">
      <c r="A365" s="33"/>
    </row>
    <row r="366" spans="1:1" x14ac:dyDescent="0.2">
      <c r="A366" s="37" t="s">
        <v>208</v>
      </c>
    </row>
    <row r="367" spans="1:1" x14ac:dyDescent="0.2">
      <c r="A367" s="37" t="s">
        <v>209</v>
      </c>
    </row>
    <row r="368" spans="1:1" x14ac:dyDescent="0.2">
      <c r="A368" s="37" t="s">
        <v>210</v>
      </c>
    </row>
    <row r="369" spans="1:1" x14ac:dyDescent="0.2">
      <c r="A369" s="37" t="s">
        <v>211</v>
      </c>
    </row>
    <row r="370" spans="1:1" x14ac:dyDescent="0.2">
      <c r="A370" s="37" t="s">
        <v>212</v>
      </c>
    </row>
    <row r="371" spans="1:1" x14ac:dyDescent="0.2">
      <c r="A371" s="37" t="s">
        <v>388</v>
      </c>
    </row>
    <row r="372" spans="1:1" x14ac:dyDescent="0.2">
      <c r="A372" s="37" t="s">
        <v>390</v>
      </c>
    </row>
    <row r="373" spans="1:1" x14ac:dyDescent="0.2">
      <c r="A373" s="37" t="s">
        <v>393</v>
      </c>
    </row>
    <row r="375" spans="1:1" x14ac:dyDescent="0.2">
      <c r="A375" s="35" t="s">
        <v>676</v>
      </c>
    </row>
    <row r="376" spans="1:1" x14ac:dyDescent="0.2">
      <c r="A376" s="33" t="str">
        <f>Translations!$B$368</f>
        <v>Please select</v>
      </c>
    </row>
    <row r="377" spans="1:1" x14ac:dyDescent="0.2">
      <c r="A377" s="33" t="str">
        <f>Translations!$B$630</f>
        <v>No documented environmental management system in place</v>
      </c>
    </row>
    <row r="378" spans="1:1" x14ac:dyDescent="0.2">
      <c r="A378" s="33" t="str">
        <f>Translations!$B$631</f>
        <v>Documented environmental management system in place</v>
      </c>
    </row>
    <row r="379" spans="1:1" x14ac:dyDescent="0.2">
      <c r="A379" s="33" t="str">
        <f>Translations!$B$632</f>
        <v>Certified environmental management system in place</v>
      </c>
    </row>
    <row r="382" spans="1:1" x14ac:dyDescent="0.2">
      <c r="A382" s="35" t="s">
        <v>449</v>
      </c>
    </row>
    <row r="383" spans="1:1" x14ac:dyDescent="0.2">
      <c r="A383" s="33" t="str">
        <f>Translations!$B$368</f>
        <v>Please select</v>
      </c>
    </row>
    <row r="384" spans="1:1" x14ac:dyDescent="0.2">
      <c r="A384" s="33" t="b">
        <v>1</v>
      </c>
    </row>
    <row r="385" spans="1:1" x14ac:dyDescent="0.2">
      <c r="A385" s="33" t="b">
        <v>0</v>
      </c>
    </row>
    <row r="387" spans="1:1" x14ac:dyDescent="0.2">
      <c r="A387" s="35" t="s">
        <v>1100</v>
      </c>
    </row>
    <row r="388" spans="1:1" x14ac:dyDescent="0.2">
      <c r="A388" s="33" t="b">
        <v>1</v>
      </c>
    </row>
    <row r="389" spans="1:1" x14ac:dyDescent="0.2">
      <c r="A389" s="33" t="b">
        <v>0</v>
      </c>
    </row>
    <row r="391" spans="1:1" x14ac:dyDescent="0.2">
      <c r="A391" s="35" t="s">
        <v>216</v>
      </c>
    </row>
    <row r="392" spans="1:1" x14ac:dyDescent="0.2">
      <c r="A392" s="33" t="str">
        <f>Translations!$B$633</f>
        <v>Use by Competent Authority only</v>
      </c>
    </row>
    <row r="393" spans="1:1" x14ac:dyDescent="0.2">
      <c r="A393" s="33" t="str">
        <f>Translations!$B$634</f>
        <v>To be filled in by aircraft operator</v>
      </c>
    </row>
    <row r="396" spans="1:1" x14ac:dyDescent="0.2">
      <c r="A396" s="32" t="s">
        <v>132</v>
      </c>
    </row>
    <row r="397" spans="1:1" x14ac:dyDescent="0.2">
      <c r="A397" s="33" t="str">
        <f>Translations!$B$635</f>
        <v>Monitoring Plan for Annual Emissions</v>
      </c>
    </row>
    <row r="398" spans="1:1" x14ac:dyDescent="0.2">
      <c r="A398" s="33" t="str">
        <f>Translations!$B$636</f>
        <v>Monitoring Plan for  Tonne-Kilometre Data</v>
      </c>
    </row>
    <row r="401" spans="1:1" x14ac:dyDescent="0.2">
      <c r="A401" s="32" t="s">
        <v>179</v>
      </c>
    </row>
    <row r="402" spans="1:1" x14ac:dyDescent="0.2">
      <c r="A402" s="33"/>
    </row>
    <row r="403" spans="1:1" x14ac:dyDescent="0.2">
      <c r="A403" s="33" t="str">
        <f>Translations!$B$637</f>
        <v>n.a.</v>
      </c>
    </row>
    <row r="405" spans="1:1" x14ac:dyDescent="0.2">
      <c r="A405" s="32" t="s">
        <v>137</v>
      </c>
    </row>
    <row r="406" spans="1:1" x14ac:dyDescent="0.2">
      <c r="A406" s="33" t="str">
        <f>Translations!$B$638</f>
        <v>New monitoring plan</v>
      </c>
    </row>
    <row r="407" spans="1:1" x14ac:dyDescent="0.2">
      <c r="A407" s="33" t="str">
        <f>Translations!$B$639</f>
        <v>Updated monitoring plan</v>
      </c>
    </row>
    <row r="410" spans="1:1" x14ac:dyDescent="0.2">
      <c r="A410" s="32" t="s">
        <v>711</v>
      </c>
    </row>
    <row r="411" spans="1:1" x14ac:dyDescent="0.2">
      <c r="A411" s="38" t="b">
        <v>1</v>
      </c>
    </row>
    <row r="412" spans="1:1" x14ac:dyDescent="0.2">
      <c r="A412" s="38" t="b">
        <v>0</v>
      </c>
    </row>
    <row r="413" spans="1:1" x14ac:dyDescent="0.2">
      <c r="A413" s="38">
        <v>1</v>
      </c>
    </row>
    <row r="414" spans="1:1" x14ac:dyDescent="0.2">
      <c r="A414" s="38">
        <v>0</v>
      </c>
    </row>
    <row r="417" spans="1:1" x14ac:dyDescent="0.2">
      <c r="A417" s="35" t="s">
        <v>793</v>
      </c>
    </row>
    <row r="418" spans="1:1" x14ac:dyDescent="0.2">
      <c r="A418" s="36" t="str">
        <f>Translations!$B$368</f>
        <v>Please select</v>
      </c>
    </row>
    <row r="419" spans="1:1" x14ac:dyDescent="0.2">
      <c r="A419" s="36" t="str">
        <f>Translations!$B$640</f>
        <v>As measured by fuel supplier</v>
      </c>
    </row>
    <row r="420" spans="1:1" x14ac:dyDescent="0.2">
      <c r="A420" s="36" t="str">
        <f>Translations!$B$641</f>
        <v>On-board measuring equipment</v>
      </c>
    </row>
    <row r="422" spans="1:1" x14ac:dyDescent="0.2">
      <c r="A422" s="35" t="s">
        <v>796</v>
      </c>
    </row>
    <row r="423" spans="1:1" x14ac:dyDescent="0.2">
      <c r="A423" s="36" t="str">
        <f>Translations!$B$368</f>
        <v>Please select</v>
      </c>
    </row>
    <row r="424" spans="1:1" x14ac:dyDescent="0.2">
      <c r="A424" s="36"/>
    </row>
    <row r="425" spans="1:1" x14ac:dyDescent="0.2">
      <c r="A425" s="36" t="str">
        <f>Translations!$B$642</f>
        <v>Taken from fuel supplier (delivery notes or invoices)</v>
      </c>
    </row>
    <row r="426" spans="1:1" x14ac:dyDescent="0.2">
      <c r="A426" s="36" t="str">
        <f>Translations!$B$643</f>
        <v>Recorded in Mass &amp; Balance documentation</v>
      </c>
    </row>
    <row r="427" spans="1:1" x14ac:dyDescent="0.2">
      <c r="A427" s="36" t="str">
        <f>Translations!$B$644</f>
        <v>Recorded in aircraft technical log</v>
      </c>
    </row>
    <row r="428" spans="1:1" x14ac:dyDescent="0.2">
      <c r="A428" s="36" t="str">
        <f>Translations!$B$645</f>
        <v>Transmitted electronically from aircraft to operator</v>
      </c>
    </row>
    <row r="430" spans="1:1" x14ac:dyDescent="0.2">
      <c r="A430" s="35" t="s">
        <v>772</v>
      </c>
    </row>
    <row r="431" spans="1:1" x14ac:dyDescent="0.2">
      <c r="A431" s="33" t="str">
        <f>Translations!$B$368</f>
        <v>Please select</v>
      </c>
    </row>
    <row r="432" spans="1:1" x14ac:dyDescent="0.2">
      <c r="A432" s="33"/>
    </row>
    <row r="433" spans="1:1" x14ac:dyDescent="0.2">
      <c r="A433" s="33" t="str">
        <f>Translations!$B$646</f>
        <v>Daily</v>
      </c>
    </row>
    <row r="434" spans="1:1" x14ac:dyDescent="0.2">
      <c r="A434" s="33" t="str">
        <f>Translations!$B$647</f>
        <v>Weekly</v>
      </c>
    </row>
    <row r="435" spans="1:1" x14ac:dyDescent="0.2">
      <c r="A435" s="33" t="str">
        <f>Translations!$B$648</f>
        <v>Monthly</v>
      </c>
    </row>
    <row r="436" spans="1:1" x14ac:dyDescent="0.2">
      <c r="A436" s="33" t="str">
        <f>Translations!$B$649</f>
        <v>Annual</v>
      </c>
    </row>
    <row r="438" spans="1:1" x14ac:dyDescent="0.2">
      <c r="A438" s="35" t="s">
        <v>804</v>
      </c>
    </row>
    <row r="439" spans="1:1" x14ac:dyDescent="0.2">
      <c r="A439" s="33" t="str">
        <f>Translations!$B$368</f>
        <v>Please select</v>
      </c>
    </row>
    <row r="440" spans="1:1" x14ac:dyDescent="0.2">
      <c r="A440" s="33" t="str">
        <f>Translations!$B$650</f>
        <v>EF</v>
      </c>
    </row>
    <row r="441" spans="1:1" x14ac:dyDescent="0.2">
      <c r="A441" s="33" t="str">
        <f>Translations!$B$651</f>
        <v>NCV</v>
      </c>
    </row>
    <row r="442" spans="1:1" x14ac:dyDescent="0.2">
      <c r="A442" s="33" t="str">
        <f>Translations!$B$652</f>
        <v>NCV &amp; EF</v>
      </c>
    </row>
    <row r="443" spans="1:1" x14ac:dyDescent="0.2">
      <c r="A443" s="33" t="str">
        <f>Translations!$B$653</f>
        <v>Biogenic content</v>
      </c>
    </row>
    <row r="444" spans="1:1" x14ac:dyDescent="0.2">
      <c r="A444" s="33" t="str">
        <f>Translations!$B$654</f>
        <v>NCV, EF &amp; bio</v>
      </c>
    </row>
    <row r="446" spans="1:1" x14ac:dyDescent="0.2">
      <c r="A446" s="35" t="s">
        <v>809</v>
      </c>
    </row>
    <row r="447" spans="1:1" x14ac:dyDescent="0.2">
      <c r="A447" s="33" t="str">
        <f>Translations!$B$368</f>
        <v>Please select</v>
      </c>
    </row>
    <row r="448" spans="1:1" x14ac:dyDescent="0.2">
      <c r="A448" s="33" t="s">
        <v>810</v>
      </c>
    </row>
    <row r="449" spans="1:1" x14ac:dyDescent="0.2">
      <c r="A449" s="33" t="s">
        <v>811</v>
      </c>
    </row>
    <row r="450" spans="1:1" x14ac:dyDescent="0.2">
      <c r="A450" s="33" t="str">
        <f>Translations!$B$637</f>
        <v>n.a.</v>
      </c>
    </row>
    <row r="452" spans="1:1" x14ac:dyDescent="0.2">
      <c r="A452" s="35" t="s">
        <v>663</v>
      </c>
    </row>
    <row r="453" spans="1:1" x14ac:dyDescent="0.2">
      <c r="A453" s="39" t="str">
        <f>""</f>
        <v/>
      </c>
    </row>
    <row r="454" spans="1:1" x14ac:dyDescent="0.2">
      <c r="A454" s="39">
        <v>2</v>
      </c>
    </row>
    <row r="455" spans="1:1" x14ac:dyDescent="0.2">
      <c r="A455" s="39">
        <v>1</v>
      </c>
    </row>
    <row r="456" spans="1:1" x14ac:dyDescent="0.2">
      <c r="A456" s="39" t="str">
        <f>Translations!$B$637</f>
        <v>n.a.</v>
      </c>
    </row>
    <row r="461" spans="1:1" x14ac:dyDescent="0.2">
      <c r="A461" s="35" t="s">
        <v>12</v>
      </c>
    </row>
    <row r="462" spans="1:1" x14ac:dyDescent="0.2">
      <c r="A462" s="33" t="str">
        <f>Translations!$B$368</f>
        <v>Please select</v>
      </c>
    </row>
    <row r="463" spans="1:1" x14ac:dyDescent="0.2">
      <c r="A463" s="33" t="str">
        <f>Translations!$B$655</f>
        <v>Major</v>
      </c>
    </row>
    <row r="464" spans="1:1" x14ac:dyDescent="0.2">
      <c r="A464" s="33" t="str">
        <f>Translations!$B$656</f>
        <v>Minor</v>
      </c>
    </row>
    <row r="465" spans="1:1" x14ac:dyDescent="0.2">
      <c r="A465" s="33" t="str">
        <f>Translations!$B$657</f>
        <v>De minimis</v>
      </c>
    </row>
    <row r="467" spans="1:1" x14ac:dyDescent="0.2">
      <c r="A467" s="35" t="s">
        <v>16</v>
      </c>
    </row>
    <row r="468" spans="1:1" x14ac:dyDescent="0.2">
      <c r="A468" s="40" t="str">
        <f>Translations!$B$368</f>
        <v>Please select</v>
      </c>
    </row>
    <row r="469" spans="1:1" x14ac:dyDescent="0.2">
      <c r="A469" s="40" t="str">
        <f>Translations!$B$220</f>
        <v>Method A</v>
      </c>
    </row>
    <row r="470" spans="1:1" x14ac:dyDescent="0.2">
      <c r="A470" s="40" t="str">
        <f>Translations!$B$222</f>
        <v>Method B</v>
      </c>
    </row>
    <row r="473" spans="1:1" x14ac:dyDescent="0.2">
      <c r="A473" s="35" t="s">
        <v>17</v>
      </c>
    </row>
    <row r="474" spans="1:1" x14ac:dyDescent="0.2">
      <c r="A474" s="40" t="str">
        <f>Translations!$B$368</f>
        <v>Please select</v>
      </c>
    </row>
    <row r="475" spans="1:1" x14ac:dyDescent="0.2">
      <c r="A475" s="33" t="str">
        <f>Translations!$B$658</f>
        <v>Actual density in aircraft tanks</v>
      </c>
    </row>
    <row r="476" spans="1:1" x14ac:dyDescent="0.2">
      <c r="A476" s="33" t="str">
        <f>Translations!$B$659</f>
        <v>Actual density of uplift</v>
      </c>
    </row>
    <row r="477" spans="1:1" x14ac:dyDescent="0.2">
      <c r="A477" s="33" t="str">
        <f>Translations!$B$660</f>
        <v>Standard value (0.8kg/litre)</v>
      </c>
    </row>
    <row r="480" spans="1:1" x14ac:dyDescent="0.2">
      <c r="A480" s="35" t="s">
        <v>21</v>
      </c>
    </row>
    <row r="481" spans="1:1" x14ac:dyDescent="0.2">
      <c r="A481" s="33" t="str">
        <f>Translations!$B$661</f>
        <v>Jet kerosene</v>
      </c>
    </row>
    <row r="482" spans="1:1" x14ac:dyDescent="0.2">
      <c r="A482" s="33" t="str">
        <f>Translations!$B$662</f>
        <v>Jet gasoline</v>
      </c>
    </row>
    <row r="483" spans="1:1" x14ac:dyDescent="0.2">
      <c r="A483" s="33" t="str">
        <f>Translations!$B$663</f>
        <v>Aviation gasoline</v>
      </c>
    </row>
    <row r="484" spans="1:1" x14ac:dyDescent="0.2">
      <c r="A484" s="33" t="str">
        <f>Translations!$B$664</f>
        <v>Alternative</v>
      </c>
    </row>
    <row r="485" spans="1:1" x14ac:dyDescent="0.2">
      <c r="A485" s="33" t="str">
        <f>Translations!$B$184</f>
        <v>Biofuel</v>
      </c>
    </row>
    <row r="487" spans="1:1" x14ac:dyDescent="0.2">
      <c r="A487" s="35" t="s">
        <v>29</v>
      </c>
    </row>
    <row r="488" spans="1:1" x14ac:dyDescent="0.2">
      <c r="A488" s="33"/>
    </row>
    <row r="489" spans="1:1" x14ac:dyDescent="0.2">
      <c r="A489" s="33" t="s">
        <v>810</v>
      </c>
    </row>
    <row r="490" spans="1:1" x14ac:dyDescent="0.2">
      <c r="A490" s="33" t="s">
        <v>811</v>
      </c>
    </row>
    <row r="491" spans="1:1" x14ac:dyDescent="0.2">
      <c r="A491" s="33" t="str">
        <f>Translations!$B$665</f>
        <v>unknown</v>
      </c>
    </row>
    <row r="494" spans="1:1" x14ac:dyDescent="0.2">
      <c r="A494" s="32" t="s">
        <v>1402</v>
      </c>
    </row>
    <row r="495" spans="1:1" x14ac:dyDescent="0.2">
      <c r="A495" s="40" t="str">
        <f>Translations!$B$368</f>
        <v>Please select</v>
      </c>
    </row>
    <row r="496" spans="1:1" x14ac:dyDescent="0.2">
      <c r="A496" s="40"/>
    </row>
    <row r="497" spans="1:1" x14ac:dyDescent="0.2">
      <c r="A497" s="34" t="str">
        <f>Translations!$B$1195</f>
        <v>Small Emitters Tool (SET) - Eurocontrol's fuel consumption estimation tool</v>
      </c>
    </row>
    <row r="498" spans="1:1" x14ac:dyDescent="0.2">
      <c r="A498" s="34" t="str">
        <f>Translations!$B$1196</f>
        <v>ESF (Eurocontrol EU ETS Support Facility) populated by the SET</v>
      </c>
    </row>
    <row r="499" spans="1:1" x14ac:dyDescent="0.2">
      <c r="A499" s="34" t="str">
        <f>Translations!$B$1197</f>
        <v>Other</v>
      </c>
    </row>
    <row r="505" spans="1:1" x14ac:dyDescent="0.2">
      <c r="A505" s="32" t="s">
        <v>185</v>
      </c>
    </row>
    <row r="506" spans="1:1" x14ac:dyDescent="0.2">
      <c r="A506" s="34" t="str">
        <f>Translations!$B$1293</f>
        <v>Please select or enter name, as appropriate</v>
      </c>
    </row>
    <row r="507" spans="1:1" x14ac:dyDescent="0.2">
      <c r="A507" s="33"/>
    </row>
    <row r="508" spans="1:1" x14ac:dyDescent="0.2">
      <c r="A508" s="33" t="str">
        <f>Translations!$B$637</f>
        <v>n.a.</v>
      </c>
    </row>
    <row r="509" spans="1:1" x14ac:dyDescent="0.2">
      <c r="A509" s="33" t="str">
        <f>Translations!$B$668</f>
        <v>Environment Agency</v>
      </c>
    </row>
    <row r="510" spans="1:1" x14ac:dyDescent="0.2">
      <c r="A510" s="33" t="str">
        <f>Translations!$B$669</f>
        <v>Ministry of Environment</v>
      </c>
    </row>
    <row r="511" spans="1:1" x14ac:dyDescent="0.2">
      <c r="A511" s="33" t="str">
        <f>Translations!$B$670</f>
        <v>Civil Aviation Authority</v>
      </c>
    </row>
    <row r="512" spans="1:1" x14ac:dyDescent="0.2">
      <c r="A512" s="33" t="str">
        <f>Translations!$B$671</f>
        <v>Ministry of Transport</v>
      </c>
    </row>
    <row r="513" spans="1:1" x14ac:dyDescent="0.2">
      <c r="A513" s="34" t="str">
        <f>Translations!$B$1294</f>
        <v>Energy Agency</v>
      </c>
    </row>
    <row r="514" spans="1:1" x14ac:dyDescent="0.2">
      <c r="A514" s="33"/>
    </row>
    <row r="515" spans="1:1" x14ac:dyDescent="0.2">
      <c r="A515" s="33"/>
    </row>
    <row r="516" spans="1:1" x14ac:dyDescent="0.2">
      <c r="A516" s="33"/>
    </row>
    <row r="517" spans="1:1" x14ac:dyDescent="0.2">
      <c r="A517" s="33"/>
    </row>
    <row r="518" spans="1:1" x14ac:dyDescent="0.2">
      <c r="A518" s="33"/>
    </row>
    <row r="519" spans="1:1" x14ac:dyDescent="0.2">
      <c r="A519" s="33"/>
    </row>
    <row r="520" spans="1:1" x14ac:dyDescent="0.2">
      <c r="A520" s="33"/>
    </row>
    <row r="521" spans="1:1" x14ac:dyDescent="0.2">
      <c r="A521" s="33"/>
    </row>
    <row r="522" spans="1:1" x14ac:dyDescent="0.2">
      <c r="A522" s="33"/>
    </row>
    <row r="523" spans="1:1" x14ac:dyDescent="0.2">
      <c r="A523" s="33"/>
    </row>
    <row r="526" spans="1:1" x14ac:dyDescent="0.2">
      <c r="A526" s="32" t="s">
        <v>285</v>
      </c>
    </row>
    <row r="527" spans="1:1" x14ac:dyDescent="0.2">
      <c r="A527" s="33" t="str">
        <f>Translations!$B$368</f>
        <v>Please select</v>
      </c>
    </row>
    <row r="528" spans="1:1" x14ac:dyDescent="0.2">
      <c r="A528" s="33"/>
    </row>
    <row r="529" spans="1:1" x14ac:dyDescent="0.2">
      <c r="A529" s="33" t="str">
        <f>Translations!$B$672</f>
        <v>Afghanistan - Ministry of Transport and Civil Aviation</v>
      </c>
    </row>
    <row r="530" spans="1:1" x14ac:dyDescent="0.2">
      <c r="A530" s="33" t="str">
        <f>Translations!$B$673</f>
        <v>Algeria - Établissement Nationale de la Navigation Aérienne (ENNA)</v>
      </c>
    </row>
    <row r="531" spans="1:1" x14ac:dyDescent="0.2">
      <c r="A531" s="33" t="str">
        <f>Translations!$B$674</f>
        <v>Angola - Instituto Nacional da Aviação Civil</v>
      </c>
    </row>
    <row r="532" spans="1:1" x14ac:dyDescent="0.2">
      <c r="A532" s="33" t="str">
        <f>Translations!$B$675</f>
        <v>Argentina - Comando de Regiones Aéreas</v>
      </c>
    </row>
    <row r="533" spans="1:1" x14ac:dyDescent="0.2">
      <c r="A533" s="33" t="str">
        <f>Translations!$B$676</f>
        <v>Armenia - General Department of Civil Aviation</v>
      </c>
    </row>
    <row r="534" spans="1:1" x14ac:dyDescent="0.2">
      <c r="A534" s="33" t="str">
        <f>Translations!$B$677</f>
        <v>Australia - Civil Aviation Safety Authority</v>
      </c>
    </row>
    <row r="535" spans="1:1" x14ac:dyDescent="0.2">
      <c r="A535" s="33" t="str">
        <f>Translations!$B$678</f>
        <v>Austria - Ministry of Transport, Innovation and Technology</v>
      </c>
    </row>
    <row r="536" spans="1:1" x14ac:dyDescent="0.2">
      <c r="A536" s="33" t="str">
        <f>Translations!$B$679</f>
        <v>Bahrain - Civil Aviation Affairs</v>
      </c>
    </row>
    <row r="537" spans="1:1" x14ac:dyDescent="0.2">
      <c r="A537" s="33" t="str">
        <f>Translations!$B$680</f>
        <v>Belgium - Service public fédéral Mobilité et Transports</v>
      </c>
    </row>
    <row r="538" spans="1:1" x14ac:dyDescent="0.2">
      <c r="A538" s="33" t="str">
        <f>Translations!$B$681</f>
        <v>Bermuda - Bermuda Department of Civil Aviation (DCA)</v>
      </c>
    </row>
    <row r="539" spans="1:1" x14ac:dyDescent="0.2">
      <c r="A539" s="33" t="str">
        <f>Translations!$B$682</f>
        <v>Bolivia - Dirección General de Aeronáutica Civil</v>
      </c>
    </row>
    <row r="540" spans="1:1" x14ac:dyDescent="0.2">
      <c r="A540" s="33" t="str">
        <f>Translations!$B$683</f>
        <v>Bosnia and Herzegovina - Department of Civil Aviation</v>
      </c>
    </row>
    <row r="541" spans="1:1" x14ac:dyDescent="0.2">
      <c r="A541" s="33" t="str">
        <f>Translations!$B$684</f>
        <v>Botswana - Ministry of Works &amp; Transport — Department of Civil Aviation</v>
      </c>
    </row>
    <row r="542" spans="1:1" x14ac:dyDescent="0.2">
      <c r="A542" s="33" t="str">
        <f>Translations!$B$685</f>
        <v>Brazil - Agência Nacional de Aviação Civil (ANAC)</v>
      </c>
    </row>
    <row r="543" spans="1:1" x14ac:dyDescent="0.2">
      <c r="A543" s="33" t="str">
        <f>Translations!$B$686</f>
        <v>Brunei Darussalam - Department of Civil Aviation</v>
      </c>
    </row>
    <row r="544" spans="1:1" x14ac:dyDescent="0.2">
      <c r="A544" s="33" t="str">
        <f>Translations!$B$687</f>
        <v>Bulgaria - Civil Aviation Administration</v>
      </c>
    </row>
    <row r="545" spans="1:1" x14ac:dyDescent="0.2">
      <c r="A545" s="33" t="str">
        <f>Translations!$B$688</f>
        <v>Cambodia - Ministry of Public Works and Transport</v>
      </c>
    </row>
    <row r="546" spans="1:1" x14ac:dyDescent="0.2">
      <c r="A546" s="33" t="str">
        <f>Translations!$B$689</f>
        <v>Canada - Canadian Transportation Agency</v>
      </c>
    </row>
    <row r="547" spans="1:1" x14ac:dyDescent="0.2">
      <c r="A547" s="33" t="str">
        <f>Translations!$B$690</f>
        <v>Cape Verde - Agência de Aviação Civil (AAC)</v>
      </c>
    </row>
    <row r="548" spans="1:1" x14ac:dyDescent="0.2">
      <c r="A548" s="33" t="str">
        <f>Translations!$B$691</f>
        <v>Cayman - Civil Aviation Authority (CAA) of the Cayman Islands</v>
      </c>
    </row>
    <row r="549" spans="1:1" x14ac:dyDescent="0.2">
      <c r="A549" s="33" t="str">
        <f>Translations!$B$692</f>
        <v>Chile - Dirección General de Aeronáutica Civil</v>
      </c>
    </row>
    <row r="550" spans="1:1" x14ac:dyDescent="0.2">
      <c r="A550" s="33" t="str">
        <f>Translations!$B$693</f>
        <v>China - Air Traffic Management Bureau (ATMB), General Administration of Civil Aviation of China</v>
      </c>
    </row>
    <row r="551" spans="1:1" x14ac:dyDescent="0.2">
      <c r="A551" s="33" t="str">
        <f>Translations!$B$694</f>
        <v>Colombia - República de Colombia Aeronáutica Civil</v>
      </c>
    </row>
    <row r="552" spans="1:1" x14ac:dyDescent="0.2">
      <c r="A552" s="33" t="str">
        <f>Translations!$B$695</f>
        <v>Costa Rica - Dirección General de Aviación Civil</v>
      </c>
    </row>
    <row r="553" spans="1:1" x14ac:dyDescent="0.2">
      <c r="A553" s="33" t="str">
        <f>Translations!$B$696</f>
        <v>Croatia - Civil Aviation Authority</v>
      </c>
    </row>
    <row r="554" spans="1:1" x14ac:dyDescent="0.2">
      <c r="A554" s="33" t="str">
        <f>Translations!$B$697</f>
        <v>Cuba - Instituto de Aeronáutica Civil de Cuba</v>
      </c>
    </row>
    <row r="555" spans="1:1" x14ac:dyDescent="0.2">
      <c r="A555" s="33" t="str">
        <f>Translations!$B$698</f>
        <v>Cyprus - Department of Civil Aviation of Cyprus</v>
      </c>
    </row>
    <row r="556" spans="1:1" x14ac:dyDescent="0.2">
      <c r="A556" s="33" t="str">
        <f>Translations!$B$699</f>
        <v>Czechia - Civil Aviation Authority</v>
      </c>
    </row>
    <row r="557" spans="1:1" x14ac:dyDescent="0.2">
      <c r="A557" s="33" t="str">
        <f>Translations!$B$700</f>
        <v>Denmark - Civil Aviation Administration</v>
      </c>
    </row>
    <row r="558" spans="1:1" x14ac:dyDescent="0.2">
      <c r="A558" s="33" t="str">
        <f>Translations!$B$701</f>
        <v>Dominican Republic - Instituto Dominicano de Aviación Civil</v>
      </c>
    </row>
    <row r="559" spans="1:1" x14ac:dyDescent="0.2">
      <c r="A559" s="33" t="str">
        <f>Translations!$B$702</f>
        <v>Ecuador - Dirección General de Aviación Civil del Ecuador</v>
      </c>
    </row>
    <row r="560" spans="1:1" x14ac:dyDescent="0.2">
      <c r="A560" s="33" t="str">
        <f>Translations!$B$703</f>
        <v>Egypt - Ministry of Civil Aviation</v>
      </c>
    </row>
    <row r="561" spans="1:1" x14ac:dyDescent="0.2">
      <c r="A561" s="33" t="str">
        <f>Translations!$B$704</f>
        <v>El Salvador - Autoridad de Aviación Civil – El Salvador</v>
      </c>
    </row>
    <row r="562" spans="1:1" x14ac:dyDescent="0.2">
      <c r="A562" s="33" t="str">
        <f>Translations!$B$705</f>
        <v>Estonia - Estonian Civil Aviation Administration</v>
      </c>
    </row>
    <row r="563" spans="1:1" x14ac:dyDescent="0.2">
      <c r="A563" s="33" t="str">
        <f>Translations!$B$706</f>
        <v>Fiji - Civil Aviation Authority</v>
      </c>
    </row>
    <row r="564" spans="1:1" x14ac:dyDescent="0.2">
      <c r="A564" s="33" t="str">
        <f>Translations!$B$707</f>
        <v>Finland - Civil Aviation Authority</v>
      </c>
    </row>
    <row r="565" spans="1:1" x14ac:dyDescent="0.2">
      <c r="A565" s="33" t="str">
        <f>Translations!$B$708</f>
        <v>France - Direction Générale de I' Aviation Civile (DGAC)</v>
      </c>
    </row>
    <row r="566" spans="1:1" x14ac:dyDescent="0.2">
      <c r="A566" s="33" t="str">
        <f>Translations!$B$709</f>
        <v>Gambia - Gambia Civil Aviation Authority</v>
      </c>
    </row>
    <row r="567" spans="1:1" x14ac:dyDescent="0.2">
      <c r="A567" s="33" t="str">
        <f>Translations!$B$710</f>
        <v>Germany - Air Navigation Services</v>
      </c>
    </row>
    <row r="568" spans="1:1" x14ac:dyDescent="0.2">
      <c r="A568" s="33" t="str">
        <f>Translations!$B$711</f>
        <v>Ghana - Ghana Civil Aviation Authority</v>
      </c>
    </row>
    <row r="569" spans="1:1" x14ac:dyDescent="0.2">
      <c r="A569" s="33" t="str">
        <f>Translations!$B$712</f>
        <v>Greece - Hellenic Civil Aviation Authority</v>
      </c>
    </row>
    <row r="570" spans="1:1" x14ac:dyDescent="0.2">
      <c r="A570" s="33" t="str">
        <f>Translations!$B$713</f>
        <v>Hungary - Directorate for Air Transport</v>
      </c>
    </row>
    <row r="571" spans="1:1" x14ac:dyDescent="0.2">
      <c r="A571" s="33" t="str">
        <f>Translations!$B$714</f>
        <v>Iceland - Civil Aviation Administration</v>
      </c>
    </row>
    <row r="572" spans="1:1" x14ac:dyDescent="0.2">
      <c r="A572" s="33" t="str">
        <f>Translations!$B$715</f>
        <v>India - Directorate General of Civil Aviation</v>
      </c>
    </row>
    <row r="573" spans="1:1" x14ac:dyDescent="0.2">
      <c r="A573" s="33" t="str">
        <f>Translations!$B$716</f>
        <v>Indonesia - Direktorat Jenderal Perhubungan Udara</v>
      </c>
    </row>
    <row r="574" spans="1:1" x14ac:dyDescent="0.2">
      <c r="A574" s="33" t="str">
        <f>Translations!$B$717</f>
        <v>Iran, Islamic Republic of - Civil Aviation Organization of Iran</v>
      </c>
    </row>
    <row r="575" spans="1:1" x14ac:dyDescent="0.2">
      <c r="A575" s="33" t="str">
        <f>Translations!$B$718</f>
        <v>Ireland - Irish Aviation Authority</v>
      </c>
    </row>
    <row r="576" spans="1:1" x14ac:dyDescent="0.2">
      <c r="A576" s="34" t="str">
        <f>Translations!$B$831</f>
        <v>Ireland - Commission for Aviation Regulation</v>
      </c>
    </row>
    <row r="577" spans="1:1" x14ac:dyDescent="0.2">
      <c r="A577" s="33" t="str">
        <f>Translations!$B$719</f>
        <v>Israel - Civil Aviation Authority</v>
      </c>
    </row>
    <row r="578" spans="1:1" x14ac:dyDescent="0.2">
      <c r="A578" s="34" t="str">
        <f>Translations!$B$1032</f>
        <v>Italy - ENAC - Ente Nazionale per l'Aviazione Civile</v>
      </c>
    </row>
    <row r="579" spans="1:1" x14ac:dyDescent="0.2">
      <c r="A579" s="33" t="str">
        <f>Translations!$B$721</f>
        <v>Jamaica - Civil Aviation Authority</v>
      </c>
    </row>
    <row r="580" spans="1:1" x14ac:dyDescent="0.2">
      <c r="A580" s="33" t="str">
        <f>Translations!$B$722</f>
        <v>Japan - Ministry of Land, Infrastructure and Transport</v>
      </c>
    </row>
    <row r="581" spans="1:1" x14ac:dyDescent="0.2">
      <c r="A581" s="33" t="str">
        <f>Translations!$B$723</f>
        <v>Jordan - Civil Aviation Regulatory Commission (CARC) (formerly called "Jordan Civil Aviation Authority (JCAA)")</v>
      </c>
    </row>
    <row r="582" spans="1:1" x14ac:dyDescent="0.2">
      <c r="A582" s="33" t="str">
        <f>Translations!$B$1198</f>
        <v>Kazakhstan - Civil Aviation Committee</v>
      </c>
    </row>
    <row r="583" spans="1:1" x14ac:dyDescent="0.2">
      <c r="A583" s="33" t="str">
        <f>Translations!$B$724</f>
        <v>Kenya - Kenya Civil Aviation Authority</v>
      </c>
    </row>
    <row r="584" spans="1:1" x14ac:dyDescent="0.2">
      <c r="A584" s="33" t="str">
        <f>Translations!$B$725</f>
        <v>Kuwait - Directorate General of Civil Aviation</v>
      </c>
    </row>
    <row r="585" spans="1:1" x14ac:dyDescent="0.2">
      <c r="A585" s="33" t="str">
        <f>Translations!$B$726</f>
        <v>Latvia - Civil Aviation Agency</v>
      </c>
    </row>
    <row r="586" spans="1:1" x14ac:dyDescent="0.2">
      <c r="A586" s="33" t="str">
        <f>Translations!$B$727</f>
        <v>Lebanon - Lebanese Civil Aviation Authority</v>
      </c>
    </row>
    <row r="587" spans="1:1" x14ac:dyDescent="0.2">
      <c r="A587" s="33" t="str">
        <f>Translations!$B$728</f>
        <v>Libyan Arab Jamahiriya - Libyan Civil Aviation Authority</v>
      </c>
    </row>
    <row r="588" spans="1:1" x14ac:dyDescent="0.2">
      <c r="A588" s="33" t="str">
        <f>Translations!$B$729</f>
        <v>Lithuania - Directorate of Civil Aviation</v>
      </c>
    </row>
    <row r="589" spans="1:1" x14ac:dyDescent="0.2">
      <c r="A589" s="33" t="str">
        <f>Translations!$B$730</f>
        <v>Malaysia - Department of Civil Aviation</v>
      </c>
    </row>
    <row r="590" spans="1:1" x14ac:dyDescent="0.2">
      <c r="A590" s="33" t="str">
        <f>Translations!$B$731</f>
        <v>Maldives - Civil Aviation Department</v>
      </c>
    </row>
    <row r="591" spans="1:1" x14ac:dyDescent="0.2">
      <c r="A591" s="33" t="str">
        <f>Translations!$B$1199</f>
        <v>Malta - Transport Malta - Civil Aviation Directorate</v>
      </c>
    </row>
    <row r="592" spans="1:1" x14ac:dyDescent="0.2">
      <c r="A592" s="33" t="str">
        <f>Translations!$B$733</f>
        <v>Mexico - Secretaría de Comunicaciones y Transportes</v>
      </c>
    </row>
    <row r="593" spans="1:1" x14ac:dyDescent="0.2">
      <c r="A593" s="33" t="str">
        <f>Translations!$B$734</f>
        <v>Mongolia - Civil Aviation Authority</v>
      </c>
    </row>
    <row r="594" spans="1:1" x14ac:dyDescent="0.2">
      <c r="A594" s="33" t="str">
        <f>Translations!$B$735</f>
        <v>Montenegro - Ministry Maritime Affairs, Transportation and Telecommunications</v>
      </c>
    </row>
    <row r="595" spans="1:1" x14ac:dyDescent="0.2">
      <c r="A595" s="33" t="str">
        <f>Translations!$B$736</f>
        <v>Morocco - Ministère des Transports</v>
      </c>
    </row>
    <row r="596" spans="1:1" x14ac:dyDescent="0.2">
      <c r="A596" s="33" t="str">
        <f>Translations!$B$737</f>
        <v>Namibia - Directorate of Civil Aviation (DCA Namibia)</v>
      </c>
    </row>
    <row r="597" spans="1:1" x14ac:dyDescent="0.2">
      <c r="A597" s="33" t="str">
        <f>Translations!$B$738</f>
        <v>Nepal - Civil Aviation Authority of Nepal</v>
      </c>
    </row>
    <row r="598" spans="1:1" x14ac:dyDescent="0.2">
      <c r="A598" s="33" t="str">
        <f>Translations!$B$739</f>
        <v>Netherlands - Directorate General of Civil Aviation and Freight Transport (DGTL)</v>
      </c>
    </row>
    <row r="599" spans="1:1" x14ac:dyDescent="0.2">
      <c r="A599" s="33" t="str">
        <f>Translations!$B$740</f>
        <v>New Zealand - Airways Corporation of New Zealand</v>
      </c>
    </row>
    <row r="600" spans="1:1" x14ac:dyDescent="0.2">
      <c r="A600" s="33" t="str">
        <f>Translations!$B$741</f>
        <v>Nicaragua - Instituto Nicaragüense de Aeronáutica Civíl</v>
      </c>
    </row>
    <row r="601" spans="1:1" x14ac:dyDescent="0.2">
      <c r="A601" s="33" t="str">
        <f>Translations!$B$742</f>
        <v>Nigeria - Nigerian Civil Aviation Authority (NCAA)</v>
      </c>
    </row>
    <row r="602" spans="1:1" x14ac:dyDescent="0.2">
      <c r="A602" s="33" t="str">
        <f>Translations!$B$743</f>
        <v>Norway - Civil Aviation Authority</v>
      </c>
    </row>
    <row r="603" spans="1:1" x14ac:dyDescent="0.2">
      <c r="A603" s="33" t="str">
        <f>Translations!$B$744</f>
        <v>Oman - Directorate General of Civil Aviation and Meteorology</v>
      </c>
    </row>
    <row r="604" spans="1:1" x14ac:dyDescent="0.2">
      <c r="A604" s="33" t="str">
        <f>Translations!$B$745</f>
        <v>Pakistan - Civil Aviation Authority</v>
      </c>
    </row>
    <row r="605" spans="1:1" x14ac:dyDescent="0.2">
      <c r="A605" s="33" t="str">
        <f>Translations!$B$746</f>
        <v>Paraguay - Dirección Nacional de Aeronáutica Civil (DINAC)</v>
      </c>
    </row>
    <row r="606" spans="1:1" x14ac:dyDescent="0.2">
      <c r="A606" s="33" t="str">
        <f>Translations!$B$747</f>
        <v>Peru - Dirección General de Aeronáutica Civil</v>
      </c>
    </row>
    <row r="607" spans="1:1" x14ac:dyDescent="0.2">
      <c r="A607" s="33" t="str">
        <f>Translations!$B$748</f>
        <v>Philippines - Air Transportation Office (ATO)</v>
      </c>
    </row>
    <row r="608" spans="1:1" x14ac:dyDescent="0.2">
      <c r="A608" s="33" t="str">
        <f>Translations!$B$749</f>
        <v>Poland - Civil Aviation Office</v>
      </c>
    </row>
    <row r="609" spans="1:1" x14ac:dyDescent="0.2">
      <c r="A609" s="33" t="str">
        <f>Translations!$B$750</f>
        <v>Portugal - Instituto Nacional de Aviação Civil</v>
      </c>
    </row>
    <row r="610" spans="1:1" x14ac:dyDescent="0.2">
      <c r="A610" s="33" t="str">
        <f>Translations!$B$751</f>
        <v>Republic of Korea - Ministry of Construction and Transportation</v>
      </c>
    </row>
    <row r="611" spans="1:1" x14ac:dyDescent="0.2">
      <c r="A611" s="33" t="str">
        <f>Translations!$B$752</f>
        <v>Republic of Moldova - Civil Aviation Administration</v>
      </c>
    </row>
    <row r="612" spans="1:1" x14ac:dyDescent="0.2">
      <c r="A612" s="33" t="str">
        <f>Translations!$B$753</f>
        <v>Romania - Romanian Civil Aeronautical Authority</v>
      </c>
    </row>
    <row r="613" spans="1:1" x14ac:dyDescent="0.2">
      <c r="A613" s="33" t="str">
        <f>Translations!$B$754</f>
        <v>Russian Federation - State Civil Aviation Authority</v>
      </c>
    </row>
    <row r="614" spans="1:1" x14ac:dyDescent="0.2">
      <c r="A614" s="33" t="str">
        <f>Translations!$B$755</f>
        <v>Saudi Arabia - Ministry of Defense and Aviation Presidency of Civil Aviation</v>
      </c>
    </row>
    <row r="615" spans="1:1" x14ac:dyDescent="0.2">
      <c r="A615" s="33" t="str">
        <f>Translations!$B$756</f>
        <v>Serbia - Civil Aviation Directorate</v>
      </c>
    </row>
    <row r="616" spans="1:1" x14ac:dyDescent="0.2">
      <c r="A616" s="33" t="str">
        <f>Translations!$B$757</f>
        <v>Seychelles - Directorate of Civil Aviation, Ministry of Tourism</v>
      </c>
    </row>
    <row r="617" spans="1:1" x14ac:dyDescent="0.2">
      <c r="A617" s="33" t="str">
        <f>Translations!$B$758</f>
        <v>Singapore - Civil Aviation Authority of Singapore</v>
      </c>
    </row>
    <row r="618" spans="1:1" x14ac:dyDescent="0.2">
      <c r="A618" s="33" t="str">
        <f>Translations!$B$759</f>
        <v>Slovakia - Civil Aviation Authority</v>
      </c>
    </row>
    <row r="619" spans="1:1" x14ac:dyDescent="0.2">
      <c r="A619" s="33" t="str">
        <f>Translations!$B$760</f>
        <v>Slovenia - Civil Aviation Authority</v>
      </c>
    </row>
    <row r="620" spans="1:1" x14ac:dyDescent="0.2">
      <c r="A620" s="33" t="str">
        <f>Translations!$B$761</f>
        <v>Somalia - Civil Aviation Caretaker Authority for Somalia</v>
      </c>
    </row>
    <row r="621" spans="1:1" x14ac:dyDescent="0.2">
      <c r="A621" s="33" t="str">
        <f>Translations!$B$762</f>
        <v>South Africa - Civil Aviation Authority</v>
      </c>
    </row>
    <row r="622" spans="1:1" x14ac:dyDescent="0.2">
      <c r="A622" s="33" t="str">
        <f>Translations!$B$763</f>
        <v>Spain - Ministerio de Fomento, Civil Aviation</v>
      </c>
    </row>
    <row r="623" spans="1:1" x14ac:dyDescent="0.2">
      <c r="A623" s="33" t="str">
        <f>Translations!$B$764</f>
        <v>Sri Lanka - Civil Aviation Authority</v>
      </c>
    </row>
    <row r="624" spans="1:1" x14ac:dyDescent="0.2">
      <c r="A624" s="33" t="str">
        <f>Translations!$B$765</f>
        <v>Sudan - Civil Aviation Authority</v>
      </c>
    </row>
    <row r="625" spans="1:1" x14ac:dyDescent="0.2">
      <c r="A625" s="33" t="str">
        <f>Translations!$B$766</f>
        <v>Suriname - Civil Aviation Department of Suriname</v>
      </c>
    </row>
    <row r="626" spans="1:1" x14ac:dyDescent="0.2">
      <c r="A626" s="33" t="str">
        <f>Translations!$B$767</f>
        <v>Sweden - Swedish Civil Aviation Authority</v>
      </c>
    </row>
    <row r="627" spans="1:1" x14ac:dyDescent="0.2">
      <c r="A627" s="33" t="str">
        <f>Translations!$B$768</f>
        <v>Switzerland - Federal Office for Civil Aviation (FOCA)</v>
      </c>
    </row>
    <row r="628" spans="1:1" x14ac:dyDescent="0.2">
      <c r="A628" s="33" t="str">
        <f>Translations!$B$769</f>
        <v>Thailand - Department of Civil Aviation</v>
      </c>
    </row>
    <row r="629" spans="1:1" x14ac:dyDescent="0.2">
      <c r="A629" s="33" t="str">
        <f>Translations!$B$770</f>
        <v>North Macedonia - Civil Aviation Administration</v>
      </c>
    </row>
    <row r="630" spans="1:1" x14ac:dyDescent="0.2">
      <c r="A630" s="33" t="str">
        <f>Translations!$B$771</f>
        <v>Tonga - Ministry of Civil Aviation</v>
      </c>
    </row>
    <row r="631" spans="1:1" x14ac:dyDescent="0.2">
      <c r="A631" s="33" t="str">
        <f>Translations!$B$772</f>
        <v>Trinidad and Tobago - Civil Aviation Authority</v>
      </c>
    </row>
    <row r="632" spans="1:1" x14ac:dyDescent="0.2">
      <c r="A632" s="33" t="str">
        <f>Translations!$B$773</f>
        <v>Tunisia - Office de l'aviation civile et des aéroports</v>
      </c>
    </row>
    <row r="633" spans="1:1" x14ac:dyDescent="0.2">
      <c r="A633" s="33" t="str">
        <f>Translations!$B$774</f>
        <v>Turkey - Directorate General of Civil Aviation</v>
      </c>
    </row>
    <row r="634" spans="1:1" x14ac:dyDescent="0.2">
      <c r="A634" s="33" t="str">
        <f>Translations!$B$775</f>
        <v>Uganda - Civil Aviation Authority</v>
      </c>
    </row>
    <row r="635" spans="1:1" x14ac:dyDescent="0.2">
      <c r="A635" s="33" t="str">
        <f>Translations!$B$776</f>
        <v>Ukraine - Civil Aviation Authority</v>
      </c>
    </row>
    <row r="636" spans="1:1" x14ac:dyDescent="0.2">
      <c r="A636" s="33" t="str">
        <f>Translations!$B$777</f>
        <v>United Kingdom Civil Aviation Authority</v>
      </c>
    </row>
    <row r="637" spans="1:1" x14ac:dyDescent="0.2">
      <c r="A637" s="33" t="str">
        <f>Translations!$B$778</f>
        <v>United Arab Emirates - General Civil Aviation Authority (GCAA)</v>
      </c>
    </row>
    <row r="638" spans="1:1" x14ac:dyDescent="0.2">
      <c r="A638" s="33" t="str">
        <f>Translations!$B$779</f>
        <v>United Republic of Tanzania - Tanzania Civil Aviation Authority (TCAA)</v>
      </c>
    </row>
    <row r="639" spans="1:1" x14ac:dyDescent="0.2">
      <c r="A639" s="33" t="str">
        <f>Translations!$B$780</f>
        <v>United States - Federal Aviation Administration</v>
      </c>
    </row>
    <row r="640" spans="1:1" x14ac:dyDescent="0.2">
      <c r="A640" s="33" t="str">
        <f>Translations!$B$781</f>
        <v>Uruguay - Dirección Nacional de Aviación Civil e Infraestructura Aeronáutica (DINACIA)</v>
      </c>
    </row>
    <row r="641" spans="1:4" x14ac:dyDescent="0.2">
      <c r="A641" s="33" t="str">
        <f>Translations!$B$782</f>
        <v>Vanuatu - Vanuatu Civil Aviation Authority</v>
      </c>
    </row>
    <row r="642" spans="1:4" x14ac:dyDescent="0.2">
      <c r="A642" s="33" t="str">
        <f>Translations!$B$783</f>
        <v>Yemen - Civil Aviation and Meteorological Authority (CAMA)</v>
      </c>
    </row>
    <row r="643" spans="1:4" x14ac:dyDescent="0.2">
      <c r="A643" s="33" t="str">
        <f>Translations!$B$784</f>
        <v>Zambia - Department of Civil Aviation</v>
      </c>
    </row>
    <row r="644" spans="1:4" ht="13.5" thickBot="1" x14ac:dyDescent="0.25"/>
    <row r="645" spans="1:4" ht="13.5" thickBot="1" x14ac:dyDescent="0.25">
      <c r="A645" s="32" t="s">
        <v>1309</v>
      </c>
      <c r="B645" s="32" t="s">
        <v>1310</v>
      </c>
      <c r="C645" s="32"/>
      <c r="D645" s="489" t="s">
        <v>1319</v>
      </c>
    </row>
    <row r="646" spans="1:4" x14ac:dyDescent="0.2">
      <c r="A646" s="444" t="str">
        <f>Translations!$B$1151</f>
        <v>Jet-A</v>
      </c>
      <c r="B646" s="5">
        <v>3.15</v>
      </c>
      <c r="C646" s="5">
        <v>3.16</v>
      </c>
      <c r="D646" s="490">
        <f>IF(CNTR_EFSystemselected=$A$653,C646,B646)</f>
        <v>3.15</v>
      </c>
    </row>
    <row r="647" spans="1:4" x14ac:dyDescent="0.2">
      <c r="A647" s="444" t="str">
        <f>Translations!$B$1152</f>
        <v>Jet-A1</v>
      </c>
      <c r="B647" s="5">
        <v>3.15</v>
      </c>
      <c r="C647" s="5">
        <v>3.16</v>
      </c>
      <c r="D647" s="491">
        <f>IF(CNTR_EFSystemselected=$A$653,C647,B647)</f>
        <v>3.15</v>
      </c>
    </row>
    <row r="648" spans="1:4" x14ac:dyDescent="0.2">
      <c r="A648" s="444" t="str">
        <f>Translations!$B$1153</f>
        <v>Jet-B</v>
      </c>
      <c r="B648" s="5">
        <v>3.1</v>
      </c>
      <c r="C648" s="5">
        <v>3.1</v>
      </c>
      <c r="D648" s="491">
        <f>IF(CNTR_EFSystemselected=$A$653,C648,B648)</f>
        <v>3.1</v>
      </c>
    </row>
    <row r="649" spans="1:4" ht="13.5" thickBot="1" x14ac:dyDescent="0.25">
      <c r="A649" s="444" t="str">
        <f>Translations!$B$1154</f>
        <v>AvGas</v>
      </c>
      <c r="B649" s="5">
        <v>3.1</v>
      </c>
      <c r="C649" s="5">
        <v>3.1</v>
      </c>
      <c r="D649" s="492">
        <f>IF(CNTR_EFSystemselected=$A$653,C649,B649)</f>
        <v>3.1</v>
      </c>
    </row>
    <row r="651" spans="1:4" x14ac:dyDescent="0.2">
      <c r="A651" s="32" t="s">
        <v>1311</v>
      </c>
      <c r="D651" s="5" t="s">
        <v>1318</v>
      </c>
    </row>
    <row r="652" spans="1:4" x14ac:dyDescent="0.2">
      <c r="A652" s="451" t="str">
        <f>Translations!$B$1200</f>
        <v>EU ETS</v>
      </c>
    </row>
    <row r="653" spans="1:4" x14ac:dyDescent="0.2">
      <c r="A653" s="451" t="str">
        <f>Translations!$B$1201</f>
        <v>CORSIA</v>
      </c>
    </row>
    <row r="656" spans="1:4" x14ac:dyDescent="0.2">
      <c r="A656" s="32" t="s">
        <v>1404</v>
      </c>
    </row>
    <row r="657" spans="1:1" x14ac:dyDescent="0.2">
      <c r="A657" s="34" t="str">
        <f>Translations!$B$1202</f>
        <v>&lt;Please select&gt;</v>
      </c>
    </row>
    <row r="658" spans="1:1" x14ac:dyDescent="0.2">
      <c r="A658" s="33" t="str">
        <f>Translations!$B$1203</f>
        <v>Bulgarian</v>
      </c>
    </row>
    <row r="659" spans="1:1" x14ac:dyDescent="0.2">
      <c r="A659" s="33" t="str">
        <f>Translations!$B$1204</f>
        <v>Spanish</v>
      </c>
    </row>
    <row r="660" spans="1:1" x14ac:dyDescent="0.2">
      <c r="A660" s="33" t="str">
        <f>Translations!$B$1205</f>
        <v>Croatian</v>
      </c>
    </row>
    <row r="661" spans="1:1" x14ac:dyDescent="0.2">
      <c r="A661" s="33" t="str">
        <f>Translations!$B$1206</f>
        <v>Czech</v>
      </c>
    </row>
    <row r="662" spans="1:1" x14ac:dyDescent="0.2">
      <c r="A662" s="33" t="str">
        <f>Translations!$B$1207</f>
        <v>Danish</v>
      </c>
    </row>
    <row r="663" spans="1:1" x14ac:dyDescent="0.2">
      <c r="A663" s="33" t="str">
        <f>Translations!$B$1208</f>
        <v>German</v>
      </c>
    </row>
    <row r="664" spans="1:1" x14ac:dyDescent="0.2">
      <c r="A664" s="33" t="str">
        <f>Translations!$B$1209</f>
        <v>Estonian</v>
      </c>
    </row>
    <row r="665" spans="1:1" x14ac:dyDescent="0.2">
      <c r="A665" s="33" t="str">
        <f>Translations!$B$1210</f>
        <v>Greek</v>
      </c>
    </row>
    <row r="666" spans="1:1" x14ac:dyDescent="0.2">
      <c r="A666" s="33" t="str">
        <f>Translations!$B$1211</f>
        <v>English</v>
      </c>
    </row>
    <row r="667" spans="1:1" x14ac:dyDescent="0.2">
      <c r="A667" s="33" t="str">
        <f>Translations!$B$1212</f>
        <v>French</v>
      </c>
    </row>
    <row r="668" spans="1:1" x14ac:dyDescent="0.2">
      <c r="A668" s="33" t="str">
        <f>Translations!$B$1213</f>
        <v>Icelandic</v>
      </c>
    </row>
    <row r="669" spans="1:1" x14ac:dyDescent="0.2">
      <c r="A669" s="33" t="str">
        <f>Translations!$B$1214</f>
        <v>Italian</v>
      </c>
    </row>
    <row r="670" spans="1:1" x14ac:dyDescent="0.2">
      <c r="A670" s="33" t="str">
        <f>Translations!$B$1215</f>
        <v>Latvian</v>
      </c>
    </row>
    <row r="671" spans="1:1" x14ac:dyDescent="0.2">
      <c r="A671" s="33" t="str">
        <f>Translations!$B$1216</f>
        <v>Lithuanian</v>
      </c>
    </row>
    <row r="672" spans="1:1" x14ac:dyDescent="0.2">
      <c r="A672" s="33" t="str">
        <f>Translations!$B$1217</f>
        <v>Hungarian</v>
      </c>
    </row>
    <row r="673" spans="1:1" x14ac:dyDescent="0.2">
      <c r="A673" s="33" t="str">
        <f>Translations!$B$1218</f>
        <v>Maltese</v>
      </c>
    </row>
    <row r="674" spans="1:1" x14ac:dyDescent="0.2">
      <c r="A674" s="33" t="str">
        <f>Translations!$B$1219</f>
        <v>Norwegian</v>
      </c>
    </row>
    <row r="675" spans="1:1" x14ac:dyDescent="0.2">
      <c r="A675" s="33" t="str">
        <f>Translations!$B$1220</f>
        <v>Dutch</v>
      </c>
    </row>
    <row r="676" spans="1:1" x14ac:dyDescent="0.2">
      <c r="A676" s="33" t="str">
        <f>Translations!$B$1221</f>
        <v>Polish</v>
      </c>
    </row>
    <row r="677" spans="1:1" x14ac:dyDescent="0.2">
      <c r="A677" s="33" t="str">
        <f>Translations!$B$1222</f>
        <v>Portuguese</v>
      </c>
    </row>
    <row r="678" spans="1:1" x14ac:dyDescent="0.2">
      <c r="A678" s="33" t="str">
        <f>Translations!$B$1223</f>
        <v>Romanian</v>
      </c>
    </row>
    <row r="679" spans="1:1" x14ac:dyDescent="0.2">
      <c r="A679" s="33" t="str">
        <f>Translations!$B$1224</f>
        <v>Slovak</v>
      </c>
    </row>
    <row r="680" spans="1:1" x14ac:dyDescent="0.2">
      <c r="A680" s="33" t="str">
        <f>Translations!$B$1225</f>
        <v>Slovenian</v>
      </c>
    </row>
    <row r="681" spans="1:1" x14ac:dyDescent="0.2">
      <c r="A681" s="33" t="str">
        <f>Translations!$B$1226</f>
        <v>Finnish</v>
      </c>
    </row>
    <row r="682" spans="1:1" x14ac:dyDescent="0.2">
      <c r="A682" s="33" t="str">
        <f>Translations!$B$1227</f>
        <v>Swedish</v>
      </c>
    </row>
    <row r="686" spans="1:1" x14ac:dyDescent="0.2">
      <c r="A686" s="636" t="str">
        <f>Translations!$B$1231</f>
        <v>ICAO Member State List</v>
      </c>
    </row>
    <row r="687" spans="1:1" x14ac:dyDescent="0.2">
      <c r="A687" s="637" t="str">
        <f>Translations!$B$400</f>
        <v>Afghanistan</v>
      </c>
    </row>
    <row r="688" spans="1:1" x14ac:dyDescent="0.2">
      <c r="A688" s="637" t="str">
        <f>Translations!$B$401</f>
        <v>Albania</v>
      </c>
    </row>
    <row r="689" spans="1:1" x14ac:dyDescent="0.2">
      <c r="A689" s="637" t="str">
        <f>Translations!$B$402</f>
        <v>Algeria</v>
      </c>
    </row>
    <row r="690" spans="1:1" x14ac:dyDescent="0.2">
      <c r="A690" s="637" t="str">
        <f>Translations!$B$404</f>
        <v>Andorra</v>
      </c>
    </row>
    <row r="691" spans="1:1" x14ac:dyDescent="0.2">
      <c r="A691" s="637" t="str">
        <f>Translations!$B$405</f>
        <v>Angola</v>
      </c>
    </row>
    <row r="692" spans="1:1" x14ac:dyDescent="0.2">
      <c r="A692" s="637" t="str">
        <f>Translations!$B$407</f>
        <v>Antigua and Barbuda</v>
      </c>
    </row>
    <row r="693" spans="1:1" x14ac:dyDescent="0.2">
      <c r="A693" s="637" t="str">
        <f>Translations!$B$408</f>
        <v>Argentina</v>
      </c>
    </row>
    <row r="694" spans="1:1" x14ac:dyDescent="0.2">
      <c r="A694" s="637" t="str">
        <f>Translations!$B$409</f>
        <v>Armenia</v>
      </c>
    </row>
    <row r="695" spans="1:1" x14ac:dyDescent="0.2">
      <c r="A695" s="637" t="str">
        <f>Translations!$B$411</f>
        <v>Australia</v>
      </c>
    </row>
    <row r="696" spans="1:1" x14ac:dyDescent="0.2">
      <c r="A696" s="637" t="str">
        <f>Translations!$B$369</f>
        <v>Austria</v>
      </c>
    </row>
    <row r="697" spans="1:1" x14ac:dyDescent="0.2">
      <c r="A697" s="637" t="str">
        <f>Translations!$B$412</f>
        <v>Azerbaijan</v>
      </c>
    </row>
    <row r="698" spans="1:1" x14ac:dyDescent="0.2">
      <c r="A698" s="637" t="str">
        <f>Translations!$B$413</f>
        <v>Bahamas</v>
      </c>
    </row>
    <row r="699" spans="1:1" x14ac:dyDescent="0.2">
      <c r="A699" s="637" t="str">
        <f>Translations!$B$414</f>
        <v>Bahrain</v>
      </c>
    </row>
    <row r="700" spans="1:1" x14ac:dyDescent="0.2">
      <c r="A700" s="637" t="str">
        <f>Translations!$B$415</f>
        <v>Bangladesh</v>
      </c>
    </row>
    <row r="701" spans="1:1" x14ac:dyDescent="0.2">
      <c r="A701" s="637" t="str">
        <f>Translations!$B$416</f>
        <v>Barbados</v>
      </c>
    </row>
    <row r="702" spans="1:1" x14ac:dyDescent="0.2">
      <c r="A702" s="637" t="str">
        <f>Translations!$B$417</f>
        <v>Belarus</v>
      </c>
    </row>
    <row r="703" spans="1:1" x14ac:dyDescent="0.2">
      <c r="A703" s="637" t="str">
        <f>Translations!$B$370</f>
        <v>Belgium</v>
      </c>
    </row>
    <row r="704" spans="1:1" x14ac:dyDescent="0.2">
      <c r="A704" s="637" t="str">
        <f>Translations!$B$418</f>
        <v>Belize</v>
      </c>
    </row>
    <row r="705" spans="1:1" x14ac:dyDescent="0.2">
      <c r="A705" s="637" t="str">
        <f>Translations!$B$419</f>
        <v>Benin</v>
      </c>
    </row>
    <row r="706" spans="1:1" x14ac:dyDescent="0.2">
      <c r="A706" s="637" t="str">
        <f>Translations!$B$421</f>
        <v>Bhutan</v>
      </c>
    </row>
    <row r="707" spans="1:1" x14ac:dyDescent="0.2">
      <c r="A707" s="637" t="str">
        <f>Translations!$B$1232</f>
        <v>Bolivia (Plurinational State of)</v>
      </c>
    </row>
    <row r="708" spans="1:1" x14ac:dyDescent="0.2">
      <c r="A708" s="637" t="str">
        <f>Translations!$B$423</f>
        <v>Bosnia and Herzegovina</v>
      </c>
    </row>
    <row r="709" spans="1:1" x14ac:dyDescent="0.2">
      <c r="A709" s="637" t="str">
        <f>Translations!$B$424</f>
        <v>Botswana</v>
      </c>
    </row>
    <row r="710" spans="1:1" x14ac:dyDescent="0.2">
      <c r="A710" s="637" t="str">
        <f>Translations!$B$425</f>
        <v>Brazil</v>
      </c>
    </row>
    <row r="711" spans="1:1" x14ac:dyDescent="0.2">
      <c r="A711" s="637" t="str">
        <f>Translations!$B$427</f>
        <v>Brunei Darussalam</v>
      </c>
    </row>
    <row r="712" spans="1:1" x14ac:dyDescent="0.2">
      <c r="A712" s="637" t="str">
        <f>Translations!$B$371</f>
        <v>Bulgaria</v>
      </c>
    </row>
    <row r="713" spans="1:1" x14ac:dyDescent="0.2">
      <c r="A713" s="637" t="str">
        <f>Translations!$B$428</f>
        <v>Burkina Faso</v>
      </c>
    </row>
    <row r="714" spans="1:1" x14ac:dyDescent="0.2">
      <c r="A714" s="637" t="str">
        <f>Translations!$B$429</f>
        <v>Burundi</v>
      </c>
    </row>
    <row r="715" spans="1:1" x14ac:dyDescent="0.2">
      <c r="A715" s="637" t="str">
        <f>Translations!$B$1233</f>
        <v>Cabo Verde</v>
      </c>
    </row>
    <row r="716" spans="1:1" x14ac:dyDescent="0.2">
      <c r="A716" s="637" t="str">
        <f>Translations!$B$430</f>
        <v>Cambodia</v>
      </c>
    </row>
    <row r="717" spans="1:1" x14ac:dyDescent="0.2">
      <c r="A717" s="637" t="str">
        <f>Translations!$B$431</f>
        <v>Cameroon</v>
      </c>
    </row>
    <row r="718" spans="1:1" x14ac:dyDescent="0.2">
      <c r="A718" s="637" t="str">
        <f>Translations!$B$432</f>
        <v>Canada</v>
      </c>
    </row>
    <row r="719" spans="1:1" x14ac:dyDescent="0.2">
      <c r="A719" s="637" t="str">
        <f>Translations!$B$435</f>
        <v>Central African Republic</v>
      </c>
    </row>
    <row r="720" spans="1:1" x14ac:dyDescent="0.2">
      <c r="A720" s="637" t="str">
        <f>Translations!$B$436</f>
        <v>Chad</v>
      </c>
    </row>
    <row r="721" spans="1:1" x14ac:dyDescent="0.2">
      <c r="A721" s="637" t="str">
        <f>Translations!$B$438</f>
        <v>Chile</v>
      </c>
    </row>
    <row r="722" spans="1:1" x14ac:dyDescent="0.2">
      <c r="A722" s="637" t="str">
        <f>Translations!$B$439</f>
        <v>China</v>
      </c>
    </row>
    <row r="723" spans="1:1" x14ac:dyDescent="0.2">
      <c r="A723" s="637" t="str">
        <f>Translations!$B$442</f>
        <v>Colombia</v>
      </c>
    </row>
    <row r="724" spans="1:1" x14ac:dyDescent="0.2">
      <c r="A724" s="637" t="str">
        <f>Translations!$B$443</f>
        <v>Comoros</v>
      </c>
    </row>
    <row r="725" spans="1:1" x14ac:dyDescent="0.2">
      <c r="A725" s="637" t="str">
        <f>Translations!$B$444</f>
        <v>Congo</v>
      </c>
    </row>
    <row r="726" spans="1:1" x14ac:dyDescent="0.2">
      <c r="A726" s="637" t="str">
        <f>Translations!$B$445</f>
        <v>Cook Islands</v>
      </c>
    </row>
    <row r="727" spans="1:1" x14ac:dyDescent="0.2">
      <c r="A727" s="637" t="str">
        <f>Translations!$B$446</f>
        <v>Costa Rica</v>
      </c>
    </row>
    <row r="728" spans="1:1" x14ac:dyDescent="0.2">
      <c r="A728" s="637" t="str">
        <f>Translations!$B$447</f>
        <v>Côte d'Ivoire</v>
      </c>
    </row>
    <row r="729" spans="1:1" x14ac:dyDescent="0.2">
      <c r="A729" s="637" t="str">
        <f>Translations!$B$372</f>
        <v>Croatia</v>
      </c>
    </row>
    <row r="730" spans="1:1" x14ac:dyDescent="0.2">
      <c r="A730" s="637" t="str">
        <f>Translations!$B$448</f>
        <v>Cuba</v>
      </c>
    </row>
    <row r="731" spans="1:1" x14ac:dyDescent="0.2">
      <c r="A731" s="637" t="str">
        <f>Translations!$B$373</f>
        <v>Cyprus</v>
      </c>
    </row>
    <row r="732" spans="1:1" x14ac:dyDescent="0.2">
      <c r="A732" s="637" t="str">
        <f>Translations!$B$374</f>
        <v>Czechia</v>
      </c>
    </row>
    <row r="733" spans="1:1" x14ac:dyDescent="0.2">
      <c r="A733" s="637" t="str">
        <f>Translations!$B$1234</f>
        <v>Democratic People's Republic of Korea</v>
      </c>
    </row>
    <row r="734" spans="1:1" x14ac:dyDescent="0.2">
      <c r="A734" s="637" t="str">
        <f>Translations!$B$1235</f>
        <v>Democratic Republic of the Congo</v>
      </c>
    </row>
    <row r="735" spans="1:1" x14ac:dyDescent="0.2">
      <c r="A735" s="637" t="str">
        <f>Translations!$B$375</f>
        <v>Denmark</v>
      </c>
    </row>
    <row r="736" spans="1:1" x14ac:dyDescent="0.2">
      <c r="A736" s="637" t="str">
        <f>Translations!$B$451</f>
        <v>Djibouti</v>
      </c>
    </row>
    <row r="737" spans="1:1" x14ac:dyDescent="0.2">
      <c r="A737" s="637" t="str">
        <f>Translations!$B$452</f>
        <v>Dominica</v>
      </c>
    </row>
    <row r="738" spans="1:1" x14ac:dyDescent="0.2">
      <c r="A738" s="637" t="str">
        <f>Translations!$B$453</f>
        <v>Dominican Republic</v>
      </c>
    </row>
    <row r="739" spans="1:1" x14ac:dyDescent="0.2">
      <c r="A739" s="637" t="str">
        <f>Translations!$B$454</f>
        <v>Ecuador</v>
      </c>
    </row>
    <row r="740" spans="1:1" x14ac:dyDescent="0.2">
      <c r="A740" s="637" t="str">
        <f>Translations!$B$455</f>
        <v>Egypt</v>
      </c>
    </row>
    <row r="741" spans="1:1" x14ac:dyDescent="0.2">
      <c r="A741" s="637" t="str">
        <f>Translations!$B$456</f>
        <v>El Salvador</v>
      </c>
    </row>
    <row r="742" spans="1:1" x14ac:dyDescent="0.2">
      <c r="A742" s="637" t="str">
        <f>Translations!$B$457</f>
        <v>Equatorial Guinea</v>
      </c>
    </row>
    <row r="743" spans="1:1" x14ac:dyDescent="0.2">
      <c r="A743" s="637" t="str">
        <f>Translations!$B$458</f>
        <v>Eritrea</v>
      </c>
    </row>
    <row r="744" spans="1:1" x14ac:dyDescent="0.2">
      <c r="A744" s="637" t="str">
        <f>Translations!$B$376</f>
        <v>Estonia</v>
      </c>
    </row>
    <row r="745" spans="1:1" x14ac:dyDescent="0.2">
      <c r="A745" s="637" t="str">
        <f>Translations!$B$1236</f>
        <v>Eswatini</v>
      </c>
    </row>
    <row r="746" spans="1:1" x14ac:dyDescent="0.2">
      <c r="A746" s="637" t="str">
        <f>Translations!$B$459</f>
        <v>Ethiopia</v>
      </c>
    </row>
    <row r="747" spans="1:1" x14ac:dyDescent="0.2">
      <c r="A747" s="637" t="str">
        <f>Translations!$B$462</f>
        <v>Fiji</v>
      </c>
    </row>
    <row r="748" spans="1:1" x14ac:dyDescent="0.2">
      <c r="A748" s="637" t="str">
        <f>Translations!$B$377</f>
        <v>Finland</v>
      </c>
    </row>
    <row r="749" spans="1:1" x14ac:dyDescent="0.2">
      <c r="A749" s="637" t="str">
        <f>Translations!$B$378</f>
        <v>France</v>
      </c>
    </row>
    <row r="750" spans="1:1" x14ac:dyDescent="0.2">
      <c r="A750" s="637" t="str">
        <f>Translations!$B$465</f>
        <v>Gabon</v>
      </c>
    </row>
    <row r="751" spans="1:1" x14ac:dyDescent="0.2">
      <c r="A751" s="637" t="str">
        <f>Translations!$B$466</f>
        <v>Gambia</v>
      </c>
    </row>
    <row r="752" spans="1:1" x14ac:dyDescent="0.2">
      <c r="A752" s="637" t="str">
        <f>Translations!$B$467</f>
        <v>Georgia</v>
      </c>
    </row>
    <row r="753" spans="1:1" x14ac:dyDescent="0.2">
      <c r="A753" s="637" t="str">
        <f>Translations!$B$379</f>
        <v>Germany</v>
      </c>
    </row>
    <row r="754" spans="1:1" x14ac:dyDescent="0.2">
      <c r="A754" s="637" t="str">
        <f>Translations!$B$468</f>
        <v>Ghana</v>
      </c>
    </row>
    <row r="755" spans="1:1" x14ac:dyDescent="0.2">
      <c r="A755" s="637" t="str">
        <f>Translations!$B$380</f>
        <v>Greece</v>
      </c>
    </row>
    <row r="756" spans="1:1" x14ac:dyDescent="0.2">
      <c r="A756" s="637" t="str">
        <f>Translations!$B$471</f>
        <v>Grenada</v>
      </c>
    </row>
    <row r="757" spans="1:1" x14ac:dyDescent="0.2">
      <c r="A757" s="637" t="str">
        <f>Translations!$B$474</f>
        <v>Guatemala</v>
      </c>
    </row>
    <row r="758" spans="1:1" x14ac:dyDescent="0.2">
      <c r="A758" s="637" t="str">
        <f>Translations!$B$476</f>
        <v>Guinea</v>
      </c>
    </row>
    <row r="759" spans="1:1" x14ac:dyDescent="0.2">
      <c r="A759" s="637" t="str">
        <f>Translations!$B$477</f>
        <v>Guinea-Bissau</v>
      </c>
    </row>
    <row r="760" spans="1:1" x14ac:dyDescent="0.2">
      <c r="A760" s="637" t="str">
        <f>Translations!$B$478</f>
        <v>Guyana</v>
      </c>
    </row>
    <row r="761" spans="1:1" x14ac:dyDescent="0.2">
      <c r="A761" s="637" t="str">
        <f>Translations!$B$479</f>
        <v>Haiti</v>
      </c>
    </row>
    <row r="762" spans="1:1" x14ac:dyDescent="0.2">
      <c r="A762" s="637" t="str">
        <f>Translations!$B$481</f>
        <v>Honduras</v>
      </c>
    </row>
    <row r="763" spans="1:1" x14ac:dyDescent="0.2">
      <c r="A763" s="637" t="str">
        <f>Translations!$B$381</f>
        <v>Hungary</v>
      </c>
    </row>
    <row r="764" spans="1:1" x14ac:dyDescent="0.2">
      <c r="A764" s="637" t="str">
        <f>Translations!$B$382</f>
        <v>Iceland</v>
      </c>
    </row>
    <row r="765" spans="1:1" x14ac:dyDescent="0.2">
      <c r="A765" s="637" t="str">
        <f>Translations!$B$482</f>
        <v>India</v>
      </c>
    </row>
    <row r="766" spans="1:1" x14ac:dyDescent="0.2">
      <c r="A766" s="637" t="str">
        <f>Translations!$B$483</f>
        <v>Indonesia</v>
      </c>
    </row>
    <row r="767" spans="1:1" x14ac:dyDescent="0.2">
      <c r="A767" s="637" t="str">
        <f>Translations!$B$1237</f>
        <v>Iran (Islamic Republic of)</v>
      </c>
    </row>
    <row r="768" spans="1:1" x14ac:dyDescent="0.2">
      <c r="A768" s="637" t="str">
        <f>Translations!$B$485</f>
        <v>Iraq</v>
      </c>
    </row>
    <row r="769" spans="1:1" x14ac:dyDescent="0.2">
      <c r="A769" s="637" t="str">
        <f>Translations!$B$383</f>
        <v>Ireland</v>
      </c>
    </row>
    <row r="770" spans="1:1" x14ac:dyDescent="0.2">
      <c r="A770" s="637" t="str">
        <f>Translations!$B$487</f>
        <v>Israel</v>
      </c>
    </row>
    <row r="771" spans="1:1" x14ac:dyDescent="0.2">
      <c r="A771" s="637" t="str">
        <f>Translations!$B$384</f>
        <v>Italy</v>
      </c>
    </row>
    <row r="772" spans="1:1" x14ac:dyDescent="0.2">
      <c r="A772" s="637" t="str">
        <f>Translations!$B$488</f>
        <v>Jamaica</v>
      </c>
    </row>
    <row r="773" spans="1:1" x14ac:dyDescent="0.2">
      <c r="A773" s="637" t="str">
        <f>Translations!$B$489</f>
        <v>Japan</v>
      </c>
    </row>
    <row r="774" spans="1:1" x14ac:dyDescent="0.2">
      <c r="A774" s="637" t="str">
        <f>Translations!$B$491</f>
        <v>Jordan</v>
      </c>
    </row>
    <row r="775" spans="1:1" x14ac:dyDescent="0.2">
      <c r="A775" s="637" t="str">
        <f>Translations!$B$492</f>
        <v>Kazakhstan</v>
      </c>
    </row>
    <row r="776" spans="1:1" x14ac:dyDescent="0.2">
      <c r="A776" s="637" t="str">
        <f>Translations!$B$493</f>
        <v>Kenya</v>
      </c>
    </row>
    <row r="777" spans="1:1" x14ac:dyDescent="0.2">
      <c r="A777" s="637" t="str">
        <f>Translations!$B$494</f>
        <v>Kiribati</v>
      </c>
    </row>
    <row r="778" spans="1:1" x14ac:dyDescent="0.2">
      <c r="A778" s="637" t="str">
        <f>Translations!$B$495</f>
        <v>Kuwait</v>
      </c>
    </row>
    <row r="779" spans="1:1" x14ac:dyDescent="0.2">
      <c r="A779" s="637" t="str">
        <f>Translations!$B$496</f>
        <v>Kyrgyzstan</v>
      </c>
    </row>
    <row r="780" spans="1:1" x14ac:dyDescent="0.2">
      <c r="A780" s="637" t="str">
        <f>Translations!$B$497</f>
        <v>Lao People's Democratic Republic</v>
      </c>
    </row>
    <row r="781" spans="1:1" x14ac:dyDescent="0.2">
      <c r="A781" s="637" t="str">
        <f>Translations!$B$385</f>
        <v>Latvia</v>
      </c>
    </row>
    <row r="782" spans="1:1" x14ac:dyDescent="0.2">
      <c r="A782" s="637" t="str">
        <f>Translations!$B$498</f>
        <v>Lebanon</v>
      </c>
    </row>
    <row r="783" spans="1:1" x14ac:dyDescent="0.2">
      <c r="A783" s="637" t="str">
        <f>Translations!$B$499</f>
        <v>Lesotho</v>
      </c>
    </row>
    <row r="784" spans="1:1" x14ac:dyDescent="0.2">
      <c r="A784" s="637" t="str">
        <f>Translations!$B$500</f>
        <v>Liberia</v>
      </c>
    </row>
    <row r="785" spans="1:1" x14ac:dyDescent="0.2">
      <c r="A785" s="637" t="str">
        <f>Translations!$B$501</f>
        <v>Libya</v>
      </c>
    </row>
    <row r="786" spans="1:1" x14ac:dyDescent="0.2">
      <c r="A786" s="637" t="str">
        <f>Translations!$B$387</f>
        <v>Lithuania</v>
      </c>
    </row>
    <row r="787" spans="1:1" x14ac:dyDescent="0.2">
      <c r="A787" s="637" t="str">
        <f>Translations!$B$388</f>
        <v>Luxembourg</v>
      </c>
    </row>
    <row r="788" spans="1:1" x14ac:dyDescent="0.2">
      <c r="A788" s="637" t="str">
        <f>Translations!$B$502</f>
        <v>Madagascar</v>
      </c>
    </row>
    <row r="789" spans="1:1" x14ac:dyDescent="0.2">
      <c r="A789" s="637" t="str">
        <f>Translations!$B$503</f>
        <v>Malawi</v>
      </c>
    </row>
    <row r="790" spans="1:1" x14ac:dyDescent="0.2">
      <c r="A790" s="637" t="str">
        <f>Translations!$B$504</f>
        <v>Malaysia</v>
      </c>
    </row>
    <row r="791" spans="1:1" x14ac:dyDescent="0.2">
      <c r="A791" s="637" t="str">
        <f>Translations!$B$505</f>
        <v>Maldives</v>
      </c>
    </row>
    <row r="792" spans="1:1" x14ac:dyDescent="0.2">
      <c r="A792" s="637" t="str">
        <f>Translations!$B$506</f>
        <v>Mali</v>
      </c>
    </row>
    <row r="793" spans="1:1" x14ac:dyDescent="0.2">
      <c r="A793" s="637" t="str">
        <f>Translations!$B$389</f>
        <v>Malta</v>
      </c>
    </row>
    <row r="794" spans="1:1" x14ac:dyDescent="0.2">
      <c r="A794" s="637" t="str">
        <f>Translations!$B$507</f>
        <v>Marshall Islands</v>
      </c>
    </row>
    <row r="795" spans="1:1" x14ac:dyDescent="0.2">
      <c r="A795" s="637" t="str">
        <f>Translations!$B$509</f>
        <v>Mauritania</v>
      </c>
    </row>
    <row r="796" spans="1:1" x14ac:dyDescent="0.2">
      <c r="A796" s="637" t="str">
        <f>Translations!$B$510</f>
        <v>Mauritius</v>
      </c>
    </row>
    <row r="797" spans="1:1" x14ac:dyDescent="0.2">
      <c r="A797" s="637" t="str">
        <f>Translations!$B$512</f>
        <v>Mexico</v>
      </c>
    </row>
    <row r="798" spans="1:1" x14ac:dyDescent="0.2">
      <c r="A798" s="637" t="str">
        <f>Translations!$B$1238</f>
        <v>Micronesia (Federated States of)</v>
      </c>
    </row>
    <row r="799" spans="1:1" x14ac:dyDescent="0.2">
      <c r="A799" s="637" t="str">
        <f>Translations!$B$514</f>
        <v>Monaco</v>
      </c>
    </row>
    <row r="800" spans="1:1" x14ac:dyDescent="0.2">
      <c r="A800" s="637" t="str">
        <f>Translations!$B$515</f>
        <v>Mongolia</v>
      </c>
    </row>
    <row r="801" spans="1:1" x14ac:dyDescent="0.2">
      <c r="A801" s="637" t="str">
        <f>Translations!$B$516</f>
        <v>Montenegro</v>
      </c>
    </row>
    <row r="802" spans="1:1" x14ac:dyDescent="0.2">
      <c r="A802" s="637" t="str">
        <f>Translations!$B$518</f>
        <v>Morocco</v>
      </c>
    </row>
    <row r="803" spans="1:1" x14ac:dyDescent="0.2">
      <c r="A803" s="637" t="str">
        <f>Translations!$B$519</f>
        <v>Mozambique</v>
      </c>
    </row>
    <row r="804" spans="1:1" x14ac:dyDescent="0.2">
      <c r="A804" s="637" t="str">
        <f>Translations!$B$520</f>
        <v>Myanmar</v>
      </c>
    </row>
    <row r="805" spans="1:1" x14ac:dyDescent="0.2">
      <c r="A805" s="637" t="str">
        <f>Translations!$B$521</f>
        <v>Namibia</v>
      </c>
    </row>
    <row r="806" spans="1:1" x14ac:dyDescent="0.2">
      <c r="A806" s="637" t="str">
        <f>Translations!$B$522</f>
        <v>Nauru</v>
      </c>
    </row>
    <row r="807" spans="1:1" x14ac:dyDescent="0.2">
      <c r="A807" s="637" t="str">
        <f>Translations!$B$523</f>
        <v>Nepal</v>
      </c>
    </row>
    <row r="808" spans="1:1" x14ac:dyDescent="0.2">
      <c r="A808" s="637" t="str">
        <f>Translations!$B$390</f>
        <v>Netherlands</v>
      </c>
    </row>
    <row r="809" spans="1:1" x14ac:dyDescent="0.2">
      <c r="A809" s="637" t="str">
        <f>Translations!$B$526</f>
        <v>New Zealand</v>
      </c>
    </row>
    <row r="810" spans="1:1" x14ac:dyDescent="0.2">
      <c r="A810" s="637" t="str">
        <f>Translations!$B$527</f>
        <v>Nicaragua</v>
      </c>
    </row>
    <row r="811" spans="1:1" x14ac:dyDescent="0.2">
      <c r="A811" s="637" t="str">
        <f>Translations!$B$528</f>
        <v>Niger</v>
      </c>
    </row>
    <row r="812" spans="1:1" x14ac:dyDescent="0.2">
      <c r="A812" s="637" t="str">
        <f>Translations!$B$529</f>
        <v>Nigeria</v>
      </c>
    </row>
    <row r="813" spans="1:1" x14ac:dyDescent="0.2">
      <c r="A813" s="637" t="str">
        <f>Translations!$B$1194</f>
        <v>North Macedonia</v>
      </c>
    </row>
    <row r="814" spans="1:1" x14ac:dyDescent="0.2">
      <c r="A814" s="637" t="str">
        <f>Translations!$B$391</f>
        <v>Norway</v>
      </c>
    </row>
    <row r="815" spans="1:1" x14ac:dyDescent="0.2">
      <c r="A815" s="637" t="str">
        <f>Translations!$B$534</f>
        <v>Oman</v>
      </c>
    </row>
    <row r="816" spans="1:1" x14ac:dyDescent="0.2">
      <c r="A816" s="637" t="str">
        <f>Translations!$B$535</f>
        <v>Pakistan</v>
      </c>
    </row>
    <row r="817" spans="1:1" x14ac:dyDescent="0.2">
      <c r="A817" s="637" t="str">
        <f>Translations!$B$536</f>
        <v>Palau</v>
      </c>
    </row>
    <row r="818" spans="1:1" x14ac:dyDescent="0.2">
      <c r="A818" s="637" t="str">
        <f>Translations!$B$537</f>
        <v>Panama</v>
      </c>
    </row>
    <row r="819" spans="1:1" x14ac:dyDescent="0.2">
      <c r="A819" s="637" t="str">
        <f>Translations!$B$538</f>
        <v>Papua New Guinea</v>
      </c>
    </row>
    <row r="820" spans="1:1" x14ac:dyDescent="0.2">
      <c r="A820" s="637" t="str">
        <f>Translations!$B$539</f>
        <v>Paraguay</v>
      </c>
    </row>
    <row r="821" spans="1:1" x14ac:dyDescent="0.2">
      <c r="A821" s="637" t="str">
        <f>Translations!$B$540</f>
        <v>Peru</v>
      </c>
    </row>
    <row r="822" spans="1:1" x14ac:dyDescent="0.2">
      <c r="A822" s="637" t="str">
        <f>Translations!$B$541</f>
        <v>Philippines</v>
      </c>
    </row>
    <row r="823" spans="1:1" x14ac:dyDescent="0.2">
      <c r="A823" s="637" t="str">
        <f>Translations!$B$392</f>
        <v>Poland</v>
      </c>
    </row>
    <row r="824" spans="1:1" x14ac:dyDescent="0.2">
      <c r="A824" s="637" t="str">
        <f>Translations!$B$393</f>
        <v>Portugal</v>
      </c>
    </row>
    <row r="825" spans="1:1" x14ac:dyDescent="0.2">
      <c r="A825" s="637" t="str">
        <f>Translations!$B$544</f>
        <v>Qatar</v>
      </c>
    </row>
    <row r="826" spans="1:1" x14ac:dyDescent="0.2">
      <c r="A826" s="637" t="str">
        <f>Translations!$B$1239</f>
        <v>Republic of Korea</v>
      </c>
    </row>
    <row r="827" spans="1:1" x14ac:dyDescent="0.2">
      <c r="A827" s="637" t="str">
        <f>Translations!$B$1240</f>
        <v>Republic of Moldova</v>
      </c>
    </row>
    <row r="828" spans="1:1" x14ac:dyDescent="0.2">
      <c r="A828" s="637" t="str">
        <f>Translations!$B$394</f>
        <v>Romania</v>
      </c>
    </row>
    <row r="829" spans="1:1" x14ac:dyDescent="0.2">
      <c r="A829" s="637" t="str">
        <f>Translations!$B$548</f>
        <v>Russian Federation</v>
      </c>
    </row>
    <row r="830" spans="1:1" x14ac:dyDescent="0.2">
      <c r="A830" s="637" t="str">
        <f>Translations!$B$549</f>
        <v>Rwanda</v>
      </c>
    </row>
    <row r="831" spans="1:1" x14ac:dyDescent="0.2">
      <c r="A831" s="637" t="str">
        <f>Translations!$B$552</f>
        <v>Saint Kitts and Nevis</v>
      </c>
    </row>
    <row r="832" spans="1:1" x14ac:dyDescent="0.2">
      <c r="A832" s="637" t="str">
        <f>Translations!$B$553</f>
        <v>Saint Lucia</v>
      </c>
    </row>
    <row r="833" spans="1:1" x14ac:dyDescent="0.2">
      <c r="A833" s="637" t="str">
        <f>Translations!$B$556</f>
        <v>Saint Vincent and the Grenadines</v>
      </c>
    </row>
    <row r="834" spans="1:1" x14ac:dyDescent="0.2">
      <c r="A834" s="637" t="str">
        <f>Translations!$B$557</f>
        <v>Samoa</v>
      </c>
    </row>
    <row r="835" spans="1:1" x14ac:dyDescent="0.2">
      <c r="A835" s="637" t="str">
        <f>Translations!$B$558</f>
        <v>San Marino</v>
      </c>
    </row>
    <row r="836" spans="1:1" x14ac:dyDescent="0.2">
      <c r="A836" s="637" t="str">
        <f>Translations!$B$559</f>
        <v>Sao Tome and Principe</v>
      </c>
    </row>
    <row r="837" spans="1:1" x14ac:dyDescent="0.2">
      <c r="A837" s="637" t="str">
        <f>Translations!$B$560</f>
        <v>Saudi Arabia</v>
      </c>
    </row>
    <row r="838" spans="1:1" x14ac:dyDescent="0.2">
      <c r="A838" s="637" t="str">
        <f>Translations!$B$561</f>
        <v>Senegal</v>
      </c>
    </row>
    <row r="839" spans="1:1" x14ac:dyDescent="0.2">
      <c r="A839" s="637" t="str">
        <f>Translations!$B$562</f>
        <v>Serbia</v>
      </c>
    </row>
    <row r="840" spans="1:1" x14ac:dyDescent="0.2">
      <c r="A840" s="637" t="str">
        <f>Translations!$B$563</f>
        <v>Seychelles</v>
      </c>
    </row>
    <row r="841" spans="1:1" x14ac:dyDescent="0.2">
      <c r="A841" s="637" t="str">
        <f>Translations!$B$564</f>
        <v>Sierra Leone</v>
      </c>
    </row>
    <row r="842" spans="1:1" x14ac:dyDescent="0.2">
      <c r="A842" s="637" t="str">
        <f>Translations!$B$565</f>
        <v>Singapore</v>
      </c>
    </row>
    <row r="843" spans="1:1" x14ac:dyDescent="0.2">
      <c r="A843" s="637" t="str">
        <f>Translations!$B$395</f>
        <v>Slovakia</v>
      </c>
    </row>
    <row r="844" spans="1:1" x14ac:dyDescent="0.2">
      <c r="A844" s="637" t="str">
        <f>Translations!$B$396</f>
        <v>Slovenia</v>
      </c>
    </row>
    <row r="845" spans="1:1" x14ac:dyDescent="0.2">
      <c r="A845" s="637" t="str">
        <f>Translations!$B$566</f>
        <v>Solomon Islands</v>
      </c>
    </row>
    <row r="846" spans="1:1" x14ac:dyDescent="0.2">
      <c r="A846" s="637" t="str">
        <f>Translations!$B$567</f>
        <v>Somalia</v>
      </c>
    </row>
    <row r="847" spans="1:1" x14ac:dyDescent="0.2">
      <c r="A847" s="637" t="str">
        <f>Translations!$B$568</f>
        <v>South Africa</v>
      </c>
    </row>
    <row r="848" spans="1:1" x14ac:dyDescent="0.2">
      <c r="A848" s="637" t="str">
        <f>Translations!$B$829</f>
        <v>South Sudan</v>
      </c>
    </row>
    <row r="849" spans="1:1" x14ac:dyDescent="0.2">
      <c r="A849" s="637" t="str">
        <f>Translations!$B$397</f>
        <v>Spain</v>
      </c>
    </row>
    <row r="850" spans="1:1" x14ac:dyDescent="0.2">
      <c r="A850" s="637" t="str">
        <f>Translations!$B$569</f>
        <v>Sri Lanka</v>
      </c>
    </row>
    <row r="851" spans="1:1" x14ac:dyDescent="0.2">
      <c r="A851" s="637" t="str">
        <f>Translations!$B$570</f>
        <v>Sudan</v>
      </c>
    </row>
    <row r="852" spans="1:1" x14ac:dyDescent="0.2">
      <c r="A852" s="637" t="str">
        <f>Translations!$B$571</f>
        <v>Suriname</v>
      </c>
    </row>
    <row r="853" spans="1:1" x14ac:dyDescent="0.2">
      <c r="A853" s="637" t="str">
        <f>Translations!$B$398</f>
        <v>Sweden</v>
      </c>
    </row>
    <row r="854" spans="1:1" x14ac:dyDescent="0.2">
      <c r="A854" s="637" t="str">
        <f>Translations!$B$574</f>
        <v>Switzerland</v>
      </c>
    </row>
    <row r="855" spans="1:1" x14ac:dyDescent="0.2">
      <c r="A855" s="637" t="str">
        <f>Translations!$B$575</f>
        <v>Syrian Arab Republic</v>
      </c>
    </row>
    <row r="856" spans="1:1" x14ac:dyDescent="0.2">
      <c r="A856" s="637" t="str">
        <f>Translations!$B$576</f>
        <v>Tajikistan</v>
      </c>
    </row>
    <row r="857" spans="1:1" x14ac:dyDescent="0.2">
      <c r="A857" s="637" t="str">
        <f>Translations!$B$577</f>
        <v>Thailand</v>
      </c>
    </row>
    <row r="858" spans="1:1" x14ac:dyDescent="0.2">
      <c r="A858" s="637" t="str">
        <f>Translations!$B$579</f>
        <v>Timor-Leste</v>
      </c>
    </row>
    <row r="859" spans="1:1" x14ac:dyDescent="0.2">
      <c r="A859" s="637" t="str">
        <f>Translations!$B$580</f>
        <v>Togo</v>
      </c>
    </row>
    <row r="860" spans="1:1" x14ac:dyDescent="0.2">
      <c r="A860" s="637" t="str">
        <f>Translations!$B$582</f>
        <v>Tonga</v>
      </c>
    </row>
    <row r="861" spans="1:1" x14ac:dyDescent="0.2">
      <c r="A861" s="637" t="str">
        <f>Translations!$B$583</f>
        <v>Trinidad and Tobago</v>
      </c>
    </row>
    <row r="862" spans="1:1" x14ac:dyDescent="0.2">
      <c r="A862" s="637" t="str">
        <f>Translations!$B$584</f>
        <v>Tunisia</v>
      </c>
    </row>
    <row r="863" spans="1:1" x14ac:dyDescent="0.2">
      <c r="A863" s="637" t="str">
        <f>Translations!$B$585</f>
        <v>Turkey</v>
      </c>
    </row>
    <row r="864" spans="1:1" x14ac:dyDescent="0.2">
      <c r="A864" s="637" t="str">
        <f>Translations!$B$586</f>
        <v>Turkmenistan</v>
      </c>
    </row>
    <row r="865" spans="1:1" x14ac:dyDescent="0.2">
      <c r="A865" s="637" t="str">
        <f>Translations!$B$588</f>
        <v>Tuvalu</v>
      </c>
    </row>
    <row r="866" spans="1:1" x14ac:dyDescent="0.2">
      <c r="A866" s="637" t="str">
        <f>Translations!$B$589</f>
        <v>Uganda</v>
      </c>
    </row>
    <row r="867" spans="1:1" x14ac:dyDescent="0.2">
      <c r="A867" s="637" t="str">
        <f>Translations!$B$590</f>
        <v>Ukraine</v>
      </c>
    </row>
    <row r="868" spans="1:1" x14ac:dyDescent="0.2">
      <c r="A868" s="637" t="str">
        <f>Translations!$B$591</f>
        <v>United Arab Emirates</v>
      </c>
    </row>
    <row r="869" spans="1:1" x14ac:dyDescent="0.2">
      <c r="A869" s="637" t="str">
        <f>Translations!$B$399</f>
        <v>United Kingdom</v>
      </c>
    </row>
    <row r="870" spans="1:1" x14ac:dyDescent="0.2">
      <c r="A870" s="637" t="str">
        <f>Translations!$B$1241</f>
        <v>United Republic of Tanzania</v>
      </c>
    </row>
    <row r="871" spans="1:1" x14ac:dyDescent="0.2">
      <c r="A871" s="637" t="str">
        <f>Translations!$B$593</f>
        <v>United States</v>
      </c>
    </row>
    <row r="872" spans="1:1" x14ac:dyDescent="0.2">
      <c r="A872" s="637" t="str">
        <f>Translations!$B$595</f>
        <v>Uruguay</v>
      </c>
    </row>
    <row r="873" spans="1:1" x14ac:dyDescent="0.2">
      <c r="A873" s="637" t="str">
        <f>Translations!$B$596</f>
        <v>Uzbekistan</v>
      </c>
    </row>
    <row r="874" spans="1:1" x14ac:dyDescent="0.2">
      <c r="A874" s="637" t="str">
        <f>Translations!$B$597</f>
        <v>Vanuatu</v>
      </c>
    </row>
    <row r="875" spans="1:1" x14ac:dyDescent="0.2">
      <c r="A875" s="637" t="str">
        <f>Translations!$B$1242</f>
        <v>Venezuela (Bolivarian Republic of)</v>
      </c>
    </row>
    <row r="876" spans="1:1" x14ac:dyDescent="0.2">
      <c r="A876" s="637" t="str">
        <f>Translations!$B$599</f>
        <v>Viet Nam</v>
      </c>
    </row>
    <row r="877" spans="1:1" x14ac:dyDescent="0.2">
      <c r="A877" s="637" t="str">
        <f>Translations!$B$602</f>
        <v>Yemen</v>
      </c>
    </row>
    <row r="878" spans="1:1" x14ac:dyDescent="0.2">
      <c r="A878" s="637" t="str">
        <f>Translations!$B$603</f>
        <v>Zambia</v>
      </c>
    </row>
    <row r="879" spans="1:1" x14ac:dyDescent="0.2">
      <c r="A879" s="637" t="str">
        <f>Translations!$B$604</f>
        <v>Zimbabwe</v>
      </c>
    </row>
    <row r="883" spans="1:1" x14ac:dyDescent="0.2">
      <c r="A883" s="32" t="s">
        <v>1530</v>
      </c>
    </row>
    <row r="884" spans="1:1" x14ac:dyDescent="0.2">
      <c r="A884" s="33" t="str">
        <f>Translations!$B$368</f>
        <v>Please select</v>
      </c>
    </row>
    <row r="885" spans="1:1" x14ac:dyDescent="0.2">
      <c r="A885" s="33" t="str">
        <f>Translations!$B$369</f>
        <v>Austria</v>
      </c>
    </row>
    <row r="886" spans="1:1" x14ac:dyDescent="0.2">
      <c r="A886" s="33" t="str">
        <f>Translations!$B$370</f>
        <v>Belgium</v>
      </c>
    </row>
    <row r="887" spans="1:1" x14ac:dyDescent="0.2">
      <c r="A887" s="33" t="str">
        <f>Translations!$B$371</f>
        <v>Bulgaria</v>
      </c>
    </row>
    <row r="888" spans="1:1" x14ac:dyDescent="0.2">
      <c r="A888" s="33" t="str">
        <f>Translations!$B$372</f>
        <v>Croatia</v>
      </c>
    </row>
    <row r="889" spans="1:1" x14ac:dyDescent="0.2">
      <c r="A889" s="33" t="str">
        <f>Translations!$B$373</f>
        <v>Cyprus</v>
      </c>
    </row>
    <row r="890" spans="1:1" x14ac:dyDescent="0.2">
      <c r="A890" s="33" t="str">
        <f>Translations!$B$374</f>
        <v>Czechia</v>
      </c>
    </row>
    <row r="891" spans="1:1" x14ac:dyDescent="0.2">
      <c r="A891" s="33" t="str">
        <f>Translations!$B$375</f>
        <v>Denmark</v>
      </c>
    </row>
    <row r="892" spans="1:1" x14ac:dyDescent="0.2">
      <c r="A892" s="33" t="str">
        <f>Translations!$B$376</f>
        <v>Estonia</v>
      </c>
    </row>
    <row r="893" spans="1:1" x14ac:dyDescent="0.2">
      <c r="A893" s="33" t="str">
        <f>Translations!$B$377</f>
        <v>Finland</v>
      </c>
    </row>
    <row r="894" spans="1:1" x14ac:dyDescent="0.2">
      <c r="A894" s="33" t="str">
        <f>Translations!$B$378</f>
        <v>France</v>
      </c>
    </row>
    <row r="895" spans="1:1" x14ac:dyDescent="0.2">
      <c r="A895" s="33" t="str">
        <f>Translations!$B$379</f>
        <v>Germany</v>
      </c>
    </row>
    <row r="896" spans="1:1" x14ac:dyDescent="0.2">
      <c r="A896" s="33" t="str">
        <f>Translations!$B$380</f>
        <v>Greece</v>
      </c>
    </row>
    <row r="897" spans="1:1" x14ac:dyDescent="0.2">
      <c r="A897" s="33" t="str">
        <f>Translations!$B$381</f>
        <v>Hungary</v>
      </c>
    </row>
    <row r="898" spans="1:1" x14ac:dyDescent="0.2">
      <c r="A898" s="34" t="str">
        <f>Translations!$B$382</f>
        <v>Iceland</v>
      </c>
    </row>
    <row r="899" spans="1:1" x14ac:dyDescent="0.2">
      <c r="A899" s="33" t="str">
        <f>Translations!$B$383</f>
        <v>Ireland</v>
      </c>
    </row>
    <row r="900" spans="1:1" x14ac:dyDescent="0.2">
      <c r="A900" s="33" t="str">
        <f>Translations!$B$384</f>
        <v>Italy</v>
      </c>
    </row>
    <row r="901" spans="1:1" x14ac:dyDescent="0.2">
      <c r="A901" s="33" t="str">
        <f>Translations!$B$385</f>
        <v>Latvia</v>
      </c>
    </row>
    <row r="902" spans="1:1" x14ac:dyDescent="0.2">
      <c r="A902" s="33" t="str">
        <f>Translations!$B$386</f>
        <v>Liechtenstein</v>
      </c>
    </row>
    <row r="903" spans="1:1" x14ac:dyDescent="0.2">
      <c r="A903" s="33" t="str">
        <f>Translations!$B$387</f>
        <v>Lithuania</v>
      </c>
    </row>
    <row r="904" spans="1:1" x14ac:dyDescent="0.2">
      <c r="A904" s="33" t="str">
        <f>Translations!$B$388</f>
        <v>Luxembourg</v>
      </c>
    </row>
    <row r="905" spans="1:1" x14ac:dyDescent="0.2">
      <c r="A905" s="33" t="str">
        <f>Translations!$B$389</f>
        <v>Malta</v>
      </c>
    </row>
    <row r="906" spans="1:1" x14ac:dyDescent="0.2">
      <c r="A906" s="33" t="str">
        <f>Translations!$B$390</f>
        <v>Netherlands</v>
      </c>
    </row>
    <row r="907" spans="1:1" x14ac:dyDescent="0.2">
      <c r="A907" s="34" t="str">
        <f>Translations!$B$391</f>
        <v>Norway</v>
      </c>
    </row>
    <row r="908" spans="1:1" x14ac:dyDescent="0.2">
      <c r="A908" s="33" t="str">
        <f>Translations!$B$392</f>
        <v>Poland</v>
      </c>
    </row>
    <row r="909" spans="1:1" x14ac:dyDescent="0.2">
      <c r="A909" s="33" t="str">
        <f>Translations!$B$393</f>
        <v>Portugal</v>
      </c>
    </row>
    <row r="910" spans="1:1" x14ac:dyDescent="0.2">
      <c r="A910" s="33" t="str">
        <f>Translations!$B$394</f>
        <v>Romania</v>
      </c>
    </row>
    <row r="911" spans="1:1" x14ac:dyDescent="0.2">
      <c r="A911" s="33" t="str">
        <f>Translations!$B$395</f>
        <v>Slovakia</v>
      </c>
    </row>
    <row r="912" spans="1:1" x14ac:dyDescent="0.2">
      <c r="A912" s="33" t="str">
        <f>Translations!$B$396</f>
        <v>Slovenia</v>
      </c>
    </row>
    <row r="913" spans="1:1" x14ac:dyDescent="0.2">
      <c r="A913" s="33" t="str">
        <f>Translations!$B$397</f>
        <v>Spain</v>
      </c>
    </row>
    <row r="914" spans="1:1" x14ac:dyDescent="0.2">
      <c r="A914" s="33" t="str">
        <f>Translations!$B$398</f>
        <v>Sweden</v>
      </c>
    </row>
    <row r="915" spans="1:1" x14ac:dyDescent="0.2">
      <c r="A915" s="34" t="str">
        <f>Translations!$B$574</f>
        <v>Switzerland</v>
      </c>
    </row>
    <row r="916" spans="1:1" x14ac:dyDescent="0.2">
      <c r="A916" s="33" t="str">
        <f>Translations!$B$399</f>
        <v>United Kingdom</v>
      </c>
    </row>
  </sheetData>
  <sheetProtection sheet="1" objects="1" scenarios="1" formatCells="0" formatColumns="0" formatRows="0" insertColumns="0" insertRows="0"/>
  <phoneticPr fontId="9" type="noConversion"/>
  <pageMargins left="0.78740157499999996" right="0.78740157499999996" top="0.984251969" bottom="0.984251969" header="0.5" footer="0.5"/>
  <pageSetup paperSize="9" scale="57" fitToHeight="10" orientation="landscape" r:id="rId1"/>
  <headerFooter alignWithMargins="0">
    <oddHeader>&amp;L&amp;F, &amp;A&amp;R&amp;D, &amp;T</oddHeader>
    <oddFooter>&amp;C&amp;P / &amp;N</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6">
    <tabColor indexed="12"/>
  </sheetPr>
  <dimension ref="A2"/>
  <sheetViews>
    <sheetView workbookViewId="0"/>
  </sheetViews>
  <sheetFormatPr defaultColWidth="11.42578125" defaultRowHeight="12.75" x14ac:dyDescent="0.2"/>
  <cols>
    <col min="1" max="16384" width="11.42578125" style="5"/>
  </cols>
  <sheetData>
    <row r="2" spans="1:1" ht="23.25" x14ac:dyDescent="0.35">
      <c r="A2" s="4" t="s">
        <v>815</v>
      </c>
    </row>
  </sheetData>
  <sheetProtection sheet="1" objects="1" scenarios="1" formatCells="0" formatColumns="0" formatRows="0" insertColumns="0" insertRows="0"/>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7">
    <tabColor rgb="FF0070C0"/>
  </sheetPr>
  <dimension ref="A1:C1294"/>
  <sheetViews>
    <sheetView zoomScale="145" zoomScaleNormal="145" workbookViewId="0">
      <pane xSplit="1" ySplit="1" topLeftCell="B2" activePane="bottomRight" state="frozen"/>
      <selection pane="topRight" activeCell="B1" sqref="B1"/>
      <selection pane="bottomLeft" activeCell="A2" sqref="A2"/>
      <selection pane="bottomRight" activeCell="A2" sqref="A2"/>
    </sheetView>
  </sheetViews>
  <sheetFormatPr defaultColWidth="11.42578125" defaultRowHeight="12.75" x14ac:dyDescent="0.2"/>
  <cols>
    <col min="1" max="1" width="8.28515625" style="380" customWidth="1"/>
    <col min="2" max="2" width="90.7109375" style="108" customWidth="1"/>
    <col min="3" max="3" width="90.7109375" style="662" customWidth="1"/>
    <col min="4" max="16384" width="11.42578125" style="73"/>
  </cols>
  <sheetData>
    <row r="1" spans="1:3" ht="15" x14ac:dyDescent="0.25">
      <c r="A1" s="379" t="s">
        <v>813</v>
      </c>
      <c r="B1" s="107" t="s">
        <v>814</v>
      </c>
      <c r="C1" s="640" t="s">
        <v>1407</v>
      </c>
    </row>
    <row r="2" spans="1:3" ht="26.25" x14ac:dyDescent="0.2">
      <c r="A2" s="106">
        <v>1</v>
      </c>
      <c r="B2" s="321" t="s">
        <v>701</v>
      </c>
      <c r="C2" s="641" t="s">
        <v>701</v>
      </c>
    </row>
    <row r="3" spans="1:3" ht="18" x14ac:dyDescent="0.2">
      <c r="A3" s="106">
        <v>2</v>
      </c>
      <c r="B3" s="322" t="s">
        <v>252</v>
      </c>
      <c r="C3" s="642" t="s">
        <v>252</v>
      </c>
    </row>
    <row r="4" spans="1:3" x14ac:dyDescent="0.2">
      <c r="A4" s="106">
        <v>3</v>
      </c>
      <c r="B4" s="323" t="s">
        <v>253</v>
      </c>
      <c r="C4" s="643" t="s">
        <v>253</v>
      </c>
    </row>
    <row r="5" spans="1:3" x14ac:dyDescent="0.2">
      <c r="A5" s="106">
        <v>4</v>
      </c>
      <c r="B5" s="323" t="s">
        <v>890</v>
      </c>
      <c r="C5" s="643" t="s">
        <v>890</v>
      </c>
    </row>
    <row r="6" spans="1:3" x14ac:dyDescent="0.2">
      <c r="A6" s="106">
        <v>5</v>
      </c>
      <c r="B6" s="323" t="s">
        <v>254</v>
      </c>
      <c r="C6" s="643" t="s">
        <v>254</v>
      </c>
    </row>
    <row r="7" spans="1:3" x14ac:dyDescent="0.2">
      <c r="A7" s="106">
        <v>6</v>
      </c>
      <c r="B7" s="323" t="s">
        <v>693</v>
      </c>
      <c r="C7" s="643" t="s">
        <v>693</v>
      </c>
    </row>
    <row r="8" spans="1:3" x14ac:dyDescent="0.2">
      <c r="A8" s="106">
        <v>7</v>
      </c>
      <c r="B8" s="323" t="s">
        <v>144</v>
      </c>
      <c r="C8" s="643" t="s">
        <v>144</v>
      </c>
    </row>
    <row r="9" spans="1:3" x14ac:dyDescent="0.2">
      <c r="A9" s="106">
        <v>8</v>
      </c>
      <c r="B9" s="323" t="s">
        <v>707</v>
      </c>
      <c r="C9" s="643" t="s">
        <v>707</v>
      </c>
    </row>
    <row r="10" spans="1:3" x14ac:dyDescent="0.2">
      <c r="A10" s="106">
        <v>9</v>
      </c>
      <c r="B10" s="323" t="s">
        <v>702</v>
      </c>
      <c r="C10" s="643" t="s">
        <v>702</v>
      </c>
    </row>
    <row r="11" spans="1:3" x14ac:dyDescent="0.2">
      <c r="A11" s="106">
        <v>10</v>
      </c>
      <c r="B11" s="323" t="s">
        <v>703</v>
      </c>
      <c r="C11" s="643" t="s">
        <v>703</v>
      </c>
    </row>
    <row r="12" spans="1:3" x14ac:dyDescent="0.2">
      <c r="A12" s="106">
        <v>11</v>
      </c>
      <c r="B12" s="323" t="s">
        <v>704</v>
      </c>
      <c r="C12" s="643" t="s">
        <v>704</v>
      </c>
    </row>
    <row r="13" spans="1:3" x14ac:dyDescent="0.2">
      <c r="A13" s="106">
        <v>12</v>
      </c>
      <c r="B13" s="323" t="s">
        <v>705</v>
      </c>
      <c r="C13" s="643" t="s">
        <v>705</v>
      </c>
    </row>
    <row r="14" spans="1:3" x14ac:dyDescent="0.2">
      <c r="A14" s="106">
        <v>13</v>
      </c>
      <c r="B14" s="323" t="s">
        <v>706</v>
      </c>
      <c r="C14" s="643" t="s">
        <v>706</v>
      </c>
    </row>
    <row r="15" spans="1:3" x14ac:dyDescent="0.2">
      <c r="A15" s="106">
        <v>14</v>
      </c>
      <c r="B15" s="323" t="s">
        <v>229</v>
      </c>
      <c r="C15" s="643" t="s">
        <v>229</v>
      </c>
    </row>
    <row r="16" spans="1:3" x14ac:dyDescent="0.2">
      <c r="A16" s="106">
        <v>15</v>
      </c>
      <c r="B16" s="323" t="s">
        <v>234</v>
      </c>
      <c r="C16" s="643" t="s">
        <v>234</v>
      </c>
    </row>
    <row r="17" spans="1:3" x14ac:dyDescent="0.2">
      <c r="A17" s="106">
        <v>16</v>
      </c>
      <c r="B17" s="323" t="s">
        <v>724</v>
      </c>
      <c r="C17" s="643" t="s">
        <v>724</v>
      </c>
    </row>
    <row r="18" spans="1:3" x14ac:dyDescent="0.2">
      <c r="A18" s="106">
        <v>17</v>
      </c>
      <c r="B18" s="323" t="s">
        <v>248</v>
      </c>
      <c r="C18" s="643" t="s">
        <v>248</v>
      </c>
    </row>
    <row r="19" spans="1:3" x14ac:dyDescent="0.2">
      <c r="A19" s="106">
        <v>18</v>
      </c>
      <c r="B19" s="323" t="s">
        <v>233</v>
      </c>
      <c r="C19" s="643" t="s">
        <v>233</v>
      </c>
    </row>
    <row r="20" spans="1:3" x14ac:dyDescent="0.2">
      <c r="A20" s="106">
        <v>19</v>
      </c>
      <c r="B20" s="323" t="s">
        <v>143</v>
      </c>
      <c r="C20" s="643" t="s">
        <v>143</v>
      </c>
    </row>
    <row r="21" spans="1:3" x14ac:dyDescent="0.2">
      <c r="A21" s="106">
        <v>20</v>
      </c>
      <c r="B21" s="324" t="s">
        <v>129</v>
      </c>
      <c r="C21" s="644" t="s">
        <v>129</v>
      </c>
    </row>
    <row r="22" spans="1:3" x14ac:dyDescent="0.2">
      <c r="A22" s="106">
        <v>21</v>
      </c>
      <c r="B22" s="325" t="s">
        <v>812</v>
      </c>
      <c r="C22" s="643" t="s">
        <v>812</v>
      </c>
    </row>
    <row r="23" spans="1:3" x14ac:dyDescent="0.2">
      <c r="A23" s="106">
        <v>22</v>
      </c>
      <c r="B23" s="323" t="s">
        <v>835</v>
      </c>
      <c r="C23" s="643" t="s">
        <v>835</v>
      </c>
    </row>
    <row r="24" spans="1:3" x14ac:dyDescent="0.2">
      <c r="A24" s="106">
        <v>23</v>
      </c>
      <c r="B24" s="325" t="s">
        <v>834</v>
      </c>
      <c r="C24" s="643" t="s">
        <v>834</v>
      </c>
    </row>
    <row r="25" spans="1:3" ht="26.25" thickBot="1" x14ac:dyDescent="0.25">
      <c r="A25" s="106">
        <v>24</v>
      </c>
      <c r="B25" s="324" t="s">
        <v>213</v>
      </c>
      <c r="C25" s="644" t="s">
        <v>213</v>
      </c>
    </row>
    <row r="26" spans="1:3" ht="13.5" thickBot="1" x14ac:dyDescent="0.25">
      <c r="A26" s="106">
        <v>25</v>
      </c>
      <c r="B26" s="326" t="s">
        <v>214</v>
      </c>
      <c r="C26" s="643" t="s">
        <v>214</v>
      </c>
    </row>
    <row r="27" spans="1:3" ht="25.5" x14ac:dyDescent="0.2">
      <c r="A27" s="106">
        <v>26</v>
      </c>
      <c r="B27" s="326" t="s">
        <v>215</v>
      </c>
      <c r="C27" s="643" t="s">
        <v>215</v>
      </c>
    </row>
    <row r="28" spans="1:3" ht="13.5" thickBot="1" x14ac:dyDescent="0.25">
      <c r="A28" s="106">
        <v>27</v>
      </c>
      <c r="B28" s="324" t="s">
        <v>128</v>
      </c>
      <c r="C28" s="644" t="s">
        <v>128</v>
      </c>
    </row>
    <row r="29" spans="1:3" ht="13.5" thickBot="1" x14ac:dyDescent="0.25">
      <c r="A29" s="106">
        <v>28</v>
      </c>
      <c r="B29" s="327" t="s">
        <v>124</v>
      </c>
      <c r="C29" s="643" t="s">
        <v>124</v>
      </c>
    </row>
    <row r="30" spans="1:3" ht="13.5" thickBot="1" x14ac:dyDescent="0.25">
      <c r="A30" s="106">
        <v>29</v>
      </c>
      <c r="B30" s="328" t="s">
        <v>127</v>
      </c>
      <c r="C30" s="643" t="s">
        <v>127</v>
      </c>
    </row>
    <row r="31" spans="1:3" ht="13.5" thickBot="1" x14ac:dyDescent="0.25">
      <c r="A31" s="106">
        <v>30</v>
      </c>
      <c r="B31" s="328" t="s">
        <v>125</v>
      </c>
      <c r="C31" s="643" t="s">
        <v>125</v>
      </c>
    </row>
    <row r="32" spans="1:3" ht="13.5" thickBot="1" x14ac:dyDescent="0.25">
      <c r="A32" s="106">
        <v>31</v>
      </c>
      <c r="B32" s="328" t="s">
        <v>126</v>
      </c>
      <c r="C32" s="643" t="s">
        <v>126</v>
      </c>
    </row>
    <row r="33" spans="1:3" ht="18" x14ac:dyDescent="0.2">
      <c r="A33" s="106">
        <v>32</v>
      </c>
      <c r="B33" s="329" t="s">
        <v>255</v>
      </c>
      <c r="C33" s="642" t="s">
        <v>255</v>
      </c>
    </row>
    <row r="34" spans="1:3" ht="51" x14ac:dyDescent="0.2">
      <c r="A34" s="106">
        <v>33</v>
      </c>
      <c r="B34" s="323" t="s">
        <v>1213</v>
      </c>
      <c r="C34" s="643" t="s">
        <v>1213</v>
      </c>
    </row>
    <row r="35" spans="1:3" x14ac:dyDescent="0.2">
      <c r="A35" s="106">
        <v>34</v>
      </c>
      <c r="B35" s="325" t="s">
        <v>845</v>
      </c>
      <c r="C35" s="643" t="s">
        <v>845</v>
      </c>
    </row>
    <row r="36" spans="1:3" ht="25.5" x14ac:dyDescent="0.2">
      <c r="A36" s="106">
        <v>35</v>
      </c>
      <c r="B36" t="s">
        <v>1204</v>
      </c>
      <c r="C36" s="645" t="s">
        <v>1204</v>
      </c>
    </row>
    <row r="37" spans="1:3" ht="25.5" x14ac:dyDescent="0.2">
      <c r="A37" s="106">
        <v>36</v>
      </c>
      <c r="B37" s="325" t="s">
        <v>977</v>
      </c>
      <c r="C37" s="643" t="s">
        <v>977</v>
      </c>
    </row>
    <row r="38" spans="1:3" ht="25.5" x14ac:dyDescent="0.2">
      <c r="A38" s="106">
        <v>37</v>
      </c>
      <c r="B38" t="s">
        <v>1205</v>
      </c>
      <c r="C38" s="645" t="s">
        <v>1205</v>
      </c>
    </row>
    <row r="39" spans="1:3" ht="25.5" x14ac:dyDescent="0.2">
      <c r="A39" s="106">
        <v>38</v>
      </c>
      <c r="B39" s="325" t="s">
        <v>846</v>
      </c>
      <c r="C39" s="643" t="s">
        <v>846</v>
      </c>
    </row>
    <row r="40" spans="1:3" ht="38.25" x14ac:dyDescent="0.2">
      <c r="A40" s="106">
        <v>39</v>
      </c>
      <c r="B40" s="330" t="s">
        <v>850</v>
      </c>
      <c r="C40" s="646" t="s">
        <v>850</v>
      </c>
    </row>
    <row r="41" spans="1:3" x14ac:dyDescent="0.2">
      <c r="A41" s="106">
        <v>40</v>
      </c>
      <c r="B41" s="325" t="s">
        <v>847</v>
      </c>
      <c r="C41" s="643" t="s">
        <v>847</v>
      </c>
    </row>
    <row r="42" spans="1:3" ht="76.5" x14ac:dyDescent="0.2">
      <c r="A42" s="106">
        <v>41</v>
      </c>
      <c r="B42" s="330" t="s">
        <v>848</v>
      </c>
      <c r="C42" s="646" t="s">
        <v>848</v>
      </c>
    </row>
    <row r="43" spans="1:3" ht="63.75" x14ac:dyDescent="0.2">
      <c r="A43" s="106">
        <v>42</v>
      </c>
      <c r="B43" s="325" t="s">
        <v>851</v>
      </c>
      <c r="C43" s="643" t="s">
        <v>851</v>
      </c>
    </row>
    <row r="44" spans="1:3" x14ac:dyDescent="0.2">
      <c r="A44" s="106">
        <v>43</v>
      </c>
      <c r="B44" s="325" t="s">
        <v>849</v>
      </c>
      <c r="C44" s="643" t="s">
        <v>849</v>
      </c>
    </row>
    <row r="45" spans="1:3" x14ac:dyDescent="0.2">
      <c r="A45" s="106">
        <v>44</v>
      </c>
      <c r="B45" s="323" t="s">
        <v>736</v>
      </c>
      <c r="C45" s="643" t="s">
        <v>736</v>
      </c>
    </row>
    <row r="46" spans="1:3" ht="51" x14ac:dyDescent="0.2">
      <c r="A46" s="106">
        <v>45</v>
      </c>
      <c r="B46" s="323" t="s">
        <v>1166</v>
      </c>
      <c r="C46" s="643" t="s">
        <v>1166</v>
      </c>
    </row>
    <row r="47" spans="1:3" ht="38.25" x14ac:dyDescent="0.2">
      <c r="A47" s="106">
        <v>46</v>
      </c>
      <c r="B47" s="324" t="s">
        <v>1212</v>
      </c>
      <c r="C47" s="644" t="s">
        <v>1212</v>
      </c>
    </row>
    <row r="48" spans="1:3" ht="15.75" x14ac:dyDescent="0.2">
      <c r="A48" s="106">
        <v>47</v>
      </c>
      <c r="B48" s="331" t="s">
        <v>148</v>
      </c>
      <c r="C48" s="647" t="s">
        <v>148</v>
      </c>
    </row>
    <row r="49" spans="1:3" ht="51" x14ac:dyDescent="0.2">
      <c r="A49" s="106">
        <v>48</v>
      </c>
      <c r="B49" s="324" t="s">
        <v>171</v>
      </c>
      <c r="C49" s="644" t="s">
        <v>1418</v>
      </c>
    </row>
    <row r="50" spans="1:3" ht="25.5" x14ac:dyDescent="0.2">
      <c r="A50" s="106">
        <v>49</v>
      </c>
      <c r="B50" s="323" t="s">
        <v>893</v>
      </c>
      <c r="C50" s="643" t="s">
        <v>893</v>
      </c>
    </row>
    <row r="51" spans="1:3" ht="25.5" x14ac:dyDescent="0.2">
      <c r="A51" s="106">
        <v>50</v>
      </c>
      <c r="B51" s="323" t="s">
        <v>782</v>
      </c>
      <c r="C51" s="643" t="s">
        <v>782</v>
      </c>
    </row>
    <row r="52" spans="1:3" ht="38.25" x14ac:dyDescent="0.2">
      <c r="A52" s="106">
        <v>51</v>
      </c>
      <c r="B52" s="323" t="s">
        <v>853</v>
      </c>
      <c r="C52" s="643" t="s">
        <v>853</v>
      </c>
    </row>
    <row r="53" spans="1:3" x14ac:dyDescent="0.2">
      <c r="A53" s="106">
        <v>52</v>
      </c>
      <c r="B53" s="325" t="s">
        <v>852</v>
      </c>
      <c r="C53" s="643" t="s">
        <v>852</v>
      </c>
    </row>
    <row r="54" spans="1:3" ht="13.5" thickBot="1" x14ac:dyDescent="0.25">
      <c r="A54" s="106">
        <v>53</v>
      </c>
      <c r="B54" s="323" t="s">
        <v>205</v>
      </c>
      <c r="C54" s="643" t="s">
        <v>205</v>
      </c>
    </row>
    <row r="55" spans="1:3" x14ac:dyDescent="0.2">
      <c r="A55" s="106">
        <v>54</v>
      </c>
      <c r="B55" s="332" t="s">
        <v>149</v>
      </c>
      <c r="C55" s="643" t="s">
        <v>149</v>
      </c>
    </row>
    <row r="56" spans="1:3" ht="76.5" x14ac:dyDescent="0.2">
      <c r="A56" s="106">
        <v>55</v>
      </c>
      <c r="B56" s="323" t="s">
        <v>1167</v>
      </c>
      <c r="C56" s="643" t="s">
        <v>1167</v>
      </c>
    </row>
    <row r="57" spans="1:3" ht="76.5" x14ac:dyDescent="0.2">
      <c r="A57" s="106">
        <v>56</v>
      </c>
      <c r="B57" s="323" t="s">
        <v>854</v>
      </c>
      <c r="C57" s="643" t="s">
        <v>854</v>
      </c>
    </row>
    <row r="58" spans="1:3" ht="25.5" x14ac:dyDescent="0.2">
      <c r="A58" s="106">
        <v>57</v>
      </c>
      <c r="B58" s="323" t="s">
        <v>263</v>
      </c>
      <c r="C58" s="643" t="s">
        <v>263</v>
      </c>
    </row>
    <row r="59" spans="1:3" ht="25.5" x14ac:dyDescent="0.2">
      <c r="A59" s="106">
        <v>58</v>
      </c>
      <c r="B59" s="323" t="s">
        <v>150</v>
      </c>
      <c r="C59" s="643" t="s">
        <v>150</v>
      </c>
    </row>
    <row r="60" spans="1:3" ht="76.5" x14ac:dyDescent="0.2">
      <c r="A60" s="106">
        <v>59</v>
      </c>
      <c r="B60" s="324" t="s">
        <v>990</v>
      </c>
      <c r="C60" s="644" t="s">
        <v>1419</v>
      </c>
    </row>
    <row r="61" spans="1:3" ht="15.75" x14ac:dyDescent="0.2">
      <c r="A61" s="106">
        <v>60</v>
      </c>
      <c r="B61" s="333" t="s">
        <v>151</v>
      </c>
      <c r="C61" s="647" t="s">
        <v>151</v>
      </c>
    </row>
    <row r="62" spans="1:3" x14ac:dyDescent="0.2">
      <c r="A62" s="106">
        <v>61</v>
      </c>
      <c r="B62" s="324" t="s">
        <v>152</v>
      </c>
      <c r="C62" s="644" t="s">
        <v>152</v>
      </c>
    </row>
    <row r="63" spans="1:3" x14ac:dyDescent="0.2">
      <c r="A63" s="106">
        <v>62</v>
      </c>
      <c r="B63" s="325" t="s">
        <v>154</v>
      </c>
      <c r="C63" s="643" t="s">
        <v>154</v>
      </c>
    </row>
    <row r="64" spans="1:3" x14ac:dyDescent="0.2">
      <c r="A64" s="106">
        <v>63</v>
      </c>
      <c r="B64" s="323" t="s">
        <v>153</v>
      </c>
      <c r="C64" s="643" t="s">
        <v>153</v>
      </c>
    </row>
    <row r="65" spans="1:3" x14ac:dyDescent="0.2">
      <c r="A65" s="106">
        <v>64</v>
      </c>
      <c r="B65" s="325" t="s">
        <v>155</v>
      </c>
      <c r="C65" s="643" t="s">
        <v>155</v>
      </c>
    </row>
    <row r="66" spans="1:3" x14ac:dyDescent="0.2">
      <c r="A66" s="106">
        <v>65</v>
      </c>
      <c r="B66" s="323" t="s">
        <v>855</v>
      </c>
      <c r="C66" s="643" t="s">
        <v>855</v>
      </c>
    </row>
    <row r="67" spans="1:3" x14ac:dyDescent="0.2">
      <c r="A67" s="106">
        <v>66</v>
      </c>
      <c r="B67" s="323" t="s">
        <v>161</v>
      </c>
      <c r="C67" s="643" t="s">
        <v>161</v>
      </c>
    </row>
    <row r="68" spans="1:3" x14ac:dyDescent="0.2">
      <c r="A68" s="106">
        <v>67</v>
      </c>
      <c r="B68" s="323" t="s">
        <v>735</v>
      </c>
      <c r="C68" s="643" t="s">
        <v>735</v>
      </c>
    </row>
    <row r="69" spans="1:3" x14ac:dyDescent="0.2">
      <c r="A69" s="106">
        <v>68</v>
      </c>
      <c r="B69" s="325" t="s">
        <v>156</v>
      </c>
      <c r="C69" s="643" t="s">
        <v>156</v>
      </c>
    </row>
    <row r="70" spans="1:3" x14ac:dyDescent="0.2">
      <c r="A70" s="106">
        <v>69</v>
      </c>
      <c r="B70" s="324" t="s">
        <v>157</v>
      </c>
      <c r="C70" s="644" t="s">
        <v>157</v>
      </c>
    </row>
    <row r="71" spans="1:3" x14ac:dyDescent="0.2">
      <c r="A71" s="106">
        <v>70</v>
      </c>
      <c r="B71" s="334" t="s">
        <v>158</v>
      </c>
      <c r="C71" s="643" t="s">
        <v>158</v>
      </c>
    </row>
    <row r="72" spans="1:3" x14ac:dyDescent="0.2">
      <c r="A72" s="106">
        <v>71</v>
      </c>
      <c r="B72" s="323" t="s">
        <v>159</v>
      </c>
      <c r="C72" s="643" t="s">
        <v>159</v>
      </c>
    </row>
    <row r="73" spans="1:3" x14ac:dyDescent="0.2">
      <c r="A73" s="106">
        <v>72</v>
      </c>
      <c r="B73" s="334" t="s">
        <v>160</v>
      </c>
      <c r="C73" s="643" t="s">
        <v>160</v>
      </c>
    </row>
    <row r="74" spans="1:3" ht="15.75" x14ac:dyDescent="0.2">
      <c r="A74" s="106">
        <v>73</v>
      </c>
      <c r="B74" s="333" t="s">
        <v>162</v>
      </c>
      <c r="C74" s="647" t="s">
        <v>162</v>
      </c>
    </row>
    <row r="75" spans="1:3" ht="63.75" x14ac:dyDescent="0.2">
      <c r="A75" s="106">
        <v>74</v>
      </c>
      <c r="B75" s="323" t="s">
        <v>163</v>
      </c>
      <c r="C75" s="643" t="s">
        <v>163</v>
      </c>
    </row>
    <row r="76" spans="1:3" ht="38.25" x14ac:dyDescent="0.2">
      <c r="A76" s="106">
        <v>75</v>
      </c>
      <c r="B76" s="323" t="s">
        <v>709</v>
      </c>
      <c r="C76" s="643" t="s">
        <v>709</v>
      </c>
    </row>
    <row r="77" spans="1:3" ht="51" x14ac:dyDescent="0.2">
      <c r="A77" s="106">
        <v>76</v>
      </c>
      <c r="B77" s="323" t="s">
        <v>783</v>
      </c>
      <c r="C77" s="643" t="s">
        <v>783</v>
      </c>
    </row>
    <row r="78" spans="1:3" x14ac:dyDescent="0.2">
      <c r="A78" s="106">
        <v>77</v>
      </c>
      <c r="B78" s="335" t="s">
        <v>708</v>
      </c>
      <c r="C78" s="648" t="s">
        <v>708</v>
      </c>
    </row>
    <row r="79" spans="1:3" x14ac:dyDescent="0.2">
      <c r="A79" s="106">
        <v>78</v>
      </c>
      <c r="B79" s="336" t="s">
        <v>164</v>
      </c>
      <c r="C79" s="644" t="s">
        <v>164</v>
      </c>
    </row>
    <row r="80" spans="1:3" x14ac:dyDescent="0.2">
      <c r="A80" s="106">
        <v>79</v>
      </c>
      <c r="B80" s="337" t="s">
        <v>165</v>
      </c>
      <c r="C80" s="643" t="s">
        <v>165</v>
      </c>
    </row>
    <row r="81" spans="1:3" ht="13.5" thickBot="1" x14ac:dyDescent="0.25">
      <c r="A81" s="106">
        <v>80</v>
      </c>
      <c r="B81" s="338" t="s">
        <v>166</v>
      </c>
      <c r="C81" s="649" t="s">
        <v>166</v>
      </c>
    </row>
    <row r="82" spans="1:3" ht="25.5" x14ac:dyDescent="0.2">
      <c r="A82" s="106">
        <v>81</v>
      </c>
      <c r="B82" s="337" t="s">
        <v>168</v>
      </c>
      <c r="C82" s="643" t="s">
        <v>168</v>
      </c>
    </row>
    <row r="83" spans="1:3" x14ac:dyDescent="0.2">
      <c r="A83" s="106">
        <v>82</v>
      </c>
      <c r="B83" s="337" t="s">
        <v>857</v>
      </c>
      <c r="C83" s="643" t="s">
        <v>857</v>
      </c>
    </row>
    <row r="84" spans="1:3" x14ac:dyDescent="0.2">
      <c r="A84" s="106">
        <v>83</v>
      </c>
      <c r="B84" s="337" t="s">
        <v>1168</v>
      </c>
      <c r="C84" s="643" t="s">
        <v>1168</v>
      </c>
    </row>
    <row r="85" spans="1:3" x14ac:dyDescent="0.2">
      <c r="A85" s="106">
        <v>84</v>
      </c>
      <c r="B85" s="337" t="s">
        <v>856</v>
      </c>
      <c r="C85" s="643" t="s">
        <v>856</v>
      </c>
    </row>
    <row r="86" spans="1:3" ht="25.5" x14ac:dyDescent="0.2">
      <c r="A86" s="106">
        <v>85</v>
      </c>
      <c r="B86" s="337" t="s">
        <v>175</v>
      </c>
      <c r="C86" s="643" t="s">
        <v>175</v>
      </c>
    </row>
    <row r="87" spans="1:3" ht="15.75" x14ac:dyDescent="0.2">
      <c r="A87" s="106">
        <v>86</v>
      </c>
      <c r="B87" s="333" t="s">
        <v>264</v>
      </c>
      <c r="C87" s="647" t="s">
        <v>264</v>
      </c>
    </row>
    <row r="88" spans="1:3" ht="18" x14ac:dyDescent="0.2">
      <c r="A88" s="106">
        <v>87</v>
      </c>
      <c r="B88" s="322" t="s">
        <v>836</v>
      </c>
      <c r="C88" s="642" t="s">
        <v>836</v>
      </c>
    </row>
    <row r="89" spans="1:3" ht="15.75" x14ac:dyDescent="0.2">
      <c r="A89" s="106">
        <v>88</v>
      </c>
      <c r="B89" s="339" t="s">
        <v>256</v>
      </c>
      <c r="C89" s="647" t="s">
        <v>256</v>
      </c>
    </row>
    <row r="90" spans="1:3" ht="22.5" x14ac:dyDescent="0.2">
      <c r="A90" s="106">
        <v>89</v>
      </c>
      <c r="B90" s="340" t="s">
        <v>837</v>
      </c>
      <c r="C90" s="650" t="s">
        <v>837</v>
      </c>
    </row>
    <row r="91" spans="1:3" ht="33.75" x14ac:dyDescent="0.2">
      <c r="A91" s="106">
        <v>90</v>
      </c>
      <c r="B91" s="340" t="s">
        <v>861</v>
      </c>
      <c r="C91" s="650" t="s">
        <v>861</v>
      </c>
    </row>
    <row r="92" spans="1:3" ht="22.5" x14ac:dyDescent="0.2">
      <c r="A92" s="106">
        <v>91</v>
      </c>
      <c r="B92" s="340" t="s">
        <v>838</v>
      </c>
      <c r="C92" s="650" t="s">
        <v>838</v>
      </c>
    </row>
    <row r="93" spans="1:3" ht="45.75" thickBot="1" x14ac:dyDescent="0.25">
      <c r="A93" s="106">
        <v>92</v>
      </c>
      <c r="B93" s="340" t="s">
        <v>862</v>
      </c>
      <c r="C93" s="650" t="s">
        <v>862</v>
      </c>
    </row>
    <row r="94" spans="1:3" ht="13.5" thickBot="1" x14ac:dyDescent="0.25">
      <c r="A94" s="106">
        <v>93</v>
      </c>
      <c r="B94" s="341" t="s">
        <v>691</v>
      </c>
      <c r="C94" s="651" t="s">
        <v>691</v>
      </c>
    </row>
    <row r="95" spans="1:3" ht="13.5" thickBot="1" x14ac:dyDescent="0.25">
      <c r="A95" s="106">
        <v>94</v>
      </c>
      <c r="B95" s="342" t="s">
        <v>839</v>
      </c>
      <c r="C95" s="651" t="s">
        <v>839</v>
      </c>
    </row>
    <row r="96" spans="1:3" ht="13.5" thickBot="1" x14ac:dyDescent="0.25">
      <c r="A96" s="106">
        <v>95</v>
      </c>
      <c r="B96" s="342" t="s">
        <v>840</v>
      </c>
      <c r="C96" s="651" t="s">
        <v>840</v>
      </c>
    </row>
    <row r="97" spans="1:3" ht="23.25" thickBot="1" x14ac:dyDescent="0.25">
      <c r="A97" s="106">
        <v>96</v>
      </c>
      <c r="B97" s="342" t="s">
        <v>692</v>
      </c>
      <c r="C97" s="651" t="s">
        <v>692</v>
      </c>
    </row>
    <row r="98" spans="1:3" x14ac:dyDescent="0.2">
      <c r="A98" s="106">
        <v>97</v>
      </c>
      <c r="B98" s="343" t="s">
        <v>858</v>
      </c>
      <c r="C98" s="652" t="s">
        <v>858</v>
      </c>
    </row>
    <row r="99" spans="1:3" ht="36" x14ac:dyDescent="0.2">
      <c r="A99" s="106">
        <v>98</v>
      </c>
      <c r="B99" s="322" t="s">
        <v>258</v>
      </c>
      <c r="C99" s="642" t="s">
        <v>258</v>
      </c>
    </row>
    <row r="100" spans="1:3" ht="15.75" x14ac:dyDescent="0.2">
      <c r="A100" s="106">
        <v>99</v>
      </c>
      <c r="B100" s="339" t="s">
        <v>242</v>
      </c>
      <c r="C100" s="647" t="s">
        <v>242</v>
      </c>
    </row>
    <row r="101" spans="1:3" x14ac:dyDescent="0.2">
      <c r="A101" s="106">
        <v>100</v>
      </c>
      <c r="B101" s="336" t="s">
        <v>694</v>
      </c>
      <c r="C101" s="644" t="s">
        <v>694</v>
      </c>
    </row>
    <row r="102" spans="1:3" ht="15" x14ac:dyDescent="0.2">
      <c r="A102" s="106">
        <v>101</v>
      </c>
      <c r="B102" s="344"/>
      <c r="C102" s="603"/>
    </row>
    <row r="103" spans="1:3" x14ac:dyDescent="0.2">
      <c r="A103" s="106">
        <v>102</v>
      </c>
      <c r="B103" s="340" t="s">
        <v>131</v>
      </c>
      <c r="C103" s="650" t="s">
        <v>131</v>
      </c>
    </row>
    <row r="104" spans="1:3" x14ac:dyDescent="0.2">
      <c r="A104" s="106">
        <v>103</v>
      </c>
      <c r="B104" s="336" t="s">
        <v>130</v>
      </c>
      <c r="C104" s="644" t="s">
        <v>130</v>
      </c>
    </row>
    <row r="105" spans="1:3" x14ac:dyDescent="0.2">
      <c r="A105" s="106">
        <v>104</v>
      </c>
      <c r="B105" s="340" t="s">
        <v>650</v>
      </c>
      <c r="C105" s="650" t="s">
        <v>650</v>
      </c>
    </row>
    <row r="106" spans="1:3" x14ac:dyDescent="0.2">
      <c r="A106" s="106">
        <v>105</v>
      </c>
      <c r="B106" s="336" t="s">
        <v>136</v>
      </c>
      <c r="C106" s="644" t="s">
        <v>136</v>
      </c>
    </row>
    <row r="107" spans="1:3" ht="56.25" x14ac:dyDescent="0.2">
      <c r="A107" s="106">
        <v>106</v>
      </c>
      <c r="B107" s="340" t="s">
        <v>863</v>
      </c>
      <c r="C107" s="650" t="s">
        <v>863</v>
      </c>
    </row>
    <row r="108" spans="1:3" x14ac:dyDescent="0.2">
      <c r="A108" s="106">
        <v>107</v>
      </c>
      <c r="B108" s="336" t="s">
        <v>135</v>
      </c>
      <c r="C108" s="644" t="s">
        <v>135</v>
      </c>
    </row>
    <row r="109" spans="1:3" ht="33.75" x14ac:dyDescent="0.2">
      <c r="A109" s="106">
        <v>108</v>
      </c>
      <c r="B109" s="345" t="s">
        <v>1178</v>
      </c>
      <c r="C109" s="653" t="s">
        <v>1420</v>
      </c>
    </row>
    <row r="110" spans="1:3" x14ac:dyDescent="0.2">
      <c r="A110" s="106">
        <v>109</v>
      </c>
      <c r="B110" s="346" t="s">
        <v>864</v>
      </c>
      <c r="C110" s="654" t="s">
        <v>864</v>
      </c>
    </row>
    <row r="111" spans="1:3" x14ac:dyDescent="0.2">
      <c r="A111" s="106">
        <v>110</v>
      </c>
      <c r="B111" s="340" t="s">
        <v>865</v>
      </c>
      <c r="C111" s="650" t="s">
        <v>865</v>
      </c>
    </row>
    <row r="112" spans="1:3" x14ac:dyDescent="0.2">
      <c r="A112" s="106">
        <v>111</v>
      </c>
      <c r="B112" s="323" t="s">
        <v>147</v>
      </c>
      <c r="C112" s="643" t="s">
        <v>147</v>
      </c>
    </row>
    <row r="113" spans="1:3" ht="25.5" x14ac:dyDescent="0.2">
      <c r="A113" s="106">
        <v>112</v>
      </c>
      <c r="B113" s="336" t="s">
        <v>695</v>
      </c>
      <c r="C113" s="644" t="s">
        <v>695</v>
      </c>
    </row>
    <row r="114" spans="1:3" ht="22.5" x14ac:dyDescent="0.2">
      <c r="A114" s="106">
        <v>113</v>
      </c>
      <c r="B114" s="340" t="s">
        <v>178</v>
      </c>
      <c r="C114" s="650" t="s">
        <v>178</v>
      </c>
    </row>
    <row r="115" spans="1:3" ht="25.5" x14ac:dyDescent="0.2">
      <c r="A115" s="106">
        <v>114</v>
      </c>
      <c r="B115" s="336" t="s">
        <v>696</v>
      </c>
      <c r="C115" s="644" t="s">
        <v>696</v>
      </c>
    </row>
    <row r="116" spans="1:3" ht="33.75" x14ac:dyDescent="0.2">
      <c r="A116" s="106">
        <v>115</v>
      </c>
      <c r="B116" s="340" t="s">
        <v>1089</v>
      </c>
      <c r="C116" s="650" t="s">
        <v>1089</v>
      </c>
    </row>
    <row r="117" spans="1:3" ht="25.5" x14ac:dyDescent="0.2">
      <c r="A117" s="106">
        <v>116</v>
      </c>
      <c r="B117" s="336" t="s">
        <v>646</v>
      </c>
      <c r="C117" s="644" t="s">
        <v>646</v>
      </c>
    </row>
    <row r="118" spans="1:3" ht="15" x14ac:dyDescent="0.2">
      <c r="A118" s="106">
        <v>117</v>
      </c>
      <c r="B118" s="344"/>
      <c r="C118" s="603"/>
    </row>
    <row r="119" spans="1:3" ht="33.75" x14ac:dyDescent="0.2">
      <c r="A119" s="106">
        <v>118</v>
      </c>
      <c r="B119" s="340" t="s">
        <v>1087</v>
      </c>
      <c r="C119" s="650" t="s">
        <v>1087</v>
      </c>
    </row>
    <row r="120" spans="1:3" x14ac:dyDescent="0.2">
      <c r="A120" s="106">
        <v>119</v>
      </c>
      <c r="B120" s="336" t="s">
        <v>279</v>
      </c>
      <c r="C120" s="644" t="s">
        <v>279</v>
      </c>
    </row>
    <row r="121" spans="1:3" x14ac:dyDescent="0.2">
      <c r="A121" s="106">
        <v>120</v>
      </c>
      <c r="B121" s="340" t="s">
        <v>186</v>
      </c>
      <c r="C121" s="650" t="s">
        <v>186</v>
      </c>
    </row>
    <row r="122" spans="1:3" x14ac:dyDescent="0.2">
      <c r="A122" s="106">
        <v>121</v>
      </c>
      <c r="B122" s="336" t="s">
        <v>180</v>
      </c>
      <c r="C122" s="644" t="s">
        <v>180</v>
      </c>
    </row>
    <row r="123" spans="1:3" ht="22.5" x14ac:dyDescent="0.2">
      <c r="A123" s="106">
        <v>122</v>
      </c>
      <c r="B123" s="340" t="s">
        <v>1088</v>
      </c>
      <c r="C123" s="650" t="s">
        <v>1088</v>
      </c>
    </row>
    <row r="124" spans="1:3" ht="25.5" x14ac:dyDescent="0.2">
      <c r="A124" s="106">
        <v>123</v>
      </c>
      <c r="B124" s="336" t="s">
        <v>169</v>
      </c>
      <c r="C124" s="644" t="s">
        <v>169</v>
      </c>
    </row>
    <row r="125" spans="1:3" x14ac:dyDescent="0.2">
      <c r="A125" s="106">
        <v>124</v>
      </c>
      <c r="B125" s="347" t="s">
        <v>641</v>
      </c>
      <c r="C125" s="651" t="s">
        <v>641</v>
      </c>
    </row>
    <row r="126" spans="1:3" x14ac:dyDescent="0.2">
      <c r="A126" s="106">
        <v>125</v>
      </c>
      <c r="B126" s="347" t="s">
        <v>187</v>
      </c>
      <c r="C126" s="651" t="s">
        <v>187</v>
      </c>
    </row>
    <row r="127" spans="1:3" x14ac:dyDescent="0.2">
      <c r="A127" s="106">
        <v>126</v>
      </c>
      <c r="B127" s="347" t="s">
        <v>172</v>
      </c>
      <c r="C127" s="651" t="s">
        <v>172</v>
      </c>
    </row>
    <row r="128" spans="1:3" x14ac:dyDescent="0.2">
      <c r="A128" s="106">
        <v>127</v>
      </c>
      <c r="B128" s="347" t="s">
        <v>642</v>
      </c>
      <c r="C128" s="651" t="s">
        <v>642</v>
      </c>
    </row>
    <row r="129" spans="1:3" x14ac:dyDescent="0.2">
      <c r="A129" s="106">
        <v>128</v>
      </c>
      <c r="B129" s="336" t="s">
        <v>188</v>
      </c>
      <c r="C129" s="644" t="s">
        <v>188</v>
      </c>
    </row>
    <row r="130" spans="1:3" x14ac:dyDescent="0.2">
      <c r="A130" s="106">
        <v>129</v>
      </c>
      <c r="B130" s="347" t="s">
        <v>189</v>
      </c>
      <c r="C130" s="651" t="s">
        <v>189</v>
      </c>
    </row>
    <row r="131" spans="1:3" x14ac:dyDescent="0.2">
      <c r="A131" s="106">
        <v>130</v>
      </c>
      <c r="B131" s="347" t="s">
        <v>190</v>
      </c>
      <c r="C131" s="651" t="s">
        <v>190</v>
      </c>
    </row>
    <row r="132" spans="1:3" x14ac:dyDescent="0.2">
      <c r="A132" s="106">
        <v>131</v>
      </c>
      <c r="B132" s="347" t="s">
        <v>191</v>
      </c>
      <c r="C132" s="651" t="s">
        <v>191</v>
      </c>
    </row>
    <row r="133" spans="1:3" x14ac:dyDescent="0.2">
      <c r="A133" s="106">
        <v>132</v>
      </c>
      <c r="B133" s="347" t="s">
        <v>192</v>
      </c>
      <c r="C133" s="651" t="s">
        <v>192</v>
      </c>
    </row>
    <row r="134" spans="1:3" x14ac:dyDescent="0.2">
      <c r="A134" s="106">
        <v>133</v>
      </c>
      <c r="B134" s="347" t="s">
        <v>193</v>
      </c>
      <c r="C134" s="651" t="s">
        <v>193</v>
      </c>
    </row>
    <row r="135" spans="1:3" x14ac:dyDescent="0.2">
      <c r="A135" s="106">
        <v>134</v>
      </c>
      <c r="B135" s="347" t="s">
        <v>194</v>
      </c>
      <c r="C135" s="651" t="s">
        <v>194</v>
      </c>
    </row>
    <row r="136" spans="1:3" x14ac:dyDescent="0.2">
      <c r="A136" s="106">
        <v>135</v>
      </c>
      <c r="B136" s="347" t="s">
        <v>228</v>
      </c>
      <c r="C136" s="651" t="s">
        <v>228</v>
      </c>
    </row>
    <row r="137" spans="1:3" ht="25.5" x14ac:dyDescent="0.2">
      <c r="A137" s="106">
        <v>136</v>
      </c>
      <c r="B137" s="336" t="s">
        <v>206</v>
      </c>
      <c r="C137" s="644" t="s">
        <v>206</v>
      </c>
    </row>
    <row r="138" spans="1:3" ht="25.5" x14ac:dyDescent="0.2">
      <c r="A138" s="106">
        <v>137</v>
      </c>
      <c r="B138" s="336" t="s">
        <v>196</v>
      </c>
      <c r="C138" s="644" t="s">
        <v>196</v>
      </c>
    </row>
    <row r="139" spans="1:3" ht="33.75" x14ac:dyDescent="0.2">
      <c r="A139" s="106">
        <v>138</v>
      </c>
      <c r="B139" s="348" t="s">
        <v>866</v>
      </c>
      <c r="C139" s="650" t="s">
        <v>866</v>
      </c>
    </row>
    <row r="140" spans="1:3" ht="25.5" x14ac:dyDescent="0.2">
      <c r="A140" s="106">
        <v>139</v>
      </c>
      <c r="B140" s="349" t="s">
        <v>142</v>
      </c>
      <c r="C140" s="644" t="s">
        <v>142</v>
      </c>
    </row>
    <row r="141" spans="1:3" x14ac:dyDescent="0.2">
      <c r="A141" s="106">
        <v>140</v>
      </c>
      <c r="B141" s="336" t="s">
        <v>195</v>
      </c>
      <c r="C141" s="644" t="s">
        <v>195</v>
      </c>
    </row>
    <row r="142" spans="1:3" ht="22.5" x14ac:dyDescent="0.2">
      <c r="A142" s="106">
        <v>141</v>
      </c>
      <c r="B142" s="348" t="s">
        <v>894</v>
      </c>
      <c r="C142" s="650" t="s">
        <v>894</v>
      </c>
    </row>
    <row r="143" spans="1:3" x14ac:dyDescent="0.2">
      <c r="A143" s="106">
        <v>142</v>
      </c>
      <c r="B143" s="347" t="s">
        <v>280</v>
      </c>
      <c r="C143" s="651" t="s">
        <v>280</v>
      </c>
    </row>
    <row r="144" spans="1:3" x14ac:dyDescent="0.2">
      <c r="A144" s="106">
        <v>143</v>
      </c>
      <c r="B144" s="348" t="s">
        <v>197</v>
      </c>
      <c r="C144" s="650" t="s">
        <v>197</v>
      </c>
    </row>
    <row r="145" spans="1:3" x14ac:dyDescent="0.2">
      <c r="A145" s="106">
        <v>144</v>
      </c>
      <c r="B145" s="347" t="s">
        <v>281</v>
      </c>
      <c r="C145" s="651" t="s">
        <v>281</v>
      </c>
    </row>
    <row r="146" spans="1:3" x14ac:dyDescent="0.2">
      <c r="A146" s="106">
        <v>145</v>
      </c>
      <c r="B146" s="347" t="s">
        <v>282</v>
      </c>
      <c r="C146" s="651" t="s">
        <v>282</v>
      </c>
    </row>
    <row r="147" spans="1:3" ht="13.5" thickBot="1" x14ac:dyDescent="0.25">
      <c r="A147" s="106">
        <v>146</v>
      </c>
      <c r="B147" s="350" t="s">
        <v>644</v>
      </c>
      <c r="C147" s="644" t="s">
        <v>644</v>
      </c>
    </row>
    <row r="148" spans="1:3" ht="15.75" x14ac:dyDescent="0.2">
      <c r="A148" s="106">
        <v>147</v>
      </c>
      <c r="B148" s="339" t="s">
        <v>697</v>
      </c>
      <c r="C148" s="647" t="s">
        <v>697</v>
      </c>
    </row>
    <row r="149" spans="1:3" x14ac:dyDescent="0.2">
      <c r="A149" s="106">
        <v>148</v>
      </c>
      <c r="B149" s="336" t="s">
        <v>227</v>
      </c>
      <c r="C149" s="644" t="s">
        <v>227</v>
      </c>
    </row>
    <row r="150" spans="1:3" ht="22.5" x14ac:dyDescent="0.2">
      <c r="A150" s="106">
        <v>149</v>
      </c>
      <c r="B150" s="348" t="s">
        <v>698</v>
      </c>
      <c r="C150" s="650" t="s">
        <v>698</v>
      </c>
    </row>
    <row r="151" spans="1:3" x14ac:dyDescent="0.2">
      <c r="A151" s="106">
        <v>150</v>
      </c>
      <c r="B151" s="336" t="s">
        <v>681</v>
      </c>
      <c r="C151" s="644" t="s">
        <v>681</v>
      </c>
    </row>
    <row r="152" spans="1:3" x14ac:dyDescent="0.2">
      <c r="A152" s="106">
        <v>151</v>
      </c>
      <c r="B152" s="336" t="s">
        <v>682</v>
      </c>
      <c r="C152" s="644" t="s">
        <v>682</v>
      </c>
    </row>
    <row r="153" spans="1:3" x14ac:dyDescent="0.2">
      <c r="A153" s="106">
        <v>152</v>
      </c>
      <c r="B153" s="336" t="s">
        <v>683</v>
      </c>
      <c r="C153" s="644" t="s">
        <v>683</v>
      </c>
    </row>
    <row r="154" spans="1:3" x14ac:dyDescent="0.2">
      <c r="A154" s="106">
        <v>153</v>
      </c>
      <c r="B154" s="336" t="s">
        <v>198</v>
      </c>
      <c r="C154" s="644" t="s">
        <v>198</v>
      </c>
    </row>
    <row r="155" spans="1:3" x14ac:dyDescent="0.2">
      <c r="A155" s="106">
        <v>154</v>
      </c>
      <c r="B155" s="336" t="s">
        <v>199</v>
      </c>
      <c r="C155" s="644" t="s">
        <v>199</v>
      </c>
    </row>
    <row r="156" spans="1:3" x14ac:dyDescent="0.2">
      <c r="A156" s="106">
        <v>155</v>
      </c>
      <c r="B156" s="336" t="s">
        <v>200</v>
      </c>
      <c r="C156" s="644" t="s">
        <v>200</v>
      </c>
    </row>
    <row r="157" spans="1:3" x14ac:dyDescent="0.2">
      <c r="A157" s="106">
        <v>156</v>
      </c>
      <c r="B157" s="336" t="s">
        <v>201</v>
      </c>
      <c r="C157" s="644" t="s">
        <v>201</v>
      </c>
    </row>
    <row r="158" spans="1:3" x14ac:dyDescent="0.2">
      <c r="A158" s="106">
        <v>157</v>
      </c>
      <c r="B158" s="323" t="s">
        <v>780</v>
      </c>
      <c r="C158" s="643" t="s">
        <v>780</v>
      </c>
    </row>
    <row r="159" spans="1:3" x14ac:dyDescent="0.2">
      <c r="A159" s="106">
        <v>158</v>
      </c>
      <c r="B159" s="336" t="s">
        <v>23</v>
      </c>
      <c r="C159" s="644" t="s">
        <v>23</v>
      </c>
    </row>
    <row r="160" spans="1:3" ht="25.5" x14ac:dyDescent="0.2">
      <c r="A160" s="106">
        <v>159</v>
      </c>
      <c r="B160" s="323" t="s">
        <v>643</v>
      </c>
      <c r="C160" s="643" t="s">
        <v>643</v>
      </c>
    </row>
    <row r="161" spans="1:3" ht="33.75" x14ac:dyDescent="0.2">
      <c r="A161" s="106">
        <v>160</v>
      </c>
      <c r="B161" s="348" t="s">
        <v>5</v>
      </c>
      <c r="C161" s="650" t="s">
        <v>5</v>
      </c>
    </row>
    <row r="162" spans="1:3" x14ac:dyDescent="0.2">
      <c r="A162" s="106">
        <v>161</v>
      </c>
      <c r="B162" s="324" t="s">
        <v>684</v>
      </c>
      <c r="C162" s="644" t="s">
        <v>684</v>
      </c>
    </row>
    <row r="163" spans="1:3" x14ac:dyDescent="0.2">
      <c r="A163" s="106">
        <v>162</v>
      </c>
      <c r="B163" s="324" t="s">
        <v>685</v>
      </c>
      <c r="C163" s="644" t="s">
        <v>685</v>
      </c>
    </row>
    <row r="164" spans="1:3" x14ac:dyDescent="0.2">
      <c r="A164" s="106">
        <v>163</v>
      </c>
      <c r="B164" s="324" t="s">
        <v>686</v>
      </c>
      <c r="C164" s="644" t="s">
        <v>686</v>
      </c>
    </row>
    <row r="165" spans="1:3" x14ac:dyDescent="0.2">
      <c r="A165" s="106">
        <v>164</v>
      </c>
      <c r="B165" s="324" t="s">
        <v>687</v>
      </c>
      <c r="C165" s="644" t="s">
        <v>687</v>
      </c>
    </row>
    <row r="166" spans="1:3" x14ac:dyDescent="0.2">
      <c r="A166" s="106">
        <v>165</v>
      </c>
      <c r="B166" s="324" t="s">
        <v>688</v>
      </c>
      <c r="C166" s="644" t="s">
        <v>688</v>
      </c>
    </row>
    <row r="167" spans="1:3" x14ac:dyDescent="0.2">
      <c r="A167" s="106">
        <v>166</v>
      </c>
      <c r="B167" s="324" t="s">
        <v>689</v>
      </c>
      <c r="C167" s="644" t="s">
        <v>689</v>
      </c>
    </row>
    <row r="168" spans="1:3" x14ac:dyDescent="0.2">
      <c r="A168" s="106">
        <v>167</v>
      </c>
      <c r="B168" s="323" t="s">
        <v>891</v>
      </c>
      <c r="C168" s="643" t="s">
        <v>891</v>
      </c>
    </row>
    <row r="169" spans="1:3" ht="18" x14ac:dyDescent="0.2">
      <c r="A169" s="106">
        <v>168</v>
      </c>
      <c r="B169" s="322" t="s">
        <v>140</v>
      </c>
      <c r="C169" s="642" t="s">
        <v>140</v>
      </c>
    </row>
    <row r="170" spans="1:3" ht="15.75" x14ac:dyDescent="0.2">
      <c r="A170" s="106">
        <v>169</v>
      </c>
      <c r="B170" s="339" t="s">
        <v>277</v>
      </c>
      <c r="C170" s="647" t="s">
        <v>277</v>
      </c>
    </row>
    <row r="171" spans="1:3" ht="15.75" x14ac:dyDescent="0.2">
      <c r="A171" s="106">
        <v>170</v>
      </c>
      <c r="B171" s="333" t="s">
        <v>202</v>
      </c>
      <c r="C171" s="647" t="s">
        <v>202</v>
      </c>
    </row>
    <row r="172" spans="1:3" ht="25.5" x14ac:dyDescent="0.2">
      <c r="A172" s="106">
        <v>171</v>
      </c>
      <c r="B172" s="336" t="s">
        <v>700</v>
      </c>
      <c r="C172" s="644" t="s">
        <v>1421</v>
      </c>
    </row>
    <row r="173" spans="1:3" ht="33.75" x14ac:dyDescent="0.2">
      <c r="A173" s="106">
        <v>172</v>
      </c>
      <c r="B173" s="351" t="s">
        <v>203</v>
      </c>
      <c r="C173" s="650" t="s">
        <v>203</v>
      </c>
    </row>
    <row r="174" spans="1:3" ht="33.75" x14ac:dyDescent="0.2">
      <c r="A174" s="106">
        <v>173</v>
      </c>
      <c r="B174" s="351" t="s">
        <v>204</v>
      </c>
      <c r="C174" s="650" t="s">
        <v>204</v>
      </c>
    </row>
    <row r="175" spans="1:3" ht="33.75" x14ac:dyDescent="0.2">
      <c r="A175" s="106">
        <v>174</v>
      </c>
      <c r="B175" s="351" t="s">
        <v>784</v>
      </c>
      <c r="C175" s="650" t="s">
        <v>784</v>
      </c>
    </row>
    <row r="176" spans="1:3" ht="33.75" x14ac:dyDescent="0.2">
      <c r="A176" s="106">
        <v>175</v>
      </c>
      <c r="B176" s="351" t="s">
        <v>895</v>
      </c>
      <c r="C176" s="650" t="s">
        <v>895</v>
      </c>
    </row>
    <row r="177" spans="1:3" ht="13.5" thickBot="1" x14ac:dyDescent="0.25">
      <c r="A177" s="106">
        <v>176</v>
      </c>
      <c r="B177" s="336" t="s">
        <v>690</v>
      </c>
      <c r="C177" s="644" t="s">
        <v>690</v>
      </c>
    </row>
    <row r="178" spans="1:3" ht="34.5" thickBot="1" x14ac:dyDescent="0.25">
      <c r="A178" s="106">
        <v>177</v>
      </c>
      <c r="B178" s="352" t="s">
        <v>717</v>
      </c>
      <c r="C178" s="651" t="s">
        <v>717</v>
      </c>
    </row>
    <row r="179" spans="1:3" ht="23.25" thickBot="1" x14ac:dyDescent="0.25">
      <c r="A179" s="106">
        <v>178</v>
      </c>
      <c r="B179" s="353" t="s">
        <v>718</v>
      </c>
      <c r="C179" s="651" t="s">
        <v>718</v>
      </c>
    </row>
    <row r="180" spans="1:3" ht="23.25" thickBot="1" x14ac:dyDescent="0.25">
      <c r="A180" s="106">
        <v>179</v>
      </c>
      <c r="B180" s="353" t="s">
        <v>720</v>
      </c>
      <c r="C180" s="651" t="s">
        <v>720</v>
      </c>
    </row>
    <row r="181" spans="1:3" ht="23.25" thickBot="1" x14ac:dyDescent="0.25">
      <c r="A181" s="106">
        <v>180</v>
      </c>
      <c r="B181" s="353" t="s">
        <v>715</v>
      </c>
      <c r="C181" s="651" t="s">
        <v>715</v>
      </c>
    </row>
    <row r="182" spans="1:3" ht="23.25" thickBot="1" x14ac:dyDescent="0.25">
      <c r="A182" s="106">
        <v>181</v>
      </c>
      <c r="B182" s="353" t="s">
        <v>716</v>
      </c>
      <c r="C182" s="651" t="s">
        <v>716</v>
      </c>
    </row>
    <row r="183" spans="1:3" ht="13.5" thickBot="1" x14ac:dyDescent="0.25">
      <c r="A183" s="106">
        <v>182</v>
      </c>
      <c r="B183" s="353" t="s">
        <v>712</v>
      </c>
      <c r="C183" s="651" t="s">
        <v>712</v>
      </c>
    </row>
    <row r="184" spans="1:3" ht="13.5" thickBot="1" x14ac:dyDescent="0.25">
      <c r="A184" s="106">
        <v>183</v>
      </c>
      <c r="B184" s="353" t="s">
        <v>713</v>
      </c>
      <c r="C184" s="651" t="s">
        <v>713</v>
      </c>
    </row>
    <row r="185" spans="1:3" ht="13.5" thickBot="1" x14ac:dyDescent="0.25">
      <c r="A185" s="106">
        <v>184</v>
      </c>
      <c r="B185" s="353" t="s">
        <v>714</v>
      </c>
      <c r="C185" s="651" t="s">
        <v>714</v>
      </c>
    </row>
    <row r="186" spans="1:3" ht="33.75" x14ac:dyDescent="0.2">
      <c r="A186" s="106">
        <v>185</v>
      </c>
      <c r="B186" s="354" t="s">
        <v>867</v>
      </c>
      <c r="C186" s="651" t="s">
        <v>867</v>
      </c>
    </row>
    <row r="187" spans="1:3" x14ac:dyDescent="0.2">
      <c r="A187" s="106">
        <v>186</v>
      </c>
      <c r="B187" s="355" t="s">
        <v>868</v>
      </c>
      <c r="C187" s="655" t="s">
        <v>868</v>
      </c>
    </row>
    <row r="188" spans="1:3" x14ac:dyDescent="0.2">
      <c r="A188" s="106">
        <v>187</v>
      </c>
      <c r="B188" s="336" t="s">
        <v>207</v>
      </c>
      <c r="C188" s="644" t="s">
        <v>207</v>
      </c>
    </row>
    <row r="189" spans="1:3" ht="23.25" thickBot="1" x14ac:dyDescent="0.25">
      <c r="A189" s="106">
        <v>188</v>
      </c>
      <c r="B189" s="356" t="s">
        <v>134</v>
      </c>
      <c r="C189" s="650" t="s">
        <v>134</v>
      </c>
    </row>
    <row r="190" spans="1:3" ht="23.25" thickBot="1" x14ac:dyDescent="0.25">
      <c r="A190" s="106">
        <v>189</v>
      </c>
      <c r="B190" s="353" t="s">
        <v>719</v>
      </c>
      <c r="C190" s="651" t="s">
        <v>719</v>
      </c>
    </row>
    <row r="191" spans="1:3" x14ac:dyDescent="0.2">
      <c r="A191" s="106">
        <v>190</v>
      </c>
      <c r="B191" s="323" t="s">
        <v>869</v>
      </c>
      <c r="C191" s="643" t="s">
        <v>869</v>
      </c>
    </row>
    <row r="192" spans="1:3" ht="25.5" x14ac:dyDescent="0.2">
      <c r="A192" s="106">
        <v>191</v>
      </c>
      <c r="B192" s="336" t="s">
        <v>648</v>
      </c>
      <c r="C192" s="644" t="s">
        <v>1422</v>
      </c>
    </row>
    <row r="193" spans="1:3" ht="23.25" thickBot="1" x14ac:dyDescent="0.25">
      <c r="A193" s="106">
        <v>192</v>
      </c>
      <c r="B193" s="348" t="s">
        <v>1179</v>
      </c>
      <c r="C193" s="650" t="s">
        <v>1423</v>
      </c>
    </row>
    <row r="194" spans="1:3" ht="13.5" thickBot="1" x14ac:dyDescent="0.25">
      <c r="A194" s="106">
        <v>193</v>
      </c>
      <c r="B194" s="357" t="s">
        <v>870</v>
      </c>
      <c r="C194" s="655" t="s">
        <v>870</v>
      </c>
    </row>
    <row r="195" spans="1:3" ht="13.5" thickBot="1" x14ac:dyDescent="0.25">
      <c r="A195" s="106">
        <v>194</v>
      </c>
      <c r="B195" s="358" t="s">
        <v>871</v>
      </c>
      <c r="C195" s="655" t="s">
        <v>871</v>
      </c>
    </row>
    <row r="196" spans="1:3" ht="39" thickBot="1" x14ac:dyDescent="0.25">
      <c r="A196" s="106">
        <v>195</v>
      </c>
      <c r="B196" s="323" t="s">
        <v>645</v>
      </c>
      <c r="C196" s="643" t="s">
        <v>645</v>
      </c>
    </row>
    <row r="197" spans="1:3" ht="13.5" thickBot="1" x14ac:dyDescent="0.25">
      <c r="A197" s="106">
        <v>196</v>
      </c>
      <c r="B197" s="357" t="s">
        <v>872</v>
      </c>
      <c r="C197" s="655" t="s">
        <v>872</v>
      </c>
    </row>
    <row r="198" spans="1:3" ht="13.5" thickBot="1" x14ac:dyDescent="0.25">
      <c r="A198" s="106">
        <v>197</v>
      </c>
      <c r="B198" s="358" t="s">
        <v>873</v>
      </c>
      <c r="C198" s="655" t="s">
        <v>873</v>
      </c>
    </row>
    <row r="199" spans="1:3" ht="13.5" thickBot="1" x14ac:dyDescent="0.25">
      <c r="A199" s="106">
        <v>198</v>
      </c>
      <c r="B199" s="358" t="s">
        <v>874</v>
      </c>
      <c r="C199" s="655" t="s">
        <v>874</v>
      </c>
    </row>
    <row r="200" spans="1:3" ht="13.5" thickBot="1" x14ac:dyDescent="0.25">
      <c r="A200" s="106">
        <v>199</v>
      </c>
      <c r="B200" s="358" t="s">
        <v>875</v>
      </c>
      <c r="C200" s="655" t="s">
        <v>875</v>
      </c>
    </row>
    <row r="201" spans="1:3" ht="25.5" x14ac:dyDescent="0.2">
      <c r="A201" s="106">
        <v>200</v>
      </c>
      <c r="B201" s="336" t="s">
        <v>649</v>
      </c>
      <c r="C201" s="644" t="s">
        <v>1424</v>
      </c>
    </row>
    <row r="202" spans="1:3" ht="23.25" thickBot="1" x14ac:dyDescent="0.25">
      <c r="A202" s="106">
        <v>201</v>
      </c>
      <c r="B202" s="359" t="s">
        <v>1180</v>
      </c>
      <c r="C202" s="650" t="s">
        <v>1425</v>
      </c>
    </row>
    <row r="203" spans="1:3" ht="25.5" x14ac:dyDescent="0.2">
      <c r="A203" s="106">
        <v>202</v>
      </c>
      <c r="B203" s="336" t="s">
        <v>651</v>
      </c>
      <c r="C203" s="644" t="s">
        <v>651</v>
      </c>
    </row>
    <row r="204" spans="1:3" ht="23.25" thickBot="1" x14ac:dyDescent="0.25">
      <c r="A204" s="106">
        <v>203</v>
      </c>
      <c r="B204" s="359" t="s">
        <v>1181</v>
      </c>
      <c r="C204" s="650" t="s">
        <v>1426</v>
      </c>
    </row>
    <row r="205" spans="1:3" ht="27" x14ac:dyDescent="0.2">
      <c r="A205" s="106">
        <v>204</v>
      </c>
      <c r="B205" s="336" t="s">
        <v>726</v>
      </c>
      <c r="C205" s="644" t="s">
        <v>1427</v>
      </c>
    </row>
    <row r="206" spans="1:3" x14ac:dyDescent="0.2">
      <c r="A206" s="106">
        <v>205</v>
      </c>
      <c r="B206" s="351" t="s">
        <v>725</v>
      </c>
      <c r="C206" s="650" t="s">
        <v>725</v>
      </c>
    </row>
    <row r="207" spans="1:3" x14ac:dyDescent="0.2">
      <c r="A207" s="106">
        <v>206</v>
      </c>
      <c r="B207" s="347" t="s">
        <v>723</v>
      </c>
      <c r="C207" s="651" t="s">
        <v>1428</v>
      </c>
    </row>
    <row r="208" spans="1:3" ht="15.75" x14ac:dyDescent="0.2">
      <c r="A208" s="106">
        <v>207</v>
      </c>
      <c r="B208" s="339" t="s">
        <v>722</v>
      </c>
      <c r="C208" s="647" t="s">
        <v>722</v>
      </c>
    </row>
    <row r="209" spans="1:3" ht="39.75" x14ac:dyDescent="0.2">
      <c r="A209" s="106">
        <v>208</v>
      </c>
      <c r="B209" s="324" t="s">
        <v>498</v>
      </c>
      <c r="C209" s="644" t="s">
        <v>1429</v>
      </c>
    </row>
    <row r="210" spans="1:3" ht="33.75" x14ac:dyDescent="0.2">
      <c r="A210" s="106">
        <v>209</v>
      </c>
      <c r="B210" s="351" t="s">
        <v>1169</v>
      </c>
      <c r="C210" s="650" t="s">
        <v>1169</v>
      </c>
    </row>
    <row r="211" spans="1:3" x14ac:dyDescent="0.2">
      <c r="A211" s="106">
        <v>210</v>
      </c>
      <c r="B211" s="323" t="s">
        <v>876</v>
      </c>
      <c r="C211" s="643" t="s">
        <v>876</v>
      </c>
    </row>
    <row r="212" spans="1:3" ht="25.5" x14ac:dyDescent="0.2">
      <c r="A212" s="106">
        <v>211</v>
      </c>
      <c r="B212" s="324" t="s">
        <v>903</v>
      </c>
      <c r="C212" s="644" t="s">
        <v>903</v>
      </c>
    </row>
    <row r="213" spans="1:3" ht="38.25" x14ac:dyDescent="0.2">
      <c r="A213" s="106">
        <v>212</v>
      </c>
      <c r="B213" s="324" t="s">
        <v>904</v>
      </c>
      <c r="C213" s="644" t="s">
        <v>904</v>
      </c>
    </row>
    <row r="214" spans="1:3" ht="34.5" thickBot="1" x14ac:dyDescent="0.25">
      <c r="A214" s="106">
        <v>213</v>
      </c>
      <c r="B214" s="360" t="s">
        <v>339</v>
      </c>
      <c r="C214" s="650" t="s">
        <v>1430</v>
      </c>
    </row>
    <row r="215" spans="1:3" x14ac:dyDescent="0.2">
      <c r="A215" s="106">
        <v>214</v>
      </c>
      <c r="B215" s="323" t="s">
        <v>721</v>
      </c>
      <c r="C215" s="643" t="s">
        <v>721</v>
      </c>
    </row>
    <row r="216" spans="1:3" ht="21" x14ac:dyDescent="0.2">
      <c r="A216" s="106">
        <v>215</v>
      </c>
      <c r="B216" s="329" t="s">
        <v>775</v>
      </c>
      <c r="C216" s="642" t="s">
        <v>1431</v>
      </c>
    </row>
    <row r="217" spans="1:3" x14ac:dyDescent="0.2">
      <c r="A217" s="106">
        <v>216</v>
      </c>
      <c r="B217" s="323" t="s">
        <v>674</v>
      </c>
      <c r="C217" s="643" t="s">
        <v>674</v>
      </c>
    </row>
    <row r="218" spans="1:3" x14ac:dyDescent="0.2">
      <c r="A218" s="106">
        <v>217</v>
      </c>
      <c r="B218" s="324" t="s">
        <v>776</v>
      </c>
      <c r="C218" s="644" t="s">
        <v>1432</v>
      </c>
    </row>
    <row r="219" spans="1:3" ht="33.75" x14ac:dyDescent="0.2">
      <c r="A219" s="106">
        <v>218</v>
      </c>
      <c r="B219" s="348" t="s">
        <v>22</v>
      </c>
      <c r="C219" s="650" t="s">
        <v>22</v>
      </c>
    </row>
    <row r="220" spans="1:3" x14ac:dyDescent="0.2">
      <c r="A220" s="106">
        <v>219</v>
      </c>
      <c r="B220" s="323" t="s">
        <v>727</v>
      </c>
      <c r="C220" s="643" t="s">
        <v>727</v>
      </c>
    </row>
    <row r="221" spans="1:3" ht="38.25" x14ac:dyDescent="0.2">
      <c r="A221" s="106">
        <v>220</v>
      </c>
      <c r="B221" s="323" t="s">
        <v>728</v>
      </c>
      <c r="C221" s="643" t="s">
        <v>728</v>
      </c>
    </row>
    <row r="222" spans="1:3" x14ac:dyDescent="0.2">
      <c r="A222" s="106">
        <v>221</v>
      </c>
      <c r="B222" s="323" t="s">
        <v>729</v>
      </c>
      <c r="C222" s="643" t="s">
        <v>729</v>
      </c>
    </row>
    <row r="223" spans="1:3" ht="39" thickBot="1" x14ac:dyDescent="0.25">
      <c r="A223" s="106">
        <v>222</v>
      </c>
      <c r="B223" s="323" t="s">
        <v>730</v>
      </c>
      <c r="C223" s="643" t="s">
        <v>730</v>
      </c>
    </row>
    <row r="224" spans="1:3" ht="13.5" thickBot="1" x14ac:dyDescent="0.25">
      <c r="A224" s="106">
        <v>223</v>
      </c>
      <c r="B224" s="352" t="s">
        <v>259</v>
      </c>
      <c r="C224" s="651" t="s">
        <v>259</v>
      </c>
    </row>
    <row r="225" spans="1:3" ht="13.5" thickBot="1" x14ac:dyDescent="0.25">
      <c r="A225" s="106">
        <v>224</v>
      </c>
      <c r="B225" s="353" t="s">
        <v>731</v>
      </c>
      <c r="C225" s="651" t="s">
        <v>731</v>
      </c>
    </row>
    <row r="226" spans="1:3" ht="13.5" thickBot="1" x14ac:dyDescent="0.25">
      <c r="A226" s="106">
        <v>225</v>
      </c>
      <c r="B226" s="353" t="s">
        <v>732</v>
      </c>
      <c r="C226" s="651" t="s">
        <v>732</v>
      </c>
    </row>
    <row r="227" spans="1:3" ht="13.5" thickBot="1" x14ac:dyDescent="0.25">
      <c r="A227" s="106">
        <v>226</v>
      </c>
      <c r="B227" s="353" t="s">
        <v>733</v>
      </c>
      <c r="C227" s="651" t="s">
        <v>733</v>
      </c>
    </row>
    <row r="228" spans="1:3" x14ac:dyDescent="0.2">
      <c r="A228" s="106">
        <v>227</v>
      </c>
      <c r="B228" s="347" t="s">
        <v>734</v>
      </c>
      <c r="C228" s="651" t="s">
        <v>734</v>
      </c>
    </row>
    <row r="229" spans="1:3" ht="25.5" x14ac:dyDescent="0.2">
      <c r="A229" s="106">
        <v>228</v>
      </c>
      <c r="B229" s="324" t="s">
        <v>1182</v>
      </c>
      <c r="C229" s="644" t="s">
        <v>1433</v>
      </c>
    </row>
    <row r="230" spans="1:3" ht="51" x14ac:dyDescent="0.2">
      <c r="A230" s="106">
        <v>229</v>
      </c>
      <c r="B230" s="323" t="s">
        <v>699</v>
      </c>
      <c r="C230" s="643" t="s">
        <v>699</v>
      </c>
    </row>
    <row r="231" spans="1:3" ht="25.5" x14ac:dyDescent="0.2">
      <c r="A231" s="106">
        <v>230</v>
      </c>
      <c r="B231" s="336" t="s">
        <v>896</v>
      </c>
      <c r="C231" s="644" t="s">
        <v>1434</v>
      </c>
    </row>
    <row r="232" spans="1:3" ht="45.75" thickBot="1" x14ac:dyDescent="0.25">
      <c r="A232" s="106">
        <v>231</v>
      </c>
      <c r="B232" s="361" t="s">
        <v>761</v>
      </c>
      <c r="C232" s="650" t="s">
        <v>761</v>
      </c>
    </row>
    <row r="233" spans="1:3" ht="13.5" thickBot="1" x14ac:dyDescent="0.25">
      <c r="A233" s="106">
        <v>232</v>
      </c>
      <c r="B233" s="362" t="s">
        <v>897</v>
      </c>
      <c r="C233" s="656" t="s">
        <v>1435</v>
      </c>
    </row>
    <row r="234" spans="1:3" ht="25.5" x14ac:dyDescent="0.2">
      <c r="A234" s="106">
        <v>233</v>
      </c>
      <c r="B234" s="324" t="s">
        <v>737</v>
      </c>
      <c r="C234" s="644" t="s">
        <v>737</v>
      </c>
    </row>
    <row r="235" spans="1:3" ht="22.5" x14ac:dyDescent="0.2">
      <c r="A235" s="106">
        <v>234</v>
      </c>
      <c r="B235" s="348" t="s">
        <v>738</v>
      </c>
      <c r="C235" s="650" t="s">
        <v>738</v>
      </c>
    </row>
    <row r="236" spans="1:3" ht="25.5" x14ac:dyDescent="0.2">
      <c r="A236" s="106">
        <v>235</v>
      </c>
      <c r="B236" s="324" t="s">
        <v>739</v>
      </c>
      <c r="C236" s="644" t="s">
        <v>739</v>
      </c>
    </row>
    <row r="237" spans="1:3" ht="23.25" thickBot="1" x14ac:dyDescent="0.25">
      <c r="A237" s="106">
        <v>236</v>
      </c>
      <c r="B237" s="348" t="s">
        <v>740</v>
      </c>
      <c r="C237" s="650" t="s">
        <v>740</v>
      </c>
    </row>
    <row r="238" spans="1:3" ht="13.5" thickBot="1" x14ac:dyDescent="0.25">
      <c r="A238" s="106">
        <v>237</v>
      </c>
      <c r="B238" s="352" t="s">
        <v>28</v>
      </c>
      <c r="C238" s="651" t="s">
        <v>28</v>
      </c>
    </row>
    <row r="239" spans="1:3" ht="13.5" thickBot="1" x14ac:dyDescent="0.25">
      <c r="A239" s="106">
        <v>238</v>
      </c>
      <c r="B239" s="353" t="s">
        <v>260</v>
      </c>
      <c r="C239" s="651" t="s">
        <v>260</v>
      </c>
    </row>
    <row r="240" spans="1:3" ht="13.5" thickBot="1" x14ac:dyDescent="0.25">
      <c r="A240" s="106">
        <v>239</v>
      </c>
      <c r="B240" s="353" t="s">
        <v>261</v>
      </c>
      <c r="C240" s="651" t="s">
        <v>261</v>
      </c>
    </row>
    <row r="241" spans="1:3" ht="13.5" thickBot="1" x14ac:dyDescent="0.25">
      <c r="A241" s="106">
        <v>240</v>
      </c>
      <c r="B241" s="353" t="s">
        <v>24</v>
      </c>
      <c r="C241" s="651" t="s">
        <v>24</v>
      </c>
    </row>
    <row r="242" spans="1:3" x14ac:dyDescent="0.2">
      <c r="A242" s="106">
        <v>241</v>
      </c>
      <c r="B242" s="347" t="s">
        <v>647</v>
      </c>
      <c r="C242" s="651" t="s">
        <v>647</v>
      </c>
    </row>
    <row r="243" spans="1:3" ht="25.5" x14ac:dyDescent="0.2">
      <c r="A243" s="106">
        <v>242</v>
      </c>
      <c r="B243" s="324" t="s">
        <v>743</v>
      </c>
      <c r="C243" s="644" t="s">
        <v>743</v>
      </c>
    </row>
    <row r="244" spans="1:3" ht="22.5" x14ac:dyDescent="0.2">
      <c r="A244" s="106">
        <v>243</v>
      </c>
      <c r="B244" s="348" t="s">
        <v>744</v>
      </c>
      <c r="C244" s="650" t="s">
        <v>744</v>
      </c>
    </row>
    <row r="245" spans="1:3" ht="25.5" x14ac:dyDescent="0.2">
      <c r="A245" s="106">
        <v>244</v>
      </c>
      <c r="B245" s="324" t="s">
        <v>25</v>
      </c>
      <c r="C245" s="644" t="s">
        <v>1436</v>
      </c>
    </row>
    <row r="246" spans="1:3" ht="45.75" thickBot="1" x14ac:dyDescent="0.25">
      <c r="A246" s="106">
        <v>245</v>
      </c>
      <c r="B246" s="359" t="s">
        <v>26</v>
      </c>
      <c r="C246" s="650" t="s">
        <v>26</v>
      </c>
    </row>
    <row r="247" spans="1:3" ht="13.5" thickBot="1" x14ac:dyDescent="0.25">
      <c r="A247" s="106">
        <v>246</v>
      </c>
      <c r="B247" s="353" t="s">
        <v>745</v>
      </c>
      <c r="C247" s="651" t="s">
        <v>745</v>
      </c>
    </row>
    <row r="248" spans="1:3" ht="13.5" thickBot="1" x14ac:dyDescent="0.25">
      <c r="A248" s="106">
        <v>247</v>
      </c>
      <c r="B248" s="353" t="s">
        <v>746</v>
      </c>
      <c r="C248" s="651" t="s">
        <v>746</v>
      </c>
    </row>
    <row r="249" spans="1:3" ht="13.5" thickBot="1" x14ac:dyDescent="0.25">
      <c r="A249" s="106">
        <v>248</v>
      </c>
      <c r="B249" s="353" t="s">
        <v>747</v>
      </c>
      <c r="C249" s="651" t="s">
        <v>747</v>
      </c>
    </row>
    <row r="250" spans="1:3" ht="15.75" x14ac:dyDescent="0.2">
      <c r="A250" s="106">
        <v>249</v>
      </c>
      <c r="B250" s="339" t="s">
        <v>748</v>
      </c>
      <c r="C250" s="647" t="s">
        <v>748</v>
      </c>
    </row>
    <row r="251" spans="1:3" ht="25.5" x14ac:dyDescent="0.2">
      <c r="A251" s="106">
        <v>250</v>
      </c>
      <c r="B251" s="324" t="s">
        <v>31</v>
      </c>
      <c r="C251" s="644" t="s">
        <v>1437</v>
      </c>
    </row>
    <row r="252" spans="1:3" ht="68.25" thickBot="1" x14ac:dyDescent="0.25">
      <c r="A252" s="106">
        <v>251</v>
      </c>
      <c r="B252" s="348" t="s">
        <v>877</v>
      </c>
      <c r="C252" s="650" t="s">
        <v>877</v>
      </c>
    </row>
    <row r="253" spans="1:3" ht="13.5" thickBot="1" x14ac:dyDescent="0.25">
      <c r="A253" s="106">
        <v>252</v>
      </c>
      <c r="B253" s="363" t="s">
        <v>27</v>
      </c>
      <c r="C253" s="651" t="s">
        <v>27</v>
      </c>
    </row>
    <row r="254" spans="1:3" ht="23.25" thickBot="1" x14ac:dyDescent="0.25">
      <c r="A254" s="106">
        <v>253</v>
      </c>
      <c r="B254" s="363" t="s">
        <v>749</v>
      </c>
      <c r="C254" s="651" t="s">
        <v>749</v>
      </c>
    </row>
    <row r="255" spans="1:3" ht="13.5" thickBot="1" x14ac:dyDescent="0.25">
      <c r="A255" s="106">
        <v>254</v>
      </c>
      <c r="B255" s="352" t="s">
        <v>750</v>
      </c>
      <c r="C255" s="651" t="s">
        <v>750</v>
      </c>
    </row>
    <row r="256" spans="1:3" ht="34.5" thickBot="1" x14ac:dyDescent="0.25">
      <c r="A256" s="106">
        <v>255</v>
      </c>
      <c r="B256" s="353" t="s">
        <v>751</v>
      </c>
      <c r="C256" s="651" t="s">
        <v>751</v>
      </c>
    </row>
    <row r="257" spans="1:3" ht="13.5" thickBot="1" x14ac:dyDescent="0.25">
      <c r="A257" s="106">
        <v>256</v>
      </c>
      <c r="B257" s="353" t="s">
        <v>262</v>
      </c>
      <c r="C257" s="651" t="s">
        <v>262</v>
      </c>
    </row>
    <row r="258" spans="1:3" ht="25.5" x14ac:dyDescent="0.2">
      <c r="A258" s="106">
        <v>257</v>
      </c>
      <c r="B258" s="336" t="s">
        <v>752</v>
      </c>
      <c r="C258" s="644" t="s">
        <v>752</v>
      </c>
    </row>
    <row r="259" spans="1:3" ht="34.5" thickBot="1" x14ac:dyDescent="0.25">
      <c r="A259" s="106">
        <v>258</v>
      </c>
      <c r="B259" s="359" t="s">
        <v>878</v>
      </c>
      <c r="C259" s="650" t="s">
        <v>878</v>
      </c>
    </row>
    <row r="260" spans="1:3" ht="13.5" thickBot="1" x14ac:dyDescent="0.25">
      <c r="A260" s="106">
        <v>259</v>
      </c>
      <c r="B260" s="342" t="s">
        <v>753</v>
      </c>
      <c r="C260" s="651" t="s">
        <v>753</v>
      </c>
    </row>
    <row r="261" spans="1:3" ht="13.5" thickBot="1" x14ac:dyDescent="0.25">
      <c r="A261" s="106">
        <v>260</v>
      </c>
      <c r="B261" s="342" t="s">
        <v>754</v>
      </c>
      <c r="C261" s="651" t="s">
        <v>754</v>
      </c>
    </row>
    <row r="262" spans="1:3" ht="13.5" thickBot="1" x14ac:dyDescent="0.25">
      <c r="A262" s="106">
        <v>261</v>
      </c>
      <c r="B262" s="342" t="s">
        <v>755</v>
      </c>
      <c r="C262" s="651" t="s">
        <v>755</v>
      </c>
    </row>
    <row r="263" spans="1:3" ht="25.5" x14ac:dyDescent="0.2">
      <c r="A263" s="106">
        <v>262</v>
      </c>
      <c r="B263" s="336" t="s">
        <v>756</v>
      </c>
      <c r="C263" s="644" t="s">
        <v>756</v>
      </c>
    </row>
    <row r="264" spans="1:3" ht="33.75" x14ac:dyDescent="0.2">
      <c r="A264" s="106">
        <v>263</v>
      </c>
      <c r="B264" s="351" t="s">
        <v>1183</v>
      </c>
      <c r="C264" s="650" t="s">
        <v>1438</v>
      </c>
    </row>
    <row r="265" spans="1:3" ht="34.5" thickBot="1" x14ac:dyDescent="0.25">
      <c r="A265" s="106">
        <v>264</v>
      </c>
      <c r="B265" s="351" t="s">
        <v>976</v>
      </c>
      <c r="C265" s="650" t="s">
        <v>976</v>
      </c>
    </row>
    <row r="266" spans="1:3" ht="13.5" thickBot="1" x14ac:dyDescent="0.25">
      <c r="A266" s="106">
        <v>265</v>
      </c>
      <c r="B266" s="352" t="s">
        <v>757</v>
      </c>
      <c r="C266" s="651" t="s">
        <v>757</v>
      </c>
    </row>
    <row r="267" spans="1:3" ht="13.5" thickBot="1" x14ac:dyDescent="0.25">
      <c r="A267" s="106">
        <v>266</v>
      </c>
      <c r="B267" s="353" t="s">
        <v>658</v>
      </c>
      <c r="C267" s="651" t="s">
        <v>1439</v>
      </c>
    </row>
    <row r="268" spans="1:3" ht="13.5" thickBot="1" x14ac:dyDescent="0.25">
      <c r="A268" s="106">
        <v>267</v>
      </c>
      <c r="B268" s="353" t="s">
        <v>657</v>
      </c>
      <c r="C268" s="651" t="s">
        <v>1440</v>
      </c>
    </row>
    <row r="269" spans="1:3" ht="13.5" thickBot="1" x14ac:dyDescent="0.25">
      <c r="A269" s="106">
        <v>268</v>
      </c>
      <c r="B269" s="353" t="s">
        <v>758</v>
      </c>
      <c r="C269" s="651" t="s">
        <v>758</v>
      </c>
    </row>
    <row r="270" spans="1:3" ht="13.5" thickBot="1" x14ac:dyDescent="0.25">
      <c r="A270" s="106">
        <v>269</v>
      </c>
      <c r="B270" s="353" t="s">
        <v>660</v>
      </c>
      <c r="C270" s="651" t="s">
        <v>660</v>
      </c>
    </row>
    <row r="271" spans="1:3" ht="13.5" thickBot="1" x14ac:dyDescent="0.25">
      <c r="A271" s="106">
        <v>270</v>
      </c>
      <c r="B271" s="353" t="s">
        <v>659</v>
      </c>
      <c r="C271" s="651" t="s">
        <v>659</v>
      </c>
    </row>
    <row r="272" spans="1:3" ht="13.5" thickBot="1" x14ac:dyDescent="0.25">
      <c r="A272" s="106">
        <v>271</v>
      </c>
      <c r="B272" s="353" t="s">
        <v>759</v>
      </c>
      <c r="C272" s="651" t="s">
        <v>759</v>
      </c>
    </row>
    <row r="273" spans="1:3" ht="13.5" thickBot="1" x14ac:dyDescent="0.25">
      <c r="A273" s="106">
        <v>272</v>
      </c>
      <c r="B273" s="358" t="s">
        <v>653</v>
      </c>
      <c r="C273" s="655" t="s">
        <v>653</v>
      </c>
    </row>
    <row r="274" spans="1:3" ht="13.5" thickBot="1" x14ac:dyDescent="0.25">
      <c r="A274" s="106">
        <v>273</v>
      </c>
      <c r="B274" s="358" t="s">
        <v>654</v>
      </c>
      <c r="C274" s="655" t="s">
        <v>654</v>
      </c>
    </row>
    <row r="275" spans="1:3" ht="13.5" thickBot="1" x14ac:dyDescent="0.25">
      <c r="A275" s="106">
        <v>274</v>
      </c>
      <c r="B275" s="358" t="s">
        <v>655</v>
      </c>
      <c r="C275" s="655" t="s">
        <v>655</v>
      </c>
    </row>
    <row r="276" spans="1:3" ht="13.5" thickBot="1" x14ac:dyDescent="0.25">
      <c r="A276" s="106">
        <v>275</v>
      </c>
      <c r="B276" s="353" t="s">
        <v>656</v>
      </c>
      <c r="C276" s="651" t="s">
        <v>656</v>
      </c>
    </row>
    <row r="277" spans="1:3" x14ac:dyDescent="0.2">
      <c r="A277" s="106">
        <v>276</v>
      </c>
      <c r="B277" s="587" t="s">
        <v>765</v>
      </c>
      <c r="C277" s="651" t="s">
        <v>765</v>
      </c>
    </row>
    <row r="278" spans="1:3" ht="13.5" thickBot="1" x14ac:dyDescent="0.25">
      <c r="A278" s="106">
        <v>277</v>
      </c>
      <c r="B278" s="364" t="s">
        <v>661</v>
      </c>
      <c r="C278" s="643" t="s">
        <v>661</v>
      </c>
    </row>
    <row r="279" spans="1:3" ht="13.5" thickBot="1" x14ac:dyDescent="0.25">
      <c r="A279" s="106">
        <v>278</v>
      </c>
      <c r="B279" s="323" t="s">
        <v>9</v>
      </c>
      <c r="C279" s="643" t="s">
        <v>9</v>
      </c>
    </row>
    <row r="280" spans="1:3" ht="13.5" thickBot="1" x14ac:dyDescent="0.25">
      <c r="A280" s="106">
        <v>279</v>
      </c>
      <c r="B280" s="365" t="s">
        <v>662</v>
      </c>
      <c r="C280" s="643" t="s">
        <v>662</v>
      </c>
    </row>
    <row r="281" spans="1:3" ht="25.5" x14ac:dyDescent="0.2">
      <c r="A281" s="106">
        <v>280</v>
      </c>
      <c r="B281" s="324" t="s">
        <v>265</v>
      </c>
      <c r="C281" s="644" t="s">
        <v>265</v>
      </c>
    </row>
    <row r="282" spans="1:3" x14ac:dyDescent="0.2">
      <c r="A282" s="106">
        <v>281</v>
      </c>
      <c r="B282" s="348" t="s">
        <v>8</v>
      </c>
      <c r="C282" s="650" t="s">
        <v>8</v>
      </c>
    </row>
    <row r="283" spans="1:3" x14ac:dyDescent="0.2">
      <c r="A283" s="106">
        <v>282</v>
      </c>
      <c r="B283" s="348" t="s">
        <v>678</v>
      </c>
      <c r="C283" s="650" t="s">
        <v>678</v>
      </c>
    </row>
    <row r="284" spans="1:3" ht="25.5" x14ac:dyDescent="0.2">
      <c r="A284" s="106">
        <v>283</v>
      </c>
      <c r="B284" s="324" t="s">
        <v>664</v>
      </c>
      <c r="C284" s="644" t="s">
        <v>664</v>
      </c>
    </row>
    <row r="285" spans="1:3" ht="45.75" thickBot="1" x14ac:dyDescent="0.25">
      <c r="A285" s="106">
        <v>284</v>
      </c>
      <c r="B285" s="359" t="s">
        <v>272</v>
      </c>
      <c r="C285" s="650" t="s">
        <v>272</v>
      </c>
    </row>
    <row r="286" spans="1:3" ht="38.25" x14ac:dyDescent="0.2">
      <c r="A286" s="106">
        <v>285</v>
      </c>
      <c r="B286" s="324" t="s">
        <v>665</v>
      </c>
      <c r="C286" s="644" t="s">
        <v>665</v>
      </c>
    </row>
    <row r="287" spans="1:3" ht="13.5" thickBot="1" x14ac:dyDescent="0.25">
      <c r="A287" s="106">
        <v>286</v>
      </c>
      <c r="B287" s="359" t="s">
        <v>273</v>
      </c>
      <c r="C287" s="650" t="s">
        <v>273</v>
      </c>
    </row>
    <row r="288" spans="1:3" ht="26.25" thickBot="1" x14ac:dyDescent="0.25">
      <c r="A288" s="106">
        <v>287</v>
      </c>
      <c r="B288" s="324" t="s">
        <v>766</v>
      </c>
      <c r="C288" s="644" t="s">
        <v>766</v>
      </c>
    </row>
    <row r="289" spans="1:3" ht="13.5" thickBot="1" x14ac:dyDescent="0.25">
      <c r="A289" s="106">
        <v>288</v>
      </c>
      <c r="B289" s="352" t="s">
        <v>767</v>
      </c>
      <c r="C289" s="651" t="s">
        <v>767</v>
      </c>
    </row>
    <row r="290" spans="1:3" ht="23.25" thickBot="1" x14ac:dyDescent="0.25">
      <c r="A290" s="106">
        <v>289</v>
      </c>
      <c r="B290" s="353" t="s">
        <v>1189</v>
      </c>
      <c r="C290" s="651" t="s">
        <v>1189</v>
      </c>
    </row>
    <row r="291" spans="1:3" ht="13.5" thickBot="1" x14ac:dyDescent="0.25">
      <c r="A291" s="106">
        <v>290</v>
      </c>
      <c r="B291" s="353" t="s">
        <v>768</v>
      </c>
      <c r="C291" s="651" t="s">
        <v>768</v>
      </c>
    </row>
    <row r="292" spans="1:3" ht="25.5" x14ac:dyDescent="0.2">
      <c r="A292" s="106">
        <v>291</v>
      </c>
      <c r="B292" s="324" t="s">
        <v>667</v>
      </c>
      <c r="C292" s="644" t="s">
        <v>667</v>
      </c>
    </row>
    <row r="293" spans="1:3" ht="34.5" thickBot="1" x14ac:dyDescent="0.25">
      <c r="A293" s="106">
        <v>292</v>
      </c>
      <c r="B293" s="359" t="s">
        <v>742</v>
      </c>
      <c r="C293" s="650" t="s">
        <v>742</v>
      </c>
    </row>
    <row r="294" spans="1:3" x14ac:dyDescent="0.2">
      <c r="A294" s="106">
        <v>293</v>
      </c>
      <c r="B294" s="324" t="s">
        <v>670</v>
      </c>
      <c r="C294" s="644" t="s">
        <v>1441</v>
      </c>
    </row>
    <row r="295" spans="1:3" ht="23.25" thickBot="1" x14ac:dyDescent="0.25">
      <c r="A295" s="106">
        <v>294</v>
      </c>
      <c r="B295" s="356" t="s">
        <v>668</v>
      </c>
      <c r="C295" s="650" t="s">
        <v>668</v>
      </c>
    </row>
    <row r="296" spans="1:3" ht="13.5" thickBot="1" x14ac:dyDescent="0.25">
      <c r="A296" s="106">
        <v>295</v>
      </c>
      <c r="B296" s="353" t="s">
        <v>769</v>
      </c>
      <c r="C296" s="651" t="s">
        <v>769</v>
      </c>
    </row>
    <row r="297" spans="1:3" ht="13.5" thickBot="1" x14ac:dyDescent="0.25">
      <c r="A297" s="106">
        <v>296</v>
      </c>
      <c r="B297" s="353" t="s">
        <v>770</v>
      </c>
      <c r="C297" s="651" t="s">
        <v>770</v>
      </c>
    </row>
    <row r="298" spans="1:3" ht="13.5" thickBot="1" x14ac:dyDescent="0.25">
      <c r="A298" s="106">
        <v>297</v>
      </c>
      <c r="B298" s="353" t="s">
        <v>771</v>
      </c>
      <c r="C298" s="651" t="s">
        <v>771</v>
      </c>
    </row>
    <row r="299" spans="1:3" ht="13.5" thickBot="1" x14ac:dyDescent="0.25">
      <c r="A299" s="106">
        <v>298</v>
      </c>
      <c r="B299" s="353" t="s">
        <v>898</v>
      </c>
      <c r="C299" s="651" t="s">
        <v>898</v>
      </c>
    </row>
    <row r="300" spans="1:3" ht="38.25" x14ac:dyDescent="0.2">
      <c r="A300" s="106">
        <v>299</v>
      </c>
      <c r="B300" s="324" t="s">
        <v>671</v>
      </c>
      <c r="C300" s="644" t="s">
        <v>1442</v>
      </c>
    </row>
    <row r="301" spans="1:3" ht="23.25" thickBot="1" x14ac:dyDescent="0.25">
      <c r="A301" s="106">
        <v>300</v>
      </c>
      <c r="B301" s="356" t="s">
        <v>669</v>
      </c>
      <c r="C301" s="650" t="s">
        <v>669</v>
      </c>
    </row>
    <row r="302" spans="1:3" ht="13.5" thickBot="1" x14ac:dyDescent="0.25">
      <c r="A302" s="106">
        <v>301</v>
      </c>
      <c r="B302" s="353" t="s">
        <v>266</v>
      </c>
      <c r="C302" s="651" t="s">
        <v>266</v>
      </c>
    </row>
    <row r="303" spans="1:3" ht="51.75" thickBot="1" x14ac:dyDescent="0.25">
      <c r="A303" s="106">
        <v>302</v>
      </c>
      <c r="B303" s="324" t="s">
        <v>269</v>
      </c>
      <c r="C303" s="644" t="s">
        <v>269</v>
      </c>
    </row>
    <row r="304" spans="1:3" ht="13.5" thickBot="1" x14ac:dyDescent="0.25">
      <c r="A304" s="106">
        <v>303</v>
      </c>
      <c r="B304" s="352" t="s">
        <v>773</v>
      </c>
      <c r="C304" s="651" t="s">
        <v>773</v>
      </c>
    </row>
    <row r="305" spans="1:3" ht="13.5" thickBot="1" x14ac:dyDescent="0.25">
      <c r="A305" s="106">
        <v>304</v>
      </c>
      <c r="B305" s="353" t="s">
        <v>774</v>
      </c>
      <c r="C305" s="651" t="s">
        <v>774</v>
      </c>
    </row>
    <row r="306" spans="1:3" ht="13.5" thickBot="1" x14ac:dyDescent="0.25">
      <c r="A306" s="106">
        <v>305</v>
      </c>
      <c r="B306" s="353" t="s">
        <v>267</v>
      </c>
      <c r="C306" s="651" t="s">
        <v>267</v>
      </c>
    </row>
    <row r="307" spans="1:3" ht="13.5" thickBot="1" x14ac:dyDescent="0.25">
      <c r="A307" s="106">
        <v>306</v>
      </c>
      <c r="B307" s="353" t="s">
        <v>268</v>
      </c>
      <c r="C307" s="651" t="s">
        <v>268</v>
      </c>
    </row>
    <row r="308" spans="1:3" ht="21" x14ac:dyDescent="0.2">
      <c r="A308" s="106">
        <v>307</v>
      </c>
      <c r="B308" s="329" t="s">
        <v>791</v>
      </c>
      <c r="C308" s="642" t="s">
        <v>1443</v>
      </c>
    </row>
    <row r="309" spans="1:3" ht="15.75" x14ac:dyDescent="0.2">
      <c r="A309" s="106">
        <v>308</v>
      </c>
      <c r="B309" s="339" t="s">
        <v>777</v>
      </c>
      <c r="C309" s="647" t="s">
        <v>777</v>
      </c>
    </row>
    <row r="310" spans="1:3" ht="45" x14ac:dyDescent="0.2">
      <c r="A310" s="106">
        <v>309</v>
      </c>
      <c r="B310" s="351" t="s">
        <v>274</v>
      </c>
      <c r="C310" s="650" t="s">
        <v>274</v>
      </c>
    </row>
    <row r="311" spans="1:3" ht="21" x14ac:dyDescent="0.2">
      <c r="A311" s="106">
        <v>310</v>
      </c>
      <c r="B311" s="366" t="s">
        <v>880</v>
      </c>
      <c r="C311" s="652" t="s">
        <v>880</v>
      </c>
    </row>
    <row r="312" spans="1:3" ht="25.5" x14ac:dyDescent="0.2">
      <c r="A312" s="106">
        <v>311</v>
      </c>
      <c r="B312" s="324" t="s">
        <v>275</v>
      </c>
      <c r="C312" s="644" t="s">
        <v>275</v>
      </c>
    </row>
    <row r="313" spans="1:3" ht="26.25" thickBot="1" x14ac:dyDescent="0.25">
      <c r="A313" s="106">
        <v>312</v>
      </c>
      <c r="B313" s="324" t="s">
        <v>778</v>
      </c>
      <c r="C313" s="644" t="s">
        <v>778</v>
      </c>
    </row>
    <row r="314" spans="1:3" ht="13.5" thickBot="1" x14ac:dyDescent="0.25">
      <c r="A314" s="106">
        <v>313</v>
      </c>
      <c r="B314" s="352" t="s">
        <v>792</v>
      </c>
      <c r="C314" s="651" t="s">
        <v>1444</v>
      </c>
    </row>
    <row r="315" spans="1:3" ht="25.5" x14ac:dyDescent="0.2">
      <c r="A315" s="106">
        <v>314</v>
      </c>
      <c r="B315" s="324" t="s">
        <v>779</v>
      </c>
      <c r="C315" s="644" t="s">
        <v>779</v>
      </c>
    </row>
    <row r="316" spans="1:3" ht="15" x14ac:dyDescent="0.2">
      <c r="A316" s="106">
        <v>315</v>
      </c>
      <c r="B316" s="344"/>
      <c r="C316" s="603"/>
    </row>
    <row r="317" spans="1:3" x14ac:dyDescent="0.2">
      <c r="A317" s="106">
        <v>316</v>
      </c>
      <c r="B317" s="323" t="s">
        <v>892</v>
      </c>
      <c r="C317" s="643" t="s">
        <v>892</v>
      </c>
    </row>
    <row r="318" spans="1:3" ht="51" x14ac:dyDescent="0.2">
      <c r="A318" s="106">
        <v>317</v>
      </c>
      <c r="B318" s="323" t="s">
        <v>270</v>
      </c>
      <c r="C318" s="643" t="s">
        <v>270</v>
      </c>
    </row>
    <row r="319" spans="1:3" ht="25.5" x14ac:dyDescent="0.2">
      <c r="A319" s="106">
        <v>318</v>
      </c>
      <c r="B319" s="324" t="s">
        <v>677</v>
      </c>
      <c r="C319" s="644" t="s">
        <v>677</v>
      </c>
    </row>
    <row r="320" spans="1:3" ht="38.25" x14ac:dyDescent="0.2">
      <c r="A320" s="106">
        <v>319</v>
      </c>
      <c r="B320" s="324" t="s">
        <v>881</v>
      </c>
      <c r="C320" s="644" t="s">
        <v>881</v>
      </c>
    </row>
    <row r="321" spans="1:3" ht="25.5" x14ac:dyDescent="0.2">
      <c r="A321" s="106">
        <v>320</v>
      </c>
      <c r="B321" s="324" t="s">
        <v>675</v>
      </c>
      <c r="C321" s="644" t="s">
        <v>675</v>
      </c>
    </row>
    <row r="322" spans="1:3" ht="36" x14ac:dyDescent="0.2">
      <c r="A322" s="106">
        <v>321</v>
      </c>
      <c r="B322" s="329" t="s">
        <v>7</v>
      </c>
      <c r="C322" s="642" t="s">
        <v>7</v>
      </c>
    </row>
    <row r="323" spans="1:3" x14ac:dyDescent="0.2">
      <c r="A323" s="106">
        <v>322</v>
      </c>
      <c r="B323" s="336" t="s">
        <v>6</v>
      </c>
      <c r="C323" s="644" t="s">
        <v>6</v>
      </c>
    </row>
    <row r="324" spans="1:3" ht="33.75" x14ac:dyDescent="0.2">
      <c r="A324" s="106">
        <v>323</v>
      </c>
      <c r="B324" s="340" t="s">
        <v>787</v>
      </c>
      <c r="C324" s="650" t="s">
        <v>787</v>
      </c>
    </row>
    <row r="325" spans="1:3" ht="13.5" thickBot="1" x14ac:dyDescent="0.25">
      <c r="A325" s="106">
        <v>324</v>
      </c>
      <c r="B325" s="340" t="s">
        <v>553</v>
      </c>
      <c r="C325" s="650" t="s">
        <v>553</v>
      </c>
    </row>
    <row r="326" spans="1:3" ht="13.5" thickBot="1" x14ac:dyDescent="0.25">
      <c r="A326" s="106">
        <v>325</v>
      </c>
      <c r="B326" s="352" t="s">
        <v>554</v>
      </c>
      <c r="C326" s="651" t="s">
        <v>554</v>
      </c>
    </row>
    <row r="327" spans="1:3" ht="13.5" thickBot="1" x14ac:dyDescent="0.25">
      <c r="A327" s="106">
        <v>326</v>
      </c>
      <c r="B327" s="353" t="s">
        <v>555</v>
      </c>
      <c r="C327" s="651" t="s">
        <v>555</v>
      </c>
    </row>
    <row r="328" spans="1:3" ht="38.25" x14ac:dyDescent="0.2">
      <c r="A328" s="106">
        <v>327</v>
      </c>
      <c r="B328" s="336" t="s">
        <v>882</v>
      </c>
      <c r="C328" s="644" t="s">
        <v>882</v>
      </c>
    </row>
    <row r="329" spans="1:3" ht="33.75" x14ac:dyDescent="0.2">
      <c r="A329" s="106">
        <v>328</v>
      </c>
      <c r="B329" s="348" t="s">
        <v>10</v>
      </c>
      <c r="C329" s="650" t="s">
        <v>10</v>
      </c>
    </row>
    <row r="330" spans="1:3" ht="38.25" x14ac:dyDescent="0.2">
      <c r="A330" s="106">
        <v>329</v>
      </c>
      <c r="B330" s="336" t="s">
        <v>81</v>
      </c>
      <c r="C330" s="644" t="s">
        <v>81</v>
      </c>
    </row>
    <row r="331" spans="1:3" ht="45" x14ac:dyDescent="0.2">
      <c r="A331" s="106">
        <v>330</v>
      </c>
      <c r="B331" s="348" t="s">
        <v>276</v>
      </c>
      <c r="C331" s="650" t="s">
        <v>276</v>
      </c>
    </row>
    <row r="332" spans="1:3" ht="38.25" x14ac:dyDescent="0.2">
      <c r="A332" s="106">
        <v>331</v>
      </c>
      <c r="B332" s="336" t="s">
        <v>82</v>
      </c>
      <c r="C332" s="644" t="s">
        <v>82</v>
      </c>
    </row>
    <row r="333" spans="1:3" ht="48" x14ac:dyDescent="0.2">
      <c r="A333" s="106">
        <v>332</v>
      </c>
      <c r="B333" s="367" t="s">
        <v>883</v>
      </c>
      <c r="C333" s="649" t="s">
        <v>883</v>
      </c>
    </row>
    <row r="334" spans="1:3" ht="60.75" thickBot="1" x14ac:dyDescent="0.25">
      <c r="A334" s="106">
        <v>333</v>
      </c>
      <c r="B334" s="367" t="s">
        <v>884</v>
      </c>
      <c r="C334" s="649" t="s">
        <v>884</v>
      </c>
    </row>
    <row r="335" spans="1:3" ht="13.5" thickBot="1" x14ac:dyDescent="0.25">
      <c r="A335" s="106">
        <v>334</v>
      </c>
      <c r="B335" s="368" t="s">
        <v>885</v>
      </c>
      <c r="C335" s="656" t="s">
        <v>1445</v>
      </c>
    </row>
    <row r="336" spans="1:3" ht="13.5" thickBot="1" x14ac:dyDescent="0.25">
      <c r="A336" s="106">
        <v>335</v>
      </c>
      <c r="B336" s="369" t="s">
        <v>886</v>
      </c>
      <c r="C336" s="656" t="s">
        <v>1446</v>
      </c>
    </row>
    <row r="337" spans="1:3" ht="13.5" thickBot="1" x14ac:dyDescent="0.25">
      <c r="A337" s="106">
        <v>336</v>
      </c>
      <c r="B337" s="369" t="s">
        <v>887</v>
      </c>
      <c r="C337" s="656" t="s">
        <v>1447</v>
      </c>
    </row>
    <row r="338" spans="1:3" ht="13.5" thickBot="1" x14ac:dyDescent="0.25">
      <c r="A338" s="106">
        <v>337</v>
      </c>
      <c r="B338" s="369" t="s">
        <v>1184</v>
      </c>
      <c r="C338" s="656" t="s">
        <v>1448</v>
      </c>
    </row>
    <row r="339" spans="1:3" ht="13.5" thickBot="1" x14ac:dyDescent="0.25">
      <c r="A339" s="106">
        <v>338</v>
      </c>
      <c r="B339" s="370" t="s">
        <v>888</v>
      </c>
      <c r="C339" s="655" t="s">
        <v>1449</v>
      </c>
    </row>
    <row r="340" spans="1:3" x14ac:dyDescent="0.2">
      <c r="A340" s="106">
        <v>339</v>
      </c>
      <c r="B340" s="371" t="s">
        <v>889</v>
      </c>
      <c r="C340" s="656" t="s">
        <v>1450</v>
      </c>
    </row>
    <row r="341" spans="1:3" ht="38.25" x14ac:dyDescent="0.2">
      <c r="A341" s="106">
        <v>340</v>
      </c>
      <c r="B341" s="324" t="s">
        <v>167</v>
      </c>
      <c r="C341" s="644" t="s">
        <v>167</v>
      </c>
    </row>
    <row r="342" spans="1:3" ht="15.75" x14ac:dyDescent="0.2">
      <c r="A342" s="106">
        <v>341</v>
      </c>
      <c r="B342" s="339" t="s">
        <v>235</v>
      </c>
      <c r="C342" s="647" t="s">
        <v>235</v>
      </c>
    </row>
    <row r="343" spans="1:3" x14ac:dyDescent="0.2">
      <c r="A343" s="106">
        <v>342</v>
      </c>
      <c r="B343" s="336" t="s">
        <v>236</v>
      </c>
      <c r="C343" s="644" t="s">
        <v>236</v>
      </c>
    </row>
    <row r="344" spans="1:3" ht="22.5" x14ac:dyDescent="0.2">
      <c r="A344" s="106">
        <v>343</v>
      </c>
      <c r="B344" s="348" t="s">
        <v>4</v>
      </c>
      <c r="C344" s="650" t="s">
        <v>4</v>
      </c>
    </row>
    <row r="345" spans="1:3" ht="25.5" x14ac:dyDescent="0.2">
      <c r="A345" s="106">
        <v>344</v>
      </c>
      <c r="B345" s="336" t="s">
        <v>237</v>
      </c>
      <c r="C345" s="644" t="s">
        <v>237</v>
      </c>
    </row>
    <row r="346" spans="1:3" ht="33.75" x14ac:dyDescent="0.2">
      <c r="A346" s="106">
        <v>345</v>
      </c>
      <c r="B346" s="348" t="s">
        <v>11</v>
      </c>
      <c r="C346" s="650" t="s">
        <v>11</v>
      </c>
    </row>
    <row r="347" spans="1:3" ht="25.5" x14ac:dyDescent="0.2">
      <c r="A347" s="106">
        <v>346</v>
      </c>
      <c r="B347" s="336" t="s">
        <v>271</v>
      </c>
      <c r="C347" s="644" t="s">
        <v>271</v>
      </c>
    </row>
    <row r="348" spans="1:3" ht="33.75" x14ac:dyDescent="0.2">
      <c r="A348" s="106">
        <v>347</v>
      </c>
      <c r="B348" s="348" t="s">
        <v>899</v>
      </c>
      <c r="C348" s="650" t="s">
        <v>899</v>
      </c>
    </row>
    <row r="349" spans="1:3" x14ac:dyDescent="0.2">
      <c r="A349" s="106">
        <v>348</v>
      </c>
      <c r="B349" s="336" t="s">
        <v>238</v>
      </c>
      <c r="C349" s="644" t="s">
        <v>238</v>
      </c>
    </row>
    <row r="350" spans="1:3" ht="33.75" x14ac:dyDescent="0.2">
      <c r="A350" s="106">
        <v>349</v>
      </c>
      <c r="B350" s="348" t="s">
        <v>900</v>
      </c>
      <c r="C350" s="650" t="s">
        <v>900</v>
      </c>
    </row>
    <row r="351" spans="1:3" x14ac:dyDescent="0.2">
      <c r="A351" s="106">
        <v>350</v>
      </c>
      <c r="B351" s="336" t="s">
        <v>785</v>
      </c>
      <c r="C351" s="644" t="s">
        <v>785</v>
      </c>
    </row>
    <row r="352" spans="1:3" ht="22.5" x14ac:dyDescent="0.2">
      <c r="A352" s="106">
        <v>351</v>
      </c>
      <c r="B352" s="348" t="s">
        <v>786</v>
      </c>
      <c r="C352" s="650" t="s">
        <v>786</v>
      </c>
    </row>
    <row r="353" spans="1:3" ht="25.5" x14ac:dyDescent="0.2">
      <c r="A353" s="106">
        <v>352</v>
      </c>
      <c r="B353" s="336" t="s">
        <v>239</v>
      </c>
      <c r="C353" s="644" t="s">
        <v>239</v>
      </c>
    </row>
    <row r="354" spans="1:3" ht="33.75" x14ac:dyDescent="0.2">
      <c r="A354" s="106">
        <v>353</v>
      </c>
      <c r="B354" s="348" t="s">
        <v>972</v>
      </c>
      <c r="C354" s="650" t="s">
        <v>972</v>
      </c>
    </row>
    <row r="355" spans="1:3" ht="38.25" x14ac:dyDescent="0.2">
      <c r="A355" s="106">
        <v>354</v>
      </c>
      <c r="B355" s="324" t="s">
        <v>2</v>
      </c>
      <c r="C355" s="644" t="s">
        <v>1451</v>
      </c>
    </row>
    <row r="356" spans="1:3" ht="25.5" x14ac:dyDescent="0.2">
      <c r="A356" s="106">
        <v>355</v>
      </c>
      <c r="B356" s="324" t="s">
        <v>1185</v>
      </c>
      <c r="C356" s="644" t="s">
        <v>1408</v>
      </c>
    </row>
    <row r="357" spans="1:3" ht="38.25" x14ac:dyDescent="0.2">
      <c r="A357" s="106">
        <v>356</v>
      </c>
      <c r="B357" s="324" t="s">
        <v>3</v>
      </c>
      <c r="C357" s="644" t="s">
        <v>3</v>
      </c>
    </row>
    <row r="358" spans="1:3" ht="26.25" thickBot="1" x14ac:dyDescent="0.25">
      <c r="A358" s="106">
        <v>357</v>
      </c>
      <c r="B358" s="336" t="s">
        <v>230</v>
      </c>
      <c r="C358" s="644" t="s">
        <v>230</v>
      </c>
    </row>
    <row r="359" spans="1:3" ht="13.5" thickBot="1" x14ac:dyDescent="0.25">
      <c r="A359" s="106">
        <v>358</v>
      </c>
      <c r="B359" s="352" t="s">
        <v>231</v>
      </c>
      <c r="C359" s="651" t="s">
        <v>231</v>
      </c>
    </row>
    <row r="360" spans="1:3" ht="13.5" thickBot="1" x14ac:dyDescent="0.25">
      <c r="A360" s="106">
        <v>359</v>
      </c>
      <c r="B360" s="353" t="s">
        <v>232</v>
      </c>
      <c r="C360" s="651" t="s">
        <v>232</v>
      </c>
    </row>
    <row r="361" spans="1:3" ht="38.25" x14ac:dyDescent="0.2">
      <c r="A361" s="106">
        <v>360</v>
      </c>
      <c r="B361" s="336" t="s">
        <v>251</v>
      </c>
      <c r="C361" s="644" t="s">
        <v>251</v>
      </c>
    </row>
    <row r="362" spans="1:3" ht="33.75" x14ac:dyDescent="0.2">
      <c r="A362" s="106">
        <v>361</v>
      </c>
      <c r="B362" s="340" t="s">
        <v>141</v>
      </c>
      <c r="C362" s="650" t="s">
        <v>141</v>
      </c>
    </row>
    <row r="363" spans="1:3" ht="13.5" thickBot="1" x14ac:dyDescent="0.25">
      <c r="A363" s="106">
        <v>362</v>
      </c>
      <c r="B363" s="340" t="s">
        <v>240</v>
      </c>
      <c r="C363" s="650" t="s">
        <v>240</v>
      </c>
    </row>
    <row r="364" spans="1:3" ht="13.5" thickBot="1" x14ac:dyDescent="0.25">
      <c r="A364" s="106">
        <v>363</v>
      </c>
      <c r="B364" s="352" t="s">
        <v>243</v>
      </c>
      <c r="C364" s="651" t="s">
        <v>243</v>
      </c>
    </row>
    <row r="365" spans="1:3" ht="13.5" thickBot="1" x14ac:dyDescent="0.25">
      <c r="A365" s="106">
        <v>364</v>
      </c>
      <c r="B365" s="353" t="s">
        <v>241</v>
      </c>
      <c r="C365" s="651" t="s">
        <v>241</v>
      </c>
    </row>
    <row r="366" spans="1:3" ht="15.75" x14ac:dyDescent="0.2">
      <c r="A366" s="106">
        <v>365</v>
      </c>
      <c r="B366" s="339" t="s">
        <v>176</v>
      </c>
      <c r="C366" s="647" t="s">
        <v>176</v>
      </c>
    </row>
    <row r="367" spans="1:3" x14ac:dyDescent="0.2">
      <c r="A367" s="106">
        <v>366</v>
      </c>
      <c r="B367" s="324" t="s">
        <v>177</v>
      </c>
      <c r="C367" s="644" t="s">
        <v>177</v>
      </c>
    </row>
    <row r="368" spans="1:3" x14ac:dyDescent="0.2">
      <c r="A368" s="106">
        <v>367</v>
      </c>
      <c r="B368" s="372" t="s">
        <v>287</v>
      </c>
      <c r="C368" s="643" t="s">
        <v>287</v>
      </c>
    </row>
    <row r="369" spans="1:3" x14ac:dyDescent="0.2">
      <c r="A369" s="106">
        <v>368</v>
      </c>
      <c r="B369" s="372" t="s">
        <v>292</v>
      </c>
      <c r="C369" s="643" t="s">
        <v>292</v>
      </c>
    </row>
    <row r="370" spans="1:3" x14ac:dyDescent="0.2">
      <c r="A370" s="106">
        <v>369</v>
      </c>
      <c r="B370" s="372" t="s">
        <v>294</v>
      </c>
      <c r="C370" s="643" t="s">
        <v>294</v>
      </c>
    </row>
    <row r="371" spans="1:3" x14ac:dyDescent="0.2">
      <c r="A371" s="106">
        <v>370</v>
      </c>
      <c r="B371" s="372" t="s">
        <v>297</v>
      </c>
      <c r="C371" s="643" t="s">
        <v>297</v>
      </c>
    </row>
    <row r="372" spans="1:3" x14ac:dyDescent="0.2">
      <c r="A372" s="106">
        <v>371</v>
      </c>
      <c r="B372" s="372" t="s">
        <v>463</v>
      </c>
      <c r="C372" s="643" t="s">
        <v>463</v>
      </c>
    </row>
    <row r="373" spans="1:3" x14ac:dyDescent="0.2">
      <c r="A373" s="106">
        <v>372</v>
      </c>
      <c r="B373" s="372" t="s">
        <v>299</v>
      </c>
      <c r="C373" s="643" t="s">
        <v>299</v>
      </c>
    </row>
    <row r="374" spans="1:3" x14ac:dyDescent="0.2">
      <c r="A374" s="106">
        <v>373</v>
      </c>
      <c r="B374" s="372" t="s">
        <v>1462</v>
      </c>
      <c r="C374" s="643" t="s">
        <v>1462</v>
      </c>
    </row>
    <row r="375" spans="1:3" x14ac:dyDescent="0.2">
      <c r="A375" s="106">
        <v>374</v>
      </c>
      <c r="B375" s="372" t="s">
        <v>304</v>
      </c>
      <c r="C375" s="643" t="s">
        <v>304</v>
      </c>
    </row>
    <row r="376" spans="1:3" x14ac:dyDescent="0.2">
      <c r="A376" s="106">
        <v>375</v>
      </c>
      <c r="B376" s="372" t="s">
        <v>307</v>
      </c>
      <c r="C376" s="643" t="s">
        <v>307</v>
      </c>
    </row>
    <row r="377" spans="1:3" x14ac:dyDescent="0.2">
      <c r="A377" s="106">
        <v>376</v>
      </c>
      <c r="B377" s="372" t="s">
        <v>309</v>
      </c>
      <c r="C377" s="643" t="s">
        <v>309</v>
      </c>
    </row>
    <row r="378" spans="1:3" x14ac:dyDescent="0.2">
      <c r="A378" s="106">
        <v>377</v>
      </c>
      <c r="B378" s="372" t="s">
        <v>311</v>
      </c>
      <c r="C378" s="643" t="s">
        <v>311</v>
      </c>
    </row>
    <row r="379" spans="1:3" x14ac:dyDescent="0.2">
      <c r="A379" s="106">
        <v>378</v>
      </c>
      <c r="B379" s="372" t="s">
        <v>314</v>
      </c>
      <c r="C379" s="643" t="s">
        <v>314</v>
      </c>
    </row>
    <row r="380" spans="1:3" x14ac:dyDescent="0.2">
      <c r="A380" s="106">
        <v>379</v>
      </c>
      <c r="B380" s="372" t="s">
        <v>316</v>
      </c>
      <c r="C380" s="643" t="s">
        <v>316</v>
      </c>
    </row>
    <row r="381" spans="1:3" x14ac:dyDescent="0.2">
      <c r="A381" s="106">
        <v>380</v>
      </c>
      <c r="B381" s="372" t="s">
        <v>318</v>
      </c>
      <c r="C381" s="643" t="s">
        <v>318</v>
      </c>
    </row>
    <row r="382" spans="1:3" x14ac:dyDescent="0.2">
      <c r="A382" s="106">
        <v>381</v>
      </c>
      <c r="B382" s="372" t="s">
        <v>521</v>
      </c>
      <c r="C382" s="643" t="s">
        <v>521</v>
      </c>
    </row>
    <row r="383" spans="1:3" x14ac:dyDescent="0.2">
      <c r="A383" s="106">
        <v>382</v>
      </c>
      <c r="B383" s="372" t="s">
        <v>320</v>
      </c>
      <c r="C383" s="643" t="s">
        <v>320</v>
      </c>
    </row>
    <row r="384" spans="1:3" x14ac:dyDescent="0.2">
      <c r="A384" s="106">
        <v>383</v>
      </c>
      <c r="B384" s="372" t="s">
        <v>322</v>
      </c>
      <c r="C384" s="643" t="s">
        <v>322</v>
      </c>
    </row>
    <row r="385" spans="1:3" x14ac:dyDescent="0.2">
      <c r="A385" s="106">
        <v>384</v>
      </c>
      <c r="B385" s="372" t="s">
        <v>324</v>
      </c>
      <c r="C385" s="643" t="s">
        <v>324</v>
      </c>
    </row>
    <row r="386" spans="1:3" x14ac:dyDescent="0.2">
      <c r="A386" s="106">
        <v>385</v>
      </c>
      <c r="B386" s="372" t="s">
        <v>541</v>
      </c>
      <c r="C386" s="643" t="s">
        <v>541</v>
      </c>
    </row>
    <row r="387" spans="1:3" x14ac:dyDescent="0.2">
      <c r="A387" s="106">
        <v>386</v>
      </c>
      <c r="B387" s="372" t="s">
        <v>326</v>
      </c>
      <c r="C387" s="643" t="s">
        <v>326</v>
      </c>
    </row>
    <row r="388" spans="1:3" x14ac:dyDescent="0.2">
      <c r="A388" s="106">
        <v>387</v>
      </c>
      <c r="B388" s="372" t="s">
        <v>328</v>
      </c>
      <c r="C388" s="643" t="s">
        <v>328</v>
      </c>
    </row>
    <row r="389" spans="1:3" x14ac:dyDescent="0.2">
      <c r="A389" s="106">
        <v>388</v>
      </c>
      <c r="B389" s="372" t="s">
        <v>330</v>
      </c>
      <c r="C389" s="643" t="s">
        <v>330</v>
      </c>
    </row>
    <row r="390" spans="1:3" x14ac:dyDescent="0.2">
      <c r="A390" s="106">
        <v>389</v>
      </c>
      <c r="B390" s="372" t="s">
        <v>333</v>
      </c>
      <c r="C390" s="643" t="s">
        <v>333</v>
      </c>
    </row>
    <row r="391" spans="1:3" x14ac:dyDescent="0.2">
      <c r="A391" s="106">
        <v>390</v>
      </c>
      <c r="B391" s="372" t="s">
        <v>577</v>
      </c>
      <c r="C391" s="643" t="s">
        <v>577</v>
      </c>
    </row>
    <row r="392" spans="1:3" x14ac:dyDescent="0.2">
      <c r="A392" s="106">
        <v>391</v>
      </c>
      <c r="B392" s="372" t="s">
        <v>336</v>
      </c>
      <c r="C392" s="643" t="s">
        <v>336</v>
      </c>
    </row>
    <row r="393" spans="1:3" x14ac:dyDescent="0.2">
      <c r="A393" s="106">
        <v>392</v>
      </c>
      <c r="B393" s="372" t="s">
        <v>340</v>
      </c>
      <c r="C393" s="643" t="s">
        <v>340</v>
      </c>
    </row>
    <row r="394" spans="1:3" x14ac:dyDescent="0.2">
      <c r="A394" s="106">
        <v>393</v>
      </c>
      <c r="B394" s="372" t="s">
        <v>343</v>
      </c>
      <c r="C394" s="643" t="s">
        <v>343</v>
      </c>
    </row>
    <row r="395" spans="1:3" x14ac:dyDescent="0.2">
      <c r="A395" s="106">
        <v>394</v>
      </c>
      <c r="B395" s="372" t="s">
        <v>346</v>
      </c>
      <c r="C395" s="643" t="s">
        <v>346</v>
      </c>
    </row>
    <row r="396" spans="1:3" x14ac:dyDescent="0.2">
      <c r="A396" s="106">
        <v>395</v>
      </c>
      <c r="B396" s="372" t="s">
        <v>348</v>
      </c>
      <c r="C396" s="643" t="s">
        <v>348</v>
      </c>
    </row>
    <row r="397" spans="1:3" x14ac:dyDescent="0.2">
      <c r="A397" s="106">
        <v>396</v>
      </c>
      <c r="B397" s="372" t="s">
        <v>351</v>
      </c>
      <c r="C397" s="643" t="s">
        <v>351</v>
      </c>
    </row>
    <row r="398" spans="1:3" x14ac:dyDescent="0.2">
      <c r="A398" s="106">
        <v>397</v>
      </c>
      <c r="B398" s="372" t="s">
        <v>353</v>
      </c>
      <c r="C398" s="643" t="s">
        <v>353</v>
      </c>
    </row>
    <row r="399" spans="1:3" s="110" customFormat="1" ht="13.5" thickBot="1" x14ac:dyDescent="0.25">
      <c r="A399" s="106">
        <v>398</v>
      </c>
      <c r="B399" s="373" t="s">
        <v>360</v>
      </c>
      <c r="C399" s="643" t="s">
        <v>360</v>
      </c>
    </row>
    <row r="400" spans="1:3" x14ac:dyDescent="0.2">
      <c r="A400" s="109">
        <v>399</v>
      </c>
      <c r="B400" s="372" t="s">
        <v>363</v>
      </c>
      <c r="C400" s="643" t="s">
        <v>363</v>
      </c>
    </row>
    <row r="401" spans="1:3" x14ac:dyDescent="0.2">
      <c r="A401" s="106">
        <v>400</v>
      </c>
      <c r="B401" s="372" t="s">
        <v>366</v>
      </c>
      <c r="C401" s="643" t="s">
        <v>366</v>
      </c>
    </row>
    <row r="402" spans="1:3" x14ac:dyDescent="0.2">
      <c r="A402" s="106">
        <v>401</v>
      </c>
      <c r="B402" s="372" t="s">
        <v>367</v>
      </c>
      <c r="C402" s="643" t="s">
        <v>367</v>
      </c>
    </row>
    <row r="403" spans="1:3" x14ac:dyDescent="0.2">
      <c r="A403" s="106">
        <v>402</v>
      </c>
      <c r="B403" s="372" t="s">
        <v>369</v>
      </c>
      <c r="C403" s="643" t="s">
        <v>369</v>
      </c>
    </row>
    <row r="404" spans="1:3" x14ac:dyDescent="0.2">
      <c r="A404" s="106">
        <v>403</v>
      </c>
      <c r="B404" s="372" t="s">
        <v>371</v>
      </c>
      <c r="C404" s="643" t="s">
        <v>371</v>
      </c>
    </row>
    <row r="405" spans="1:3" x14ac:dyDescent="0.2">
      <c r="A405" s="106">
        <v>404</v>
      </c>
      <c r="B405" s="372" t="s">
        <v>373</v>
      </c>
      <c r="C405" s="643" t="s">
        <v>373</v>
      </c>
    </row>
    <row r="406" spans="1:3" x14ac:dyDescent="0.2">
      <c r="A406" s="106">
        <v>405</v>
      </c>
      <c r="B406" s="372" t="s">
        <v>375</v>
      </c>
      <c r="C406" s="643" t="s">
        <v>375</v>
      </c>
    </row>
    <row r="407" spans="1:3" x14ac:dyDescent="0.2">
      <c r="A407" s="106">
        <v>406</v>
      </c>
      <c r="B407" s="372" t="s">
        <v>378</v>
      </c>
      <c r="C407" s="643" t="s">
        <v>378</v>
      </c>
    </row>
    <row r="408" spans="1:3" x14ac:dyDescent="0.2">
      <c r="A408" s="106">
        <v>407</v>
      </c>
      <c r="B408" s="372" t="s">
        <v>380</v>
      </c>
      <c r="C408" s="643" t="s">
        <v>380</v>
      </c>
    </row>
    <row r="409" spans="1:3" x14ac:dyDescent="0.2">
      <c r="A409" s="106">
        <v>408</v>
      </c>
      <c r="B409" s="372" t="s">
        <v>382</v>
      </c>
      <c r="C409" s="643" t="s">
        <v>382</v>
      </c>
    </row>
    <row r="410" spans="1:3" x14ac:dyDescent="0.2">
      <c r="A410" s="106">
        <v>409</v>
      </c>
      <c r="B410" s="372" t="s">
        <v>384</v>
      </c>
      <c r="C410" s="643" t="s">
        <v>384</v>
      </c>
    </row>
    <row r="411" spans="1:3" x14ac:dyDescent="0.2">
      <c r="A411" s="106">
        <v>410</v>
      </c>
      <c r="B411" s="372" t="s">
        <v>386</v>
      </c>
      <c r="C411" s="643" t="s">
        <v>386</v>
      </c>
    </row>
    <row r="412" spans="1:3" x14ac:dyDescent="0.2">
      <c r="A412" s="106">
        <v>411</v>
      </c>
      <c r="B412" s="372" t="s">
        <v>391</v>
      </c>
      <c r="C412" s="643" t="s">
        <v>391</v>
      </c>
    </row>
    <row r="413" spans="1:3" x14ac:dyDescent="0.2">
      <c r="A413" s="106">
        <v>412</v>
      </c>
      <c r="B413" s="372" t="s">
        <v>394</v>
      </c>
      <c r="C413" s="643" t="s">
        <v>394</v>
      </c>
    </row>
    <row r="414" spans="1:3" x14ac:dyDescent="0.2">
      <c r="A414" s="106">
        <v>413</v>
      </c>
      <c r="B414" s="372" t="s">
        <v>396</v>
      </c>
      <c r="C414" s="643" t="s">
        <v>396</v>
      </c>
    </row>
    <row r="415" spans="1:3" x14ac:dyDescent="0.2">
      <c r="A415" s="106">
        <v>414</v>
      </c>
      <c r="B415" s="372" t="s">
        <v>398</v>
      </c>
      <c r="C415" s="643" t="s">
        <v>398</v>
      </c>
    </row>
    <row r="416" spans="1:3" x14ac:dyDescent="0.2">
      <c r="A416" s="106">
        <v>415</v>
      </c>
      <c r="B416" s="372" t="s">
        <v>400</v>
      </c>
      <c r="C416" s="643" t="s">
        <v>400</v>
      </c>
    </row>
    <row r="417" spans="1:3" x14ac:dyDescent="0.2">
      <c r="A417" s="106">
        <v>416</v>
      </c>
      <c r="B417" s="372" t="s">
        <v>402</v>
      </c>
      <c r="C417" s="643" t="s">
        <v>402</v>
      </c>
    </row>
    <row r="418" spans="1:3" x14ac:dyDescent="0.2">
      <c r="A418" s="106">
        <v>417</v>
      </c>
      <c r="B418" s="372" t="s">
        <v>405</v>
      </c>
      <c r="C418" s="643" t="s">
        <v>405</v>
      </c>
    </row>
    <row r="419" spans="1:3" x14ac:dyDescent="0.2">
      <c r="A419" s="106">
        <v>418</v>
      </c>
      <c r="B419" s="372" t="s">
        <v>407</v>
      </c>
      <c r="C419" s="643" t="s">
        <v>407</v>
      </c>
    </row>
    <row r="420" spans="1:3" x14ac:dyDescent="0.2">
      <c r="A420" s="106">
        <v>419</v>
      </c>
      <c r="B420" s="372" t="s">
        <v>409</v>
      </c>
      <c r="C420" s="643" t="s">
        <v>409</v>
      </c>
    </row>
    <row r="421" spans="1:3" x14ac:dyDescent="0.2">
      <c r="A421" s="106">
        <v>420</v>
      </c>
      <c r="B421" s="372" t="s">
        <v>411</v>
      </c>
      <c r="C421" s="643" t="s">
        <v>411</v>
      </c>
    </row>
    <row r="422" spans="1:3" ht="15" x14ac:dyDescent="0.2">
      <c r="A422" s="106">
        <v>421</v>
      </c>
      <c r="B422" s="374" t="s">
        <v>905</v>
      </c>
      <c r="C422" s="603" t="s">
        <v>905</v>
      </c>
    </row>
    <row r="423" spans="1:3" x14ac:dyDescent="0.2">
      <c r="A423" s="106">
        <v>422</v>
      </c>
      <c r="B423" s="372" t="s">
        <v>414</v>
      </c>
      <c r="C423" s="643" t="s">
        <v>414</v>
      </c>
    </row>
    <row r="424" spans="1:3" x14ac:dyDescent="0.2">
      <c r="A424" s="106">
        <v>423</v>
      </c>
      <c r="B424" s="372" t="s">
        <v>416</v>
      </c>
      <c r="C424" s="643" t="s">
        <v>416</v>
      </c>
    </row>
    <row r="425" spans="1:3" x14ac:dyDescent="0.2">
      <c r="A425" s="106">
        <v>424</v>
      </c>
      <c r="B425" s="372" t="s">
        <v>418</v>
      </c>
      <c r="C425" s="643" t="s">
        <v>418</v>
      </c>
    </row>
    <row r="426" spans="1:3" ht="15" x14ac:dyDescent="0.2">
      <c r="A426" s="106">
        <v>425</v>
      </c>
      <c r="B426" s="374" t="s">
        <v>906</v>
      </c>
      <c r="C426" s="603" t="s">
        <v>906</v>
      </c>
    </row>
    <row r="427" spans="1:3" x14ac:dyDescent="0.2">
      <c r="A427" s="106">
        <v>426</v>
      </c>
      <c r="B427" s="372" t="s">
        <v>421</v>
      </c>
      <c r="C427" s="643" t="s">
        <v>421</v>
      </c>
    </row>
    <row r="428" spans="1:3" x14ac:dyDescent="0.2">
      <c r="A428" s="106">
        <v>427</v>
      </c>
      <c r="B428" s="372" t="s">
        <v>424</v>
      </c>
      <c r="C428" s="643" t="s">
        <v>424</v>
      </c>
    </row>
    <row r="429" spans="1:3" x14ac:dyDescent="0.2">
      <c r="A429" s="106">
        <v>428</v>
      </c>
      <c r="B429" s="372" t="s">
        <v>426</v>
      </c>
      <c r="C429" s="643" t="s">
        <v>426</v>
      </c>
    </row>
    <row r="430" spans="1:3" x14ac:dyDescent="0.2">
      <c r="A430" s="106">
        <v>429</v>
      </c>
      <c r="B430" s="372" t="s">
        <v>428</v>
      </c>
      <c r="C430" s="643" t="s">
        <v>428</v>
      </c>
    </row>
    <row r="431" spans="1:3" x14ac:dyDescent="0.2">
      <c r="A431" s="106">
        <v>430</v>
      </c>
      <c r="B431" s="372" t="s">
        <v>430</v>
      </c>
      <c r="C431" s="643" t="s">
        <v>430</v>
      </c>
    </row>
    <row r="432" spans="1:3" x14ac:dyDescent="0.2">
      <c r="A432" s="106">
        <v>431</v>
      </c>
      <c r="B432" s="372" t="s">
        <v>432</v>
      </c>
      <c r="C432" s="643" t="s">
        <v>432</v>
      </c>
    </row>
    <row r="433" spans="1:3" x14ac:dyDescent="0.2">
      <c r="A433" s="106">
        <v>432</v>
      </c>
      <c r="B433" s="372" t="s">
        <v>434</v>
      </c>
      <c r="C433" s="643" t="s">
        <v>434</v>
      </c>
    </row>
    <row r="434" spans="1:3" x14ac:dyDescent="0.2">
      <c r="A434" s="106">
        <v>433</v>
      </c>
      <c r="B434" s="372" t="s">
        <v>436</v>
      </c>
      <c r="C434" s="643" t="s">
        <v>436</v>
      </c>
    </row>
    <row r="435" spans="1:3" x14ac:dyDescent="0.2">
      <c r="A435" s="106">
        <v>434</v>
      </c>
      <c r="B435" s="372" t="s">
        <v>438</v>
      </c>
      <c r="C435" s="643" t="s">
        <v>438</v>
      </c>
    </row>
    <row r="436" spans="1:3" x14ac:dyDescent="0.2">
      <c r="A436" s="106">
        <v>435</v>
      </c>
      <c r="B436" s="372" t="s">
        <v>440</v>
      </c>
      <c r="C436" s="643" t="s">
        <v>440</v>
      </c>
    </row>
    <row r="437" spans="1:3" x14ac:dyDescent="0.2">
      <c r="A437" s="106">
        <v>436</v>
      </c>
      <c r="B437" s="372" t="s">
        <v>442</v>
      </c>
      <c r="C437" s="643" t="s">
        <v>442</v>
      </c>
    </row>
    <row r="438" spans="1:3" x14ac:dyDescent="0.2">
      <c r="A438" s="106">
        <v>437</v>
      </c>
      <c r="B438" s="372" t="s">
        <v>444</v>
      </c>
      <c r="C438" s="643" t="s">
        <v>444</v>
      </c>
    </row>
    <row r="439" spans="1:3" x14ac:dyDescent="0.2">
      <c r="A439" s="106">
        <v>438</v>
      </c>
      <c r="B439" s="372" t="s">
        <v>446</v>
      </c>
      <c r="C439" s="643" t="s">
        <v>446</v>
      </c>
    </row>
    <row r="440" spans="1:3" ht="15" x14ac:dyDescent="0.2">
      <c r="A440" s="106">
        <v>439</v>
      </c>
      <c r="B440" s="374" t="s">
        <v>971</v>
      </c>
      <c r="C440" s="603" t="s">
        <v>971</v>
      </c>
    </row>
    <row r="441" spans="1:3" ht="15" x14ac:dyDescent="0.2">
      <c r="A441" s="106">
        <v>440</v>
      </c>
      <c r="B441" s="374" t="s">
        <v>907</v>
      </c>
      <c r="C441" s="603" t="s">
        <v>907</v>
      </c>
    </row>
    <row r="442" spans="1:3" x14ac:dyDescent="0.2">
      <c r="A442" s="106">
        <v>441</v>
      </c>
      <c r="B442" s="372" t="s">
        <v>451</v>
      </c>
      <c r="C442" s="643" t="s">
        <v>451</v>
      </c>
    </row>
    <row r="443" spans="1:3" x14ac:dyDescent="0.2">
      <c r="A443" s="106">
        <v>442</v>
      </c>
      <c r="B443" s="372" t="s">
        <v>453</v>
      </c>
      <c r="C443" s="643" t="s">
        <v>453</v>
      </c>
    </row>
    <row r="444" spans="1:3" x14ac:dyDescent="0.2">
      <c r="A444" s="106">
        <v>443</v>
      </c>
      <c r="B444" s="372" t="s">
        <v>455</v>
      </c>
      <c r="C444" s="643" t="s">
        <v>455</v>
      </c>
    </row>
    <row r="445" spans="1:3" x14ac:dyDescent="0.2">
      <c r="A445" s="106">
        <v>444</v>
      </c>
      <c r="B445" s="372" t="s">
        <v>457</v>
      </c>
      <c r="C445" s="643" t="s">
        <v>457</v>
      </c>
    </row>
    <row r="446" spans="1:3" x14ac:dyDescent="0.2">
      <c r="A446" s="106">
        <v>445</v>
      </c>
      <c r="B446" s="372" t="s">
        <v>459</v>
      </c>
      <c r="C446" s="643" t="s">
        <v>459</v>
      </c>
    </row>
    <row r="447" spans="1:3" x14ac:dyDescent="0.2">
      <c r="A447" s="106">
        <v>446</v>
      </c>
      <c r="B447" s="372" t="s">
        <v>461</v>
      </c>
      <c r="C447" s="643" t="s">
        <v>461</v>
      </c>
    </row>
    <row r="448" spans="1:3" x14ac:dyDescent="0.2">
      <c r="A448" s="106">
        <v>447</v>
      </c>
      <c r="B448" s="372" t="s">
        <v>465</v>
      </c>
      <c r="C448" s="643" t="s">
        <v>465</v>
      </c>
    </row>
    <row r="449" spans="1:3" ht="15" x14ac:dyDescent="0.2">
      <c r="A449" s="106">
        <v>448</v>
      </c>
      <c r="B449" s="374" t="s">
        <v>908</v>
      </c>
      <c r="C449" s="603" t="s">
        <v>908</v>
      </c>
    </row>
    <row r="450" spans="1:3" ht="15" x14ac:dyDescent="0.2">
      <c r="A450" s="106">
        <v>449</v>
      </c>
      <c r="B450" s="374" t="s">
        <v>909</v>
      </c>
      <c r="C450" s="603" t="s">
        <v>909</v>
      </c>
    </row>
    <row r="451" spans="1:3" x14ac:dyDescent="0.2">
      <c r="A451" s="106">
        <v>450</v>
      </c>
      <c r="B451" s="372" t="s">
        <v>472</v>
      </c>
      <c r="C451" s="643" t="s">
        <v>472</v>
      </c>
    </row>
    <row r="452" spans="1:3" x14ac:dyDescent="0.2">
      <c r="A452" s="106">
        <v>451</v>
      </c>
      <c r="B452" s="372" t="s">
        <v>474</v>
      </c>
      <c r="C452" s="643" t="s">
        <v>474</v>
      </c>
    </row>
    <row r="453" spans="1:3" x14ac:dyDescent="0.2">
      <c r="A453" s="106">
        <v>452</v>
      </c>
      <c r="B453" s="372" t="s">
        <v>476</v>
      </c>
      <c r="C453" s="643" t="s">
        <v>476</v>
      </c>
    </row>
    <row r="454" spans="1:3" x14ac:dyDescent="0.2">
      <c r="A454" s="106">
        <v>453</v>
      </c>
      <c r="B454" s="372" t="s">
        <v>478</v>
      </c>
      <c r="C454" s="643" t="s">
        <v>478</v>
      </c>
    </row>
    <row r="455" spans="1:3" x14ac:dyDescent="0.2">
      <c r="A455" s="106">
        <v>454</v>
      </c>
      <c r="B455" s="372" t="s">
        <v>480</v>
      </c>
      <c r="C455" s="643" t="s">
        <v>480</v>
      </c>
    </row>
    <row r="456" spans="1:3" x14ac:dyDescent="0.2">
      <c r="A456" s="106">
        <v>455</v>
      </c>
      <c r="B456" s="372" t="s">
        <v>482</v>
      </c>
      <c r="C456" s="643" t="s">
        <v>482</v>
      </c>
    </row>
    <row r="457" spans="1:3" x14ac:dyDescent="0.2">
      <c r="A457" s="106">
        <v>456</v>
      </c>
      <c r="B457" s="372" t="s">
        <v>484</v>
      </c>
      <c r="C457" s="643" t="s">
        <v>484</v>
      </c>
    </row>
    <row r="458" spans="1:3" x14ac:dyDescent="0.2">
      <c r="A458" s="106">
        <v>457</v>
      </c>
      <c r="B458" s="372" t="s">
        <v>486</v>
      </c>
      <c r="C458" s="643" t="s">
        <v>486</v>
      </c>
    </row>
    <row r="459" spans="1:3" x14ac:dyDescent="0.2">
      <c r="A459" s="106">
        <v>458</v>
      </c>
      <c r="B459" s="372" t="s">
        <v>489</v>
      </c>
      <c r="C459" s="643" t="s">
        <v>489</v>
      </c>
    </row>
    <row r="460" spans="1:3" ht="15" x14ac:dyDescent="0.2">
      <c r="A460" s="106">
        <v>459</v>
      </c>
      <c r="B460" s="374" t="s">
        <v>910</v>
      </c>
      <c r="C460" s="603" t="s">
        <v>910</v>
      </c>
    </row>
    <row r="461" spans="1:3" x14ac:dyDescent="0.2">
      <c r="A461" s="106">
        <v>460</v>
      </c>
      <c r="B461" s="372" t="s">
        <v>492</v>
      </c>
      <c r="C461" s="643" t="s">
        <v>492</v>
      </c>
    </row>
    <row r="462" spans="1:3" x14ac:dyDescent="0.2">
      <c r="A462" s="106">
        <v>461</v>
      </c>
      <c r="B462" s="372" t="s">
        <v>494</v>
      </c>
      <c r="C462" s="643" t="s">
        <v>494</v>
      </c>
    </row>
    <row r="463" spans="1:3" x14ac:dyDescent="0.2">
      <c r="A463" s="106">
        <v>462</v>
      </c>
      <c r="B463" s="372" t="s">
        <v>499</v>
      </c>
      <c r="C463" s="643" t="s">
        <v>499</v>
      </c>
    </row>
    <row r="464" spans="1:3" x14ac:dyDescent="0.2">
      <c r="A464" s="106">
        <v>463</v>
      </c>
      <c r="B464" s="372" t="s">
        <v>501</v>
      </c>
      <c r="C464" s="643" t="s">
        <v>501</v>
      </c>
    </row>
    <row r="465" spans="1:3" x14ac:dyDescent="0.2">
      <c r="A465" s="106">
        <v>464</v>
      </c>
      <c r="B465" s="372" t="s">
        <v>503</v>
      </c>
      <c r="C465" s="643" t="s">
        <v>503</v>
      </c>
    </row>
    <row r="466" spans="1:3" x14ac:dyDescent="0.2">
      <c r="A466" s="106">
        <v>465</v>
      </c>
      <c r="B466" s="372" t="s">
        <v>505</v>
      </c>
      <c r="C466" s="643" t="s">
        <v>505</v>
      </c>
    </row>
    <row r="467" spans="1:3" x14ac:dyDescent="0.2">
      <c r="A467" s="106">
        <v>466</v>
      </c>
      <c r="B467" s="372" t="s">
        <v>507</v>
      </c>
      <c r="C467" s="643" t="s">
        <v>507</v>
      </c>
    </row>
    <row r="468" spans="1:3" x14ac:dyDescent="0.2">
      <c r="A468" s="106">
        <v>467</v>
      </c>
      <c r="B468" s="372" t="s">
        <v>508</v>
      </c>
      <c r="C468" s="643" t="s">
        <v>508</v>
      </c>
    </row>
    <row r="469" spans="1:3" x14ac:dyDescent="0.2">
      <c r="A469" s="106">
        <v>468</v>
      </c>
      <c r="B469" s="372" t="s">
        <v>509</v>
      </c>
      <c r="C469" s="643" t="s">
        <v>509</v>
      </c>
    </row>
    <row r="470" spans="1:3" x14ac:dyDescent="0.2">
      <c r="A470" s="106">
        <v>469</v>
      </c>
      <c r="B470" s="372" t="s">
        <v>510</v>
      </c>
      <c r="C470" s="643" t="s">
        <v>510</v>
      </c>
    </row>
    <row r="471" spans="1:3" x14ac:dyDescent="0.2">
      <c r="A471" s="106">
        <v>470</v>
      </c>
      <c r="B471" s="372" t="s">
        <v>511</v>
      </c>
      <c r="C471" s="643" t="s">
        <v>511</v>
      </c>
    </row>
    <row r="472" spans="1:3" x14ac:dyDescent="0.2">
      <c r="A472" s="106">
        <v>471</v>
      </c>
      <c r="B472" s="372" t="s">
        <v>512</v>
      </c>
      <c r="C472" s="643" t="s">
        <v>512</v>
      </c>
    </row>
    <row r="473" spans="1:3" x14ac:dyDescent="0.2">
      <c r="A473" s="106">
        <v>472</v>
      </c>
      <c r="B473" s="372" t="s">
        <v>513</v>
      </c>
      <c r="C473" s="643" t="s">
        <v>513</v>
      </c>
    </row>
    <row r="474" spans="1:3" x14ac:dyDescent="0.2">
      <c r="A474" s="106">
        <v>473</v>
      </c>
      <c r="B474" s="372" t="s">
        <v>514</v>
      </c>
      <c r="C474" s="643" t="s">
        <v>514</v>
      </c>
    </row>
    <row r="475" spans="1:3" x14ac:dyDescent="0.2">
      <c r="A475" s="106">
        <v>474</v>
      </c>
      <c r="B475" s="372" t="s">
        <v>515</v>
      </c>
      <c r="C475" s="643" t="s">
        <v>515</v>
      </c>
    </row>
    <row r="476" spans="1:3" x14ac:dyDescent="0.2">
      <c r="A476" s="106">
        <v>475</v>
      </c>
      <c r="B476" s="372" t="s">
        <v>516</v>
      </c>
      <c r="C476" s="643" t="s">
        <v>516</v>
      </c>
    </row>
    <row r="477" spans="1:3" x14ac:dyDescent="0.2">
      <c r="A477" s="106">
        <v>476</v>
      </c>
      <c r="B477" s="372" t="s">
        <v>517</v>
      </c>
      <c r="C477" s="643" t="s">
        <v>517</v>
      </c>
    </row>
    <row r="478" spans="1:3" x14ac:dyDescent="0.2">
      <c r="A478" s="106">
        <v>477</v>
      </c>
      <c r="B478" s="372" t="s">
        <v>518</v>
      </c>
      <c r="C478" s="643" t="s">
        <v>518</v>
      </c>
    </row>
    <row r="479" spans="1:3" x14ac:dyDescent="0.2">
      <c r="A479" s="106">
        <v>478</v>
      </c>
      <c r="B479" s="372" t="s">
        <v>519</v>
      </c>
      <c r="C479" s="643" t="s">
        <v>519</v>
      </c>
    </row>
    <row r="480" spans="1:3" ht="15" x14ac:dyDescent="0.2">
      <c r="A480" s="106">
        <v>479</v>
      </c>
      <c r="B480" s="374" t="s">
        <v>911</v>
      </c>
      <c r="C480" s="603" t="s">
        <v>911</v>
      </c>
    </row>
    <row r="481" spans="1:3" x14ac:dyDescent="0.2">
      <c r="A481" s="106">
        <v>480</v>
      </c>
      <c r="B481" s="372" t="s">
        <v>520</v>
      </c>
      <c r="C481" s="643" t="s">
        <v>520</v>
      </c>
    </row>
    <row r="482" spans="1:3" x14ac:dyDescent="0.2">
      <c r="A482" s="106">
        <v>481</v>
      </c>
      <c r="B482" s="372" t="s">
        <v>522</v>
      </c>
      <c r="C482" s="643" t="s">
        <v>522</v>
      </c>
    </row>
    <row r="483" spans="1:3" x14ac:dyDescent="0.2">
      <c r="A483" s="106">
        <v>482</v>
      </c>
      <c r="B483" s="372" t="s">
        <v>523</v>
      </c>
      <c r="C483" s="643" t="s">
        <v>523</v>
      </c>
    </row>
    <row r="484" spans="1:3" x14ac:dyDescent="0.2">
      <c r="A484" s="106">
        <v>483</v>
      </c>
      <c r="B484" s="372" t="s">
        <v>524</v>
      </c>
      <c r="C484" s="643" t="s">
        <v>524</v>
      </c>
    </row>
    <row r="485" spans="1:3" x14ac:dyDescent="0.2">
      <c r="A485" s="106">
        <v>484</v>
      </c>
      <c r="B485" s="372" t="s">
        <v>525</v>
      </c>
      <c r="C485" s="643" t="s">
        <v>525</v>
      </c>
    </row>
    <row r="486" spans="1:3" x14ac:dyDescent="0.2">
      <c r="A486" s="106">
        <v>485</v>
      </c>
      <c r="B486" s="372" t="s">
        <v>526</v>
      </c>
      <c r="C486" s="643" t="s">
        <v>526</v>
      </c>
    </row>
    <row r="487" spans="1:3" x14ac:dyDescent="0.2">
      <c r="A487" s="106">
        <v>486</v>
      </c>
      <c r="B487" s="372" t="s">
        <v>527</v>
      </c>
      <c r="C487" s="643" t="s">
        <v>527</v>
      </c>
    </row>
    <row r="488" spans="1:3" x14ac:dyDescent="0.2">
      <c r="A488" s="106">
        <v>487</v>
      </c>
      <c r="B488" s="372" t="s">
        <v>528</v>
      </c>
      <c r="C488" s="643" t="s">
        <v>528</v>
      </c>
    </row>
    <row r="489" spans="1:3" x14ac:dyDescent="0.2">
      <c r="A489" s="106">
        <v>488</v>
      </c>
      <c r="B489" s="372" t="s">
        <v>529</v>
      </c>
      <c r="C489" s="643" t="s">
        <v>529</v>
      </c>
    </row>
    <row r="490" spans="1:3" x14ac:dyDescent="0.2">
      <c r="A490" s="106">
        <v>489</v>
      </c>
      <c r="B490" s="372" t="s">
        <v>530</v>
      </c>
      <c r="C490" s="643" t="s">
        <v>530</v>
      </c>
    </row>
    <row r="491" spans="1:3" x14ac:dyDescent="0.2">
      <c r="A491" s="106">
        <v>490</v>
      </c>
      <c r="B491" s="372" t="s">
        <v>531</v>
      </c>
      <c r="C491" s="643" t="s">
        <v>531</v>
      </c>
    </row>
    <row r="492" spans="1:3" x14ac:dyDescent="0.2">
      <c r="A492" s="106">
        <v>491</v>
      </c>
      <c r="B492" s="372" t="s">
        <v>532</v>
      </c>
      <c r="C492" s="643" t="s">
        <v>532</v>
      </c>
    </row>
    <row r="493" spans="1:3" x14ac:dyDescent="0.2">
      <c r="A493" s="106">
        <v>492</v>
      </c>
      <c r="B493" s="372" t="s">
        <v>533</v>
      </c>
      <c r="C493" s="643" t="s">
        <v>533</v>
      </c>
    </row>
    <row r="494" spans="1:3" x14ac:dyDescent="0.2">
      <c r="A494" s="106">
        <v>493</v>
      </c>
      <c r="B494" s="372" t="s">
        <v>534</v>
      </c>
      <c r="C494" s="643" t="s">
        <v>534</v>
      </c>
    </row>
    <row r="495" spans="1:3" x14ac:dyDescent="0.2">
      <c r="A495" s="106">
        <v>494</v>
      </c>
      <c r="B495" s="372" t="s">
        <v>535</v>
      </c>
      <c r="C495" s="643" t="s">
        <v>535</v>
      </c>
    </row>
    <row r="496" spans="1:3" x14ac:dyDescent="0.2">
      <c r="A496" s="106">
        <v>495</v>
      </c>
      <c r="B496" s="372" t="s">
        <v>536</v>
      </c>
      <c r="C496" s="643" t="s">
        <v>536</v>
      </c>
    </row>
    <row r="497" spans="1:3" x14ac:dyDescent="0.2">
      <c r="A497" s="106">
        <v>496</v>
      </c>
      <c r="B497" s="372" t="s">
        <v>537</v>
      </c>
      <c r="C497" s="643" t="s">
        <v>537</v>
      </c>
    </row>
    <row r="498" spans="1:3" x14ac:dyDescent="0.2">
      <c r="A498" s="106">
        <v>497</v>
      </c>
      <c r="B498" s="372" t="s">
        <v>538</v>
      </c>
      <c r="C498" s="643" t="s">
        <v>538</v>
      </c>
    </row>
    <row r="499" spans="1:3" x14ac:dyDescent="0.2">
      <c r="A499" s="106">
        <v>498</v>
      </c>
      <c r="B499" s="372" t="s">
        <v>539</v>
      </c>
      <c r="C499" s="643" t="s">
        <v>539</v>
      </c>
    </row>
    <row r="500" spans="1:3" x14ac:dyDescent="0.2">
      <c r="A500" s="106">
        <v>499</v>
      </c>
      <c r="B500" s="372" t="s">
        <v>540</v>
      </c>
      <c r="C500" s="643" t="s">
        <v>540</v>
      </c>
    </row>
    <row r="501" spans="1:3" ht="15" x14ac:dyDescent="0.2">
      <c r="A501" s="106">
        <v>500</v>
      </c>
      <c r="B501" s="374" t="s">
        <v>912</v>
      </c>
      <c r="C501" s="603" t="s">
        <v>912</v>
      </c>
    </row>
    <row r="502" spans="1:3" x14ac:dyDescent="0.2">
      <c r="A502" s="106">
        <v>501</v>
      </c>
      <c r="B502" s="372" t="s">
        <v>542</v>
      </c>
      <c r="C502" s="643" t="s">
        <v>542</v>
      </c>
    </row>
    <row r="503" spans="1:3" x14ac:dyDescent="0.2">
      <c r="A503" s="106">
        <v>502</v>
      </c>
      <c r="B503" s="372" t="s">
        <v>543</v>
      </c>
      <c r="C503" s="643" t="s">
        <v>543</v>
      </c>
    </row>
    <row r="504" spans="1:3" x14ac:dyDescent="0.2">
      <c r="A504" s="106">
        <v>503</v>
      </c>
      <c r="B504" s="372" t="s">
        <v>544</v>
      </c>
      <c r="C504" s="643" t="s">
        <v>544</v>
      </c>
    </row>
    <row r="505" spans="1:3" x14ac:dyDescent="0.2">
      <c r="A505" s="106">
        <v>504</v>
      </c>
      <c r="B505" s="372" t="s">
        <v>545</v>
      </c>
      <c r="C505" s="643" t="s">
        <v>545</v>
      </c>
    </row>
    <row r="506" spans="1:3" x14ac:dyDescent="0.2">
      <c r="A506" s="106">
        <v>505</v>
      </c>
      <c r="B506" s="372" t="s">
        <v>546</v>
      </c>
      <c r="C506" s="643" t="s">
        <v>546</v>
      </c>
    </row>
    <row r="507" spans="1:3" x14ac:dyDescent="0.2">
      <c r="A507" s="106">
        <v>506</v>
      </c>
      <c r="B507" s="372" t="s">
        <v>547</v>
      </c>
      <c r="C507" s="643" t="s">
        <v>547</v>
      </c>
    </row>
    <row r="508" spans="1:3" x14ac:dyDescent="0.2">
      <c r="A508" s="106">
        <v>507</v>
      </c>
      <c r="B508" s="372" t="s">
        <v>548</v>
      </c>
      <c r="C508" s="643" t="s">
        <v>548</v>
      </c>
    </row>
    <row r="509" spans="1:3" x14ac:dyDescent="0.2">
      <c r="A509" s="106">
        <v>508</v>
      </c>
      <c r="B509" s="372" t="s">
        <v>549</v>
      </c>
      <c r="C509" s="643" t="s">
        <v>549</v>
      </c>
    </row>
    <row r="510" spans="1:3" x14ac:dyDescent="0.2">
      <c r="A510" s="106">
        <v>509</v>
      </c>
      <c r="B510" s="372" t="s">
        <v>550</v>
      </c>
      <c r="C510" s="643" t="s">
        <v>550</v>
      </c>
    </row>
    <row r="511" spans="1:3" x14ac:dyDescent="0.2">
      <c r="A511" s="106">
        <v>510</v>
      </c>
      <c r="B511" s="372" t="s">
        <v>551</v>
      </c>
      <c r="C511" s="643" t="s">
        <v>551</v>
      </c>
    </row>
    <row r="512" spans="1:3" x14ac:dyDescent="0.2">
      <c r="A512" s="106">
        <v>511</v>
      </c>
      <c r="B512" s="372" t="s">
        <v>556</v>
      </c>
      <c r="C512" s="643" t="s">
        <v>556</v>
      </c>
    </row>
    <row r="513" spans="1:3" x14ac:dyDescent="0.2">
      <c r="A513" s="106">
        <v>512</v>
      </c>
      <c r="B513" s="372" t="s">
        <v>557</v>
      </c>
      <c r="C513" s="643" t="s">
        <v>557</v>
      </c>
    </row>
    <row r="514" spans="1:3" x14ac:dyDescent="0.2">
      <c r="A514" s="106">
        <v>513</v>
      </c>
      <c r="B514" s="372" t="s">
        <v>558</v>
      </c>
      <c r="C514" s="643" t="s">
        <v>558</v>
      </c>
    </row>
    <row r="515" spans="1:3" x14ac:dyDescent="0.2">
      <c r="A515" s="106">
        <v>514</v>
      </c>
      <c r="B515" s="372" t="s">
        <v>559</v>
      </c>
      <c r="C515" s="643" t="s">
        <v>559</v>
      </c>
    </row>
    <row r="516" spans="1:3" x14ac:dyDescent="0.2">
      <c r="A516" s="106">
        <v>515</v>
      </c>
      <c r="B516" s="372" t="s">
        <v>560</v>
      </c>
      <c r="C516" s="643" t="s">
        <v>560</v>
      </c>
    </row>
    <row r="517" spans="1:3" x14ac:dyDescent="0.2">
      <c r="A517" s="106">
        <v>516</v>
      </c>
      <c r="B517" s="372" t="s">
        <v>561</v>
      </c>
      <c r="C517" s="643" t="s">
        <v>561</v>
      </c>
    </row>
    <row r="518" spans="1:3" x14ac:dyDescent="0.2">
      <c r="A518" s="106">
        <v>517</v>
      </c>
      <c r="B518" s="372" t="s">
        <v>562</v>
      </c>
      <c r="C518" s="643" t="s">
        <v>562</v>
      </c>
    </row>
    <row r="519" spans="1:3" x14ac:dyDescent="0.2">
      <c r="A519" s="106">
        <v>518</v>
      </c>
      <c r="B519" s="372" t="s">
        <v>563</v>
      </c>
      <c r="C519" s="643" t="s">
        <v>563</v>
      </c>
    </row>
    <row r="520" spans="1:3" x14ac:dyDescent="0.2">
      <c r="A520" s="106">
        <v>519</v>
      </c>
      <c r="B520" s="372" t="s">
        <v>564</v>
      </c>
      <c r="C520" s="643" t="s">
        <v>564</v>
      </c>
    </row>
    <row r="521" spans="1:3" x14ac:dyDescent="0.2">
      <c r="A521" s="106">
        <v>520</v>
      </c>
      <c r="B521" s="372" t="s">
        <v>565</v>
      </c>
      <c r="C521" s="643" t="s">
        <v>565</v>
      </c>
    </row>
    <row r="522" spans="1:3" x14ac:dyDescent="0.2">
      <c r="A522" s="106">
        <v>521</v>
      </c>
      <c r="B522" s="372" t="s">
        <v>566</v>
      </c>
      <c r="C522" s="643" t="s">
        <v>566</v>
      </c>
    </row>
    <row r="523" spans="1:3" x14ac:dyDescent="0.2">
      <c r="A523" s="106">
        <v>522</v>
      </c>
      <c r="B523" s="372" t="s">
        <v>567</v>
      </c>
      <c r="C523" s="643" t="s">
        <v>567</v>
      </c>
    </row>
    <row r="524" spans="1:3" x14ac:dyDescent="0.2">
      <c r="A524" s="106">
        <v>523</v>
      </c>
      <c r="B524" s="372" t="s">
        <v>568</v>
      </c>
      <c r="C524" s="643" t="s">
        <v>568</v>
      </c>
    </row>
    <row r="525" spans="1:3" x14ac:dyDescent="0.2">
      <c r="A525" s="106">
        <v>524</v>
      </c>
      <c r="B525" s="372" t="s">
        <v>569</v>
      </c>
      <c r="C525" s="643" t="s">
        <v>569</v>
      </c>
    </row>
    <row r="526" spans="1:3" x14ac:dyDescent="0.2">
      <c r="A526" s="106">
        <v>525</v>
      </c>
      <c r="B526" s="372" t="s">
        <v>570</v>
      </c>
      <c r="C526" s="643" t="s">
        <v>570</v>
      </c>
    </row>
    <row r="527" spans="1:3" x14ac:dyDescent="0.2">
      <c r="A527" s="106">
        <v>526</v>
      </c>
      <c r="B527" s="372" t="s">
        <v>571</v>
      </c>
      <c r="C527" s="643" t="s">
        <v>571</v>
      </c>
    </row>
    <row r="528" spans="1:3" x14ac:dyDescent="0.2">
      <c r="A528" s="106">
        <v>527</v>
      </c>
      <c r="B528" s="372" t="s">
        <v>572</v>
      </c>
      <c r="C528" s="643" t="s">
        <v>572</v>
      </c>
    </row>
    <row r="529" spans="1:3" x14ac:dyDescent="0.2">
      <c r="A529" s="106">
        <v>528</v>
      </c>
      <c r="B529" s="372" t="s">
        <v>573</v>
      </c>
      <c r="C529" s="643" t="s">
        <v>573</v>
      </c>
    </row>
    <row r="530" spans="1:3" x14ac:dyDescent="0.2">
      <c r="A530" s="106">
        <v>529</v>
      </c>
      <c r="B530" s="372" t="s">
        <v>574</v>
      </c>
      <c r="C530" s="643" t="s">
        <v>574</v>
      </c>
    </row>
    <row r="531" spans="1:3" x14ac:dyDescent="0.2">
      <c r="A531" s="106">
        <v>530</v>
      </c>
      <c r="B531" s="372" t="s">
        <v>575</v>
      </c>
      <c r="C531" s="643" t="s">
        <v>575</v>
      </c>
    </row>
    <row r="532" spans="1:3" x14ac:dyDescent="0.2">
      <c r="A532" s="106">
        <v>531</v>
      </c>
      <c r="B532" s="372" t="s">
        <v>576</v>
      </c>
      <c r="C532" s="643" t="s">
        <v>576</v>
      </c>
    </row>
    <row r="533" spans="1:3" ht="15" x14ac:dyDescent="0.2">
      <c r="A533" s="106">
        <v>532</v>
      </c>
      <c r="B533" s="374" t="s">
        <v>914</v>
      </c>
      <c r="C533" s="603" t="s">
        <v>914</v>
      </c>
    </row>
    <row r="534" spans="1:3" x14ac:dyDescent="0.2">
      <c r="A534" s="106">
        <v>533</v>
      </c>
      <c r="B534" s="372" t="s">
        <v>578</v>
      </c>
      <c r="C534" s="643" t="s">
        <v>578</v>
      </c>
    </row>
    <row r="535" spans="1:3" x14ac:dyDescent="0.2">
      <c r="A535" s="106">
        <v>534</v>
      </c>
      <c r="B535" s="372" t="s">
        <v>579</v>
      </c>
      <c r="C535" s="643" t="s">
        <v>579</v>
      </c>
    </row>
    <row r="536" spans="1:3" x14ac:dyDescent="0.2">
      <c r="A536" s="106">
        <v>535</v>
      </c>
      <c r="B536" s="372" t="s">
        <v>580</v>
      </c>
      <c r="C536" s="643" t="s">
        <v>580</v>
      </c>
    </row>
    <row r="537" spans="1:3" x14ac:dyDescent="0.2">
      <c r="A537" s="106">
        <v>536</v>
      </c>
      <c r="B537" s="372" t="s">
        <v>581</v>
      </c>
      <c r="C537" s="643" t="s">
        <v>581</v>
      </c>
    </row>
    <row r="538" spans="1:3" x14ac:dyDescent="0.2">
      <c r="A538" s="106">
        <v>537</v>
      </c>
      <c r="B538" s="372" t="s">
        <v>582</v>
      </c>
      <c r="C538" s="643" t="s">
        <v>582</v>
      </c>
    </row>
    <row r="539" spans="1:3" x14ac:dyDescent="0.2">
      <c r="A539" s="106">
        <v>538</v>
      </c>
      <c r="B539" s="372" t="s">
        <v>583</v>
      </c>
      <c r="C539" s="643" t="s">
        <v>583</v>
      </c>
    </row>
    <row r="540" spans="1:3" x14ac:dyDescent="0.2">
      <c r="A540" s="106">
        <v>539</v>
      </c>
      <c r="B540" s="372" t="s">
        <v>584</v>
      </c>
      <c r="C540" s="643" t="s">
        <v>584</v>
      </c>
    </row>
    <row r="541" spans="1:3" x14ac:dyDescent="0.2">
      <c r="A541" s="106">
        <v>540</v>
      </c>
      <c r="B541" s="372" t="s">
        <v>585</v>
      </c>
      <c r="C541" s="643" t="s">
        <v>585</v>
      </c>
    </row>
    <row r="542" spans="1:3" x14ac:dyDescent="0.2">
      <c r="A542" s="106">
        <v>541</v>
      </c>
      <c r="B542" s="372" t="s">
        <v>586</v>
      </c>
      <c r="C542" s="643" t="s">
        <v>586</v>
      </c>
    </row>
    <row r="543" spans="1:3" x14ac:dyDescent="0.2">
      <c r="A543" s="106">
        <v>542</v>
      </c>
      <c r="B543" s="372" t="s">
        <v>587</v>
      </c>
      <c r="C543" s="643" t="s">
        <v>587</v>
      </c>
    </row>
    <row r="544" spans="1:3" x14ac:dyDescent="0.2">
      <c r="A544" s="106">
        <v>543</v>
      </c>
      <c r="B544" s="372" t="s">
        <v>588</v>
      </c>
      <c r="C544" s="643" t="s">
        <v>588</v>
      </c>
    </row>
    <row r="545" spans="1:3" ht="15" x14ac:dyDescent="0.2">
      <c r="A545" s="106">
        <v>544</v>
      </c>
      <c r="B545" s="374" t="s">
        <v>913</v>
      </c>
      <c r="C545" s="603" t="s">
        <v>913</v>
      </c>
    </row>
    <row r="546" spans="1:3" ht="15" x14ac:dyDescent="0.2">
      <c r="A546" s="106">
        <v>545</v>
      </c>
      <c r="B546" s="374" t="s">
        <v>915</v>
      </c>
      <c r="C546" s="603" t="s">
        <v>915</v>
      </c>
    </row>
    <row r="547" spans="1:3" x14ac:dyDescent="0.2">
      <c r="A547" s="106">
        <v>546</v>
      </c>
      <c r="B547" s="372" t="s">
        <v>589</v>
      </c>
      <c r="C547" s="643" t="s">
        <v>589</v>
      </c>
    </row>
    <row r="548" spans="1:3" x14ac:dyDescent="0.2">
      <c r="A548" s="106">
        <v>547</v>
      </c>
      <c r="B548" s="372" t="s">
        <v>590</v>
      </c>
      <c r="C548" s="643" t="s">
        <v>590</v>
      </c>
    </row>
    <row r="549" spans="1:3" x14ac:dyDescent="0.2">
      <c r="A549" s="106">
        <v>548</v>
      </c>
      <c r="B549" s="372" t="s">
        <v>591</v>
      </c>
      <c r="C549" s="643" t="s">
        <v>591</v>
      </c>
    </row>
    <row r="550" spans="1:3" ht="15" x14ac:dyDescent="0.2">
      <c r="A550" s="106">
        <v>549</v>
      </c>
      <c r="B550" s="374" t="s">
        <v>917</v>
      </c>
      <c r="C550" s="603" t="s">
        <v>917</v>
      </c>
    </row>
    <row r="551" spans="1:3" x14ac:dyDescent="0.2">
      <c r="A551" s="106">
        <v>550</v>
      </c>
      <c r="B551" s="372" t="s">
        <v>592</v>
      </c>
      <c r="C551" s="643" t="s">
        <v>592</v>
      </c>
    </row>
    <row r="552" spans="1:3" x14ac:dyDescent="0.2">
      <c r="A552" s="106">
        <v>551</v>
      </c>
      <c r="B552" s="372" t="s">
        <v>593</v>
      </c>
      <c r="C552" s="643" t="s">
        <v>593</v>
      </c>
    </row>
    <row r="553" spans="1:3" x14ac:dyDescent="0.2">
      <c r="A553" s="106">
        <v>552</v>
      </c>
      <c r="B553" s="372" t="s">
        <v>594</v>
      </c>
      <c r="C553" s="643" t="s">
        <v>594</v>
      </c>
    </row>
    <row r="554" spans="1:3" x14ac:dyDescent="0.2">
      <c r="A554" s="106">
        <v>553</v>
      </c>
      <c r="B554" s="372" t="s">
        <v>595</v>
      </c>
      <c r="C554" s="643" t="s">
        <v>595</v>
      </c>
    </row>
    <row r="555" spans="1:3" x14ac:dyDescent="0.2">
      <c r="A555" s="106">
        <v>554</v>
      </c>
      <c r="B555" s="372" t="s">
        <v>596</v>
      </c>
      <c r="C555" s="643" t="s">
        <v>596</v>
      </c>
    </row>
    <row r="556" spans="1:3" x14ac:dyDescent="0.2">
      <c r="A556" s="106">
        <v>555</v>
      </c>
      <c r="B556" s="372" t="s">
        <v>597</v>
      </c>
      <c r="C556" s="643" t="s">
        <v>597</v>
      </c>
    </row>
    <row r="557" spans="1:3" x14ac:dyDescent="0.2">
      <c r="A557" s="106">
        <v>556</v>
      </c>
      <c r="B557" s="372" t="s">
        <v>598</v>
      </c>
      <c r="C557" s="643" t="s">
        <v>598</v>
      </c>
    </row>
    <row r="558" spans="1:3" x14ac:dyDescent="0.2">
      <c r="A558" s="106">
        <v>557</v>
      </c>
      <c r="B558" s="372" t="s">
        <v>599</v>
      </c>
      <c r="C558" s="643" t="s">
        <v>599</v>
      </c>
    </row>
    <row r="559" spans="1:3" x14ac:dyDescent="0.2">
      <c r="A559" s="106">
        <v>558</v>
      </c>
      <c r="B559" s="372" t="s">
        <v>600</v>
      </c>
      <c r="C559" s="643" t="s">
        <v>600</v>
      </c>
    </row>
    <row r="560" spans="1:3" x14ac:dyDescent="0.2">
      <c r="A560" s="106">
        <v>559</v>
      </c>
      <c r="B560" s="372" t="s">
        <v>601</v>
      </c>
      <c r="C560" s="643" t="s">
        <v>601</v>
      </c>
    </row>
    <row r="561" spans="1:3" x14ac:dyDescent="0.2">
      <c r="A561" s="106">
        <v>560</v>
      </c>
      <c r="B561" s="372" t="s">
        <v>602</v>
      </c>
      <c r="C561" s="643" t="s">
        <v>602</v>
      </c>
    </row>
    <row r="562" spans="1:3" x14ac:dyDescent="0.2">
      <c r="A562" s="106">
        <v>561</v>
      </c>
      <c r="B562" s="372" t="s">
        <v>603</v>
      </c>
      <c r="C562" s="643" t="s">
        <v>603</v>
      </c>
    </row>
    <row r="563" spans="1:3" x14ac:dyDescent="0.2">
      <c r="A563" s="106">
        <v>562</v>
      </c>
      <c r="B563" s="372" t="s">
        <v>604</v>
      </c>
      <c r="C563" s="643" t="s">
        <v>604</v>
      </c>
    </row>
    <row r="564" spans="1:3" x14ac:dyDescent="0.2">
      <c r="A564" s="106">
        <v>563</v>
      </c>
      <c r="B564" s="372" t="s">
        <v>605</v>
      </c>
      <c r="C564" s="643" t="s">
        <v>605</v>
      </c>
    </row>
    <row r="565" spans="1:3" x14ac:dyDescent="0.2">
      <c r="A565" s="106">
        <v>564</v>
      </c>
      <c r="B565" s="372" t="s">
        <v>606</v>
      </c>
      <c r="C565" s="643" t="s">
        <v>606</v>
      </c>
    </row>
    <row r="566" spans="1:3" x14ac:dyDescent="0.2">
      <c r="A566" s="106">
        <v>565</v>
      </c>
      <c r="B566" s="372" t="s">
        <v>607</v>
      </c>
      <c r="C566" s="643" t="s">
        <v>607</v>
      </c>
    </row>
    <row r="567" spans="1:3" x14ac:dyDescent="0.2">
      <c r="A567" s="106">
        <v>566</v>
      </c>
      <c r="B567" s="372" t="s">
        <v>608</v>
      </c>
      <c r="C567" s="643" t="s">
        <v>608</v>
      </c>
    </row>
    <row r="568" spans="1:3" x14ac:dyDescent="0.2">
      <c r="A568" s="106">
        <v>567</v>
      </c>
      <c r="B568" s="372" t="s">
        <v>609</v>
      </c>
      <c r="C568" s="643" t="s">
        <v>609</v>
      </c>
    </row>
    <row r="569" spans="1:3" x14ac:dyDescent="0.2">
      <c r="A569" s="106">
        <v>568</v>
      </c>
      <c r="B569" s="372" t="s">
        <v>610</v>
      </c>
      <c r="C569" s="643" t="s">
        <v>610</v>
      </c>
    </row>
    <row r="570" spans="1:3" x14ac:dyDescent="0.2">
      <c r="A570" s="106">
        <v>569</v>
      </c>
      <c r="B570" s="372" t="s">
        <v>611</v>
      </c>
      <c r="C570" s="643" t="s">
        <v>611</v>
      </c>
    </row>
    <row r="571" spans="1:3" x14ac:dyDescent="0.2">
      <c r="A571" s="106">
        <v>570</v>
      </c>
      <c r="B571" s="372" t="s">
        <v>612</v>
      </c>
      <c r="C571" s="643" t="s">
        <v>612</v>
      </c>
    </row>
    <row r="572" spans="1:3" x14ac:dyDescent="0.2">
      <c r="A572" s="106">
        <v>571</v>
      </c>
      <c r="B572" s="372" t="s">
        <v>613</v>
      </c>
      <c r="C572" s="643" t="s">
        <v>613</v>
      </c>
    </row>
    <row r="573" spans="1:3" x14ac:dyDescent="0.2">
      <c r="A573" s="106">
        <v>572</v>
      </c>
      <c r="B573" s="372" t="s">
        <v>614</v>
      </c>
      <c r="C573" s="643" t="s">
        <v>614</v>
      </c>
    </row>
    <row r="574" spans="1:3" x14ac:dyDescent="0.2">
      <c r="A574" s="106">
        <v>573</v>
      </c>
      <c r="B574" s="372" t="s">
        <v>615</v>
      </c>
      <c r="C574" s="643" t="s">
        <v>615</v>
      </c>
    </row>
    <row r="575" spans="1:3" x14ac:dyDescent="0.2">
      <c r="A575" s="106">
        <v>574</v>
      </c>
      <c r="B575" s="372" t="s">
        <v>616</v>
      </c>
      <c r="C575" s="643" t="s">
        <v>616</v>
      </c>
    </row>
    <row r="576" spans="1:3" x14ac:dyDescent="0.2">
      <c r="A576" s="106">
        <v>575</v>
      </c>
      <c r="B576" s="372" t="s">
        <v>617</v>
      </c>
      <c r="C576" s="643" t="s">
        <v>617</v>
      </c>
    </row>
    <row r="577" spans="1:3" x14ac:dyDescent="0.2">
      <c r="A577" s="106">
        <v>576</v>
      </c>
      <c r="B577" s="372" t="s">
        <v>618</v>
      </c>
      <c r="C577" s="643" t="s">
        <v>618</v>
      </c>
    </row>
    <row r="578" spans="1:3" ht="15" x14ac:dyDescent="0.2">
      <c r="A578" s="106">
        <v>577</v>
      </c>
      <c r="B578" s="374" t="s">
        <v>916</v>
      </c>
      <c r="C578" s="603" t="s">
        <v>916</v>
      </c>
    </row>
    <row r="579" spans="1:3" x14ac:dyDescent="0.2">
      <c r="A579" s="106">
        <v>578</v>
      </c>
      <c r="B579" s="372" t="s">
        <v>619</v>
      </c>
      <c r="C579" s="643" t="s">
        <v>619</v>
      </c>
    </row>
    <row r="580" spans="1:3" x14ac:dyDescent="0.2">
      <c r="A580" s="106">
        <v>579</v>
      </c>
      <c r="B580" s="372" t="s">
        <v>620</v>
      </c>
      <c r="C580" s="643" t="s">
        <v>620</v>
      </c>
    </row>
    <row r="581" spans="1:3" x14ac:dyDescent="0.2">
      <c r="A581" s="106">
        <v>580</v>
      </c>
      <c r="B581" s="372" t="s">
        <v>621</v>
      </c>
      <c r="C581" s="643" t="s">
        <v>621</v>
      </c>
    </row>
    <row r="582" spans="1:3" x14ac:dyDescent="0.2">
      <c r="A582" s="106">
        <v>581</v>
      </c>
      <c r="B582" s="372" t="s">
        <v>622</v>
      </c>
      <c r="C582" s="643" t="s">
        <v>622</v>
      </c>
    </row>
    <row r="583" spans="1:3" x14ac:dyDescent="0.2">
      <c r="A583" s="106">
        <v>582</v>
      </c>
      <c r="B583" s="372" t="s">
        <v>623</v>
      </c>
      <c r="C583" s="643" t="s">
        <v>623</v>
      </c>
    </row>
    <row r="584" spans="1:3" x14ac:dyDescent="0.2">
      <c r="A584" s="106">
        <v>583</v>
      </c>
      <c r="B584" s="372" t="s">
        <v>624</v>
      </c>
      <c r="C584" s="643" t="s">
        <v>624</v>
      </c>
    </row>
    <row r="585" spans="1:3" x14ac:dyDescent="0.2">
      <c r="A585" s="106">
        <v>584</v>
      </c>
      <c r="B585" s="372" t="s">
        <v>625</v>
      </c>
      <c r="C585" s="643" t="s">
        <v>625</v>
      </c>
    </row>
    <row r="586" spans="1:3" x14ac:dyDescent="0.2">
      <c r="A586" s="106">
        <v>585</v>
      </c>
      <c r="B586" s="372" t="s">
        <v>626</v>
      </c>
      <c r="C586" s="643" t="s">
        <v>626</v>
      </c>
    </row>
    <row r="587" spans="1:3" x14ac:dyDescent="0.2">
      <c r="A587" s="106">
        <v>586</v>
      </c>
      <c r="B587" s="372" t="s">
        <v>627</v>
      </c>
      <c r="C587" s="643" t="s">
        <v>627</v>
      </c>
    </row>
    <row r="588" spans="1:3" x14ac:dyDescent="0.2">
      <c r="A588" s="106">
        <v>587</v>
      </c>
      <c r="B588" s="372" t="s">
        <v>628</v>
      </c>
      <c r="C588" s="643" t="s">
        <v>628</v>
      </c>
    </row>
    <row r="589" spans="1:3" x14ac:dyDescent="0.2">
      <c r="A589" s="106">
        <v>588</v>
      </c>
      <c r="B589" s="372" t="s">
        <v>629</v>
      </c>
      <c r="C589" s="643" t="s">
        <v>629</v>
      </c>
    </row>
    <row r="590" spans="1:3" x14ac:dyDescent="0.2">
      <c r="A590" s="106">
        <v>589</v>
      </c>
      <c r="B590" s="372" t="s">
        <v>630</v>
      </c>
      <c r="C590" s="643" t="s">
        <v>630</v>
      </c>
    </row>
    <row r="591" spans="1:3" x14ac:dyDescent="0.2">
      <c r="A591" s="106">
        <v>590</v>
      </c>
      <c r="B591" s="372" t="s">
        <v>631</v>
      </c>
      <c r="C591" s="643" t="s">
        <v>631</v>
      </c>
    </row>
    <row r="592" spans="1:3" ht="15" x14ac:dyDescent="0.2">
      <c r="A592" s="106">
        <v>591</v>
      </c>
      <c r="B592" s="374" t="s">
        <v>918</v>
      </c>
      <c r="C592" s="603" t="s">
        <v>918</v>
      </c>
    </row>
    <row r="593" spans="1:3" ht="15" x14ac:dyDescent="0.2">
      <c r="A593" s="106">
        <v>592</v>
      </c>
      <c r="B593" s="374" t="s">
        <v>919</v>
      </c>
      <c r="C593" s="603" t="s">
        <v>919</v>
      </c>
    </row>
    <row r="594" spans="1:3" ht="15" x14ac:dyDescent="0.2">
      <c r="A594" s="106">
        <v>593</v>
      </c>
      <c r="B594" s="374" t="s">
        <v>920</v>
      </c>
      <c r="C594" s="603" t="s">
        <v>920</v>
      </c>
    </row>
    <row r="595" spans="1:3" x14ac:dyDescent="0.2">
      <c r="A595" s="106">
        <v>594</v>
      </c>
      <c r="B595" s="372" t="s">
        <v>632</v>
      </c>
      <c r="C595" s="643" t="s">
        <v>632</v>
      </c>
    </row>
    <row r="596" spans="1:3" x14ac:dyDescent="0.2">
      <c r="A596" s="106">
        <v>595</v>
      </c>
      <c r="B596" s="372" t="s">
        <v>633</v>
      </c>
      <c r="C596" s="643" t="s">
        <v>633</v>
      </c>
    </row>
    <row r="597" spans="1:3" x14ac:dyDescent="0.2">
      <c r="A597" s="106">
        <v>596</v>
      </c>
      <c r="B597" s="372" t="s">
        <v>634</v>
      </c>
      <c r="C597" s="643" t="s">
        <v>634</v>
      </c>
    </row>
    <row r="598" spans="1:3" ht="15" x14ac:dyDescent="0.2">
      <c r="A598" s="106">
        <v>597</v>
      </c>
      <c r="B598" s="374" t="s">
        <v>921</v>
      </c>
      <c r="C598" s="603" t="s">
        <v>921</v>
      </c>
    </row>
    <row r="599" spans="1:3" x14ac:dyDescent="0.2">
      <c r="A599" s="106">
        <v>598</v>
      </c>
      <c r="B599" s="372" t="s">
        <v>635</v>
      </c>
      <c r="C599" s="643" t="s">
        <v>635</v>
      </c>
    </row>
    <row r="600" spans="1:3" x14ac:dyDescent="0.2">
      <c r="A600" s="106">
        <v>599</v>
      </c>
      <c r="B600" s="372" t="s">
        <v>636</v>
      </c>
      <c r="C600" s="643" t="s">
        <v>636</v>
      </c>
    </row>
    <row r="601" spans="1:3" x14ac:dyDescent="0.2">
      <c r="A601" s="106">
        <v>600</v>
      </c>
      <c r="B601" s="372" t="s">
        <v>637</v>
      </c>
      <c r="C601" s="643" t="s">
        <v>637</v>
      </c>
    </row>
    <row r="602" spans="1:3" x14ac:dyDescent="0.2">
      <c r="A602" s="106">
        <v>601</v>
      </c>
      <c r="B602" s="372" t="s">
        <v>638</v>
      </c>
      <c r="C602" s="643" t="s">
        <v>638</v>
      </c>
    </row>
    <row r="603" spans="1:3" x14ac:dyDescent="0.2">
      <c r="A603" s="106">
        <v>602</v>
      </c>
      <c r="B603" s="372" t="s">
        <v>639</v>
      </c>
      <c r="C603" s="643" t="s">
        <v>639</v>
      </c>
    </row>
    <row r="604" spans="1:3" x14ac:dyDescent="0.2">
      <c r="A604" s="106">
        <v>603</v>
      </c>
      <c r="B604" s="372" t="s">
        <v>640</v>
      </c>
      <c r="C604" s="643" t="s">
        <v>640</v>
      </c>
    </row>
    <row r="605" spans="1:3" x14ac:dyDescent="0.2">
      <c r="A605" s="106">
        <v>604</v>
      </c>
      <c r="B605" s="375" t="s">
        <v>841</v>
      </c>
      <c r="C605" s="643" t="s">
        <v>841</v>
      </c>
    </row>
    <row r="606" spans="1:3" x14ac:dyDescent="0.2">
      <c r="A606" s="106">
        <v>605</v>
      </c>
      <c r="B606" s="375" t="s">
        <v>843</v>
      </c>
      <c r="C606" s="643" t="s">
        <v>843</v>
      </c>
    </row>
    <row r="607" spans="1:3" x14ac:dyDescent="0.2">
      <c r="A607" s="106">
        <v>606</v>
      </c>
      <c r="B607" s="375" t="s">
        <v>859</v>
      </c>
      <c r="C607" s="643" t="s">
        <v>859</v>
      </c>
    </row>
    <row r="608" spans="1:3" x14ac:dyDescent="0.2">
      <c r="A608" s="106">
        <v>607</v>
      </c>
      <c r="B608" s="375" t="s">
        <v>842</v>
      </c>
      <c r="C608" s="643" t="s">
        <v>842</v>
      </c>
    </row>
    <row r="609" spans="1:3" x14ac:dyDescent="0.2">
      <c r="A609" s="106">
        <v>608</v>
      </c>
      <c r="B609" s="375" t="s">
        <v>860</v>
      </c>
      <c r="C609" s="643" t="s">
        <v>860</v>
      </c>
    </row>
    <row r="610" spans="1:3" x14ac:dyDescent="0.2">
      <c r="A610" s="106">
        <v>609</v>
      </c>
      <c r="B610" s="372" t="s">
        <v>288</v>
      </c>
      <c r="C610" s="643" t="s">
        <v>288</v>
      </c>
    </row>
    <row r="611" spans="1:3" x14ac:dyDescent="0.2">
      <c r="A611" s="106">
        <v>610</v>
      </c>
      <c r="B611" s="372" t="s">
        <v>290</v>
      </c>
      <c r="C611" s="643" t="s">
        <v>290</v>
      </c>
    </row>
    <row r="612" spans="1:3" x14ac:dyDescent="0.2">
      <c r="A612" s="106">
        <v>611</v>
      </c>
      <c r="B612" s="372" t="s">
        <v>301</v>
      </c>
      <c r="C612" s="643" t="s">
        <v>301</v>
      </c>
    </row>
    <row r="613" spans="1:3" x14ac:dyDescent="0.2">
      <c r="A613" s="106">
        <v>612</v>
      </c>
      <c r="B613" s="372" t="s">
        <v>303</v>
      </c>
      <c r="C613" s="643" t="s">
        <v>303</v>
      </c>
    </row>
    <row r="614" spans="1:3" x14ac:dyDescent="0.2">
      <c r="A614" s="106">
        <v>613</v>
      </c>
      <c r="B614" s="372" t="s">
        <v>306</v>
      </c>
      <c r="C614" s="643" t="s">
        <v>306</v>
      </c>
    </row>
    <row r="615" spans="1:3" x14ac:dyDescent="0.2">
      <c r="A615" s="106">
        <v>614</v>
      </c>
      <c r="B615" s="372" t="s">
        <v>173</v>
      </c>
      <c r="C615" s="643" t="s">
        <v>173</v>
      </c>
    </row>
    <row r="616" spans="1:3" x14ac:dyDescent="0.2">
      <c r="A616" s="106">
        <v>615</v>
      </c>
      <c r="B616" s="372" t="s">
        <v>174</v>
      </c>
      <c r="C616" s="643" t="s">
        <v>174</v>
      </c>
    </row>
    <row r="617" spans="1:3" x14ac:dyDescent="0.2">
      <c r="A617" s="106">
        <v>616</v>
      </c>
      <c r="B617" s="372" t="s">
        <v>219</v>
      </c>
      <c r="C617" s="643" t="s">
        <v>219</v>
      </c>
    </row>
    <row r="618" spans="1:3" x14ac:dyDescent="0.2">
      <c r="A618" s="106">
        <v>617</v>
      </c>
      <c r="B618" s="372" t="s">
        <v>332</v>
      </c>
      <c r="C618" s="643" t="s">
        <v>332</v>
      </c>
    </row>
    <row r="619" spans="1:3" x14ac:dyDescent="0.2">
      <c r="A619" s="106">
        <v>618</v>
      </c>
      <c r="B619" s="372" t="s">
        <v>335</v>
      </c>
      <c r="C619" s="643" t="s">
        <v>335</v>
      </c>
    </row>
    <row r="620" spans="1:3" x14ac:dyDescent="0.2">
      <c r="A620" s="106">
        <v>619</v>
      </c>
      <c r="B620" s="372" t="s">
        <v>338</v>
      </c>
      <c r="C620" s="643" t="s">
        <v>338</v>
      </c>
    </row>
    <row r="621" spans="1:3" x14ac:dyDescent="0.2">
      <c r="A621" s="106">
        <v>620</v>
      </c>
      <c r="B621" s="372" t="s">
        <v>342</v>
      </c>
      <c r="C621" s="643" t="s">
        <v>342</v>
      </c>
    </row>
    <row r="622" spans="1:3" x14ac:dyDescent="0.2">
      <c r="A622" s="106">
        <v>621</v>
      </c>
      <c r="B622" s="372" t="s">
        <v>345</v>
      </c>
      <c r="C622" s="643" t="s">
        <v>345</v>
      </c>
    </row>
    <row r="623" spans="1:3" x14ac:dyDescent="0.2">
      <c r="A623" s="106">
        <v>622</v>
      </c>
      <c r="B623" s="372" t="s">
        <v>220</v>
      </c>
      <c r="C623" s="643" t="s">
        <v>220</v>
      </c>
    </row>
    <row r="624" spans="1:3" x14ac:dyDescent="0.2">
      <c r="A624" s="106">
        <v>623</v>
      </c>
      <c r="B624" s="372" t="s">
        <v>356</v>
      </c>
      <c r="C624" s="643" t="s">
        <v>356</v>
      </c>
    </row>
    <row r="625" spans="1:3" x14ac:dyDescent="0.2">
      <c r="A625" s="106">
        <v>624</v>
      </c>
      <c r="B625" s="372" t="s">
        <v>221</v>
      </c>
      <c r="C625" s="643" t="s">
        <v>221</v>
      </c>
    </row>
    <row r="626" spans="1:3" x14ac:dyDescent="0.2">
      <c r="A626" s="106">
        <v>625</v>
      </c>
      <c r="B626" s="372" t="s">
        <v>33</v>
      </c>
      <c r="C626" s="643" t="s">
        <v>33</v>
      </c>
    </row>
    <row r="627" spans="1:3" x14ac:dyDescent="0.2">
      <c r="A627" s="106">
        <v>626</v>
      </c>
      <c r="B627" s="372" t="s">
        <v>223</v>
      </c>
      <c r="C627" s="643" t="s">
        <v>223</v>
      </c>
    </row>
    <row r="628" spans="1:3" x14ac:dyDescent="0.2">
      <c r="A628" s="106">
        <v>627</v>
      </c>
      <c r="B628" s="372" t="s">
        <v>225</v>
      </c>
      <c r="C628" s="643" t="s">
        <v>225</v>
      </c>
    </row>
    <row r="629" spans="1:3" x14ac:dyDescent="0.2">
      <c r="A629" s="106">
        <v>628</v>
      </c>
      <c r="B629" s="372" t="s">
        <v>226</v>
      </c>
      <c r="C629" s="643" t="s">
        <v>226</v>
      </c>
    </row>
    <row r="630" spans="1:3" x14ac:dyDescent="0.2">
      <c r="A630" s="106">
        <v>629</v>
      </c>
      <c r="B630" s="372" t="s">
        <v>788</v>
      </c>
      <c r="C630" s="643" t="s">
        <v>788</v>
      </c>
    </row>
    <row r="631" spans="1:3" x14ac:dyDescent="0.2">
      <c r="A631" s="106">
        <v>630</v>
      </c>
      <c r="B631" s="372" t="s">
        <v>789</v>
      </c>
      <c r="C631" s="643" t="s">
        <v>789</v>
      </c>
    </row>
    <row r="632" spans="1:3" x14ac:dyDescent="0.2">
      <c r="A632" s="106">
        <v>631</v>
      </c>
      <c r="B632" s="372" t="s">
        <v>790</v>
      </c>
      <c r="C632" s="643" t="s">
        <v>790</v>
      </c>
    </row>
    <row r="633" spans="1:3" x14ac:dyDescent="0.2">
      <c r="A633" s="106">
        <v>632</v>
      </c>
      <c r="B633" s="372" t="s">
        <v>217</v>
      </c>
      <c r="C633" s="643" t="s">
        <v>217</v>
      </c>
    </row>
    <row r="634" spans="1:3" x14ac:dyDescent="0.2">
      <c r="A634" s="106">
        <v>633</v>
      </c>
      <c r="B634" s="372" t="s">
        <v>218</v>
      </c>
      <c r="C634" s="643" t="s">
        <v>218</v>
      </c>
    </row>
    <row r="635" spans="1:3" x14ac:dyDescent="0.2">
      <c r="A635" s="106">
        <v>634</v>
      </c>
      <c r="B635" s="372" t="s">
        <v>133</v>
      </c>
      <c r="C635" s="643" t="s">
        <v>133</v>
      </c>
    </row>
    <row r="636" spans="1:3" x14ac:dyDescent="0.2">
      <c r="A636" s="106">
        <v>635</v>
      </c>
      <c r="B636" s="372" t="s">
        <v>710</v>
      </c>
      <c r="C636" s="643" t="s">
        <v>710</v>
      </c>
    </row>
    <row r="637" spans="1:3" x14ac:dyDescent="0.2">
      <c r="A637" s="106">
        <v>636</v>
      </c>
      <c r="B637" s="372" t="s">
        <v>1001</v>
      </c>
      <c r="C637" s="643" t="s">
        <v>1001</v>
      </c>
    </row>
    <row r="638" spans="1:3" x14ac:dyDescent="0.2">
      <c r="A638" s="106">
        <v>637</v>
      </c>
      <c r="B638" s="372" t="s">
        <v>138</v>
      </c>
      <c r="C638" s="643" t="s">
        <v>138</v>
      </c>
    </row>
    <row r="639" spans="1:3" x14ac:dyDescent="0.2">
      <c r="A639" s="106">
        <v>638</v>
      </c>
      <c r="B639" s="372" t="s">
        <v>139</v>
      </c>
      <c r="C639" s="643" t="s">
        <v>139</v>
      </c>
    </row>
    <row r="640" spans="1:3" x14ac:dyDescent="0.2">
      <c r="A640" s="106">
        <v>639</v>
      </c>
      <c r="B640" s="372" t="s">
        <v>794</v>
      </c>
      <c r="C640" s="643" t="s">
        <v>794</v>
      </c>
    </row>
    <row r="641" spans="1:3" x14ac:dyDescent="0.2">
      <c r="A641" s="106">
        <v>640</v>
      </c>
      <c r="B641" s="372" t="s">
        <v>795</v>
      </c>
      <c r="C641" s="643" t="s">
        <v>795</v>
      </c>
    </row>
    <row r="642" spans="1:3" x14ac:dyDescent="0.2">
      <c r="A642" s="106">
        <v>641</v>
      </c>
      <c r="B642" s="372" t="s">
        <v>741</v>
      </c>
      <c r="C642" s="643" t="s">
        <v>741</v>
      </c>
    </row>
    <row r="643" spans="1:3" x14ac:dyDescent="0.2">
      <c r="A643" s="106">
        <v>642</v>
      </c>
      <c r="B643" s="372" t="s">
        <v>797</v>
      </c>
      <c r="C643" s="643" t="s">
        <v>797</v>
      </c>
    </row>
    <row r="644" spans="1:3" x14ac:dyDescent="0.2">
      <c r="A644" s="106">
        <v>643</v>
      </c>
      <c r="B644" s="372" t="s">
        <v>798</v>
      </c>
      <c r="C644" s="643" t="s">
        <v>798</v>
      </c>
    </row>
    <row r="645" spans="1:3" x14ac:dyDescent="0.2">
      <c r="A645" s="106">
        <v>644</v>
      </c>
      <c r="B645" s="372" t="s">
        <v>799</v>
      </c>
      <c r="C645" s="643" t="s">
        <v>799</v>
      </c>
    </row>
    <row r="646" spans="1:3" x14ac:dyDescent="0.2">
      <c r="A646" s="106">
        <v>645</v>
      </c>
      <c r="B646" s="372" t="s">
        <v>800</v>
      </c>
      <c r="C646" s="643" t="s">
        <v>800</v>
      </c>
    </row>
    <row r="647" spans="1:3" x14ac:dyDescent="0.2">
      <c r="A647" s="106">
        <v>646</v>
      </c>
      <c r="B647" s="372" t="s">
        <v>801</v>
      </c>
      <c r="C647" s="643" t="s">
        <v>801</v>
      </c>
    </row>
    <row r="648" spans="1:3" x14ac:dyDescent="0.2">
      <c r="A648" s="106">
        <v>647</v>
      </c>
      <c r="B648" s="372" t="s">
        <v>802</v>
      </c>
      <c r="C648" s="643" t="s">
        <v>802</v>
      </c>
    </row>
    <row r="649" spans="1:3" x14ac:dyDescent="0.2">
      <c r="A649" s="106">
        <v>648</v>
      </c>
      <c r="B649" s="372" t="s">
        <v>803</v>
      </c>
      <c r="C649" s="643" t="s">
        <v>803</v>
      </c>
    </row>
    <row r="650" spans="1:3" x14ac:dyDescent="0.2">
      <c r="A650" s="106">
        <v>649</v>
      </c>
      <c r="B650" s="372" t="s">
        <v>807</v>
      </c>
      <c r="C650" s="643" t="s">
        <v>807</v>
      </c>
    </row>
    <row r="651" spans="1:3" x14ac:dyDescent="0.2">
      <c r="A651" s="106">
        <v>650</v>
      </c>
      <c r="B651" s="372" t="s">
        <v>806</v>
      </c>
      <c r="C651" s="643" t="s">
        <v>806</v>
      </c>
    </row>
    <row r="652" spans="1:3" x14ac:dyDescent="0.2">
      <c r="A652" s="106">
        <v>651</v>
      </c>
      <c r="B652" s="372" t="s">
        <v>808</v>
      </c>
      <c r="C652" s="643" t="s">
        <v>808</v>
      </c>
    </row>
    <row r="653" spans="1:3" x14ac:dyDescent="0.2">
      <c r="A653" s="106">
        <v>652</v>
      </c>
      <c r="B653" s="372" t="s">
        <v>805</v>
      </c>
      <c r="C653" s="643" t="s">
        <v>805</v>
      </c>
    </row>
    <row r="654" spans="1:3" x14ac:dyDescent="0.2">
      <c r="A654" s="106">
        <v>653</v>
      </c>
      <c r="B654" s="372" t="s">
        <v>666</v>
      </c>
      <c r="C654" s="643" t="s">
        <v>666</v>
      </c>
    </row>
    <row r="655" spans="1:3" x14ac:dyDescent="0.2">
      <c r="A655" s="106">
        <v>654</v>
      </c>
      <c r="B655" s="372" t="s">
        <v>13</v>
      </c>
      <c r="C655" s="643" t="s">
        <v>13</v>
      </c>
    </row>
    <row r="656" spans="1:3" x14ac:dyDescent="0.2">
      <c r="A656" s="106">
        <v>655</v>
      </c>
      <c r="B656" s="372" t="s">
        <v>14</v>
      </c>
      <c r="C656" s="643" t="s">
        <v>14</v>
      </c>
    </row>
    <row r="657" spans="1:3" x14ac:dyDescent="0.2">
      <c r="A657" s="106">
        <v>656</v>
      </c>
      <c r="B657" s="372" t="s">
        <v>15</v>
      </c>
      <c r="C657" s="643" t="s">
        <v>15</v>
      </c>
    </row>
    <row r="658" spans="1:3" x14ac:dyDescent="0.2">
      <c r="A658" s="106">
        <v>657</v>
      </c>
      <c r="B658" s="372" t="s">
        <v>18</v>
      </c>
      <c r="C658" s="643" t="s">
        <v>18</v>
      </c>
    </row>
    <row r="659" spans="1:3" x14ac:dyDescent="0.2">
      <c r="A659" s="106">
        <v>658</v>
      </c>
      <c r="B659" s="372" t="s">
        <v>19</v>
      </c>
      <c r="C659" s="643" t="s">
        <v>19</v>
      </c>
    </row>
    <row r="660" spans="1:3" x14ac:dyDescent="0.2">
      <c r="A660" s="106">
        <v>659</v>
      </c>
      <c r="B660" s="372" t="s">
        <v>20</v>
      </c>
      <c r="C660" s="643" t="s">
        <v>20</v>
      </c>
    </row>
    <row r="661" spans="1:3" x14ac:dyDescent="0.2">
      <c r="A661" s="106">
        <v>660</v>
      </c>
      <c r="B661" s="372" t="s">
        <v>760</v>
      </c>
      <c r="C661" s="643" t="s">
        <v>760</v>
      </c>
    </row>
    <row r="662" spans="1:3" x14ac:dyDescent="0.2">
      <c r="A662" s="106">
        <v>661</v>
      </c>
      <c r="B662" s="372" t="s">
        <v>762</v>
      </c>
      <c r="C662" s="643" t="s">
        <v>762</v>
      </c>
    </row>
    <row r="663" spans="1:3" x14ac:dyDescent="0.2">
      <c r="A663" s="106">
        <v>662</v>
      </c>
      <c r="B663" s="372" t="s">
        <v>763</v>
      </c>
      <c r="C663" s="643" t="s">
        <v>763</v>
      </c>
    </row>
    <row r="664" spans="1:3" x14ac:dyDescent="0.2">
      <c r="A664" s="106">
        <v>663</v>
      </c>
      <c r="B664" s="372" t="s">
        <v>764</v>
      </c>
      <c r="C664" s="643" t="s">
        <v>764</v>
      </c>
    </row>
    <row r="665" spans="1:3" x14ac:dyDescent="0.2">
      <c r="A665" s="106">
        <v>664</v>
      </c>
      <c r="B665" s="372" t="s">
        <v>30</v>
      </c>
      <c r="C665" s="643" t="s">
        <v>30</v>
      </c>
    </row>
    <row r="666" spans="1:3" x14ac:dyDescent="0.2">
      <c r="A666" s="106">
        <v>665</v>
      </c>
      <c r="B666" s="376" t="s">
        <v>0</v>
      </c>
      <c r="C666" s="646" t="s">
        <v>0</v>
      </c>
    </row>
    <row r="667" spans="1:3" x14ac:dyDescent="0.2">
      <c r="A667" s="106">
        <v>666</v>
      </c>
      <c r="B667" s="372" t="s">
        <v>1</v>
      </c>
      <c r="C667" s="643" t="s">
        <v>1</v>
      </c>
    </row>
    <row r="668" spans="1:3" x14ac:dyDescent="0.2">
      <c r="A668" s="106">
        <v>667</v>
      </c>
      <c r="B668" s="372" t="s">
        <v>181</v>
      </c>
      <c r="C668" s="643" t="s">
        <v>181</v>
      </c>
    </row>
    <row r="669" spans="1:3" x14ac:dyDescent="0.2">
      <c r="A669" s="106">
        <v>668</v>
      </c>
      <c r="B669" s="372" t="s">
        <v>182</v>
      </c>
      <c r="C669" s="643" t="s">
        <v>182</v>
      </c>
    </row>
    <row r="670" spans="1:3" x14ac:dyDescent="0.2">
      <c r="A670" s="106">
        <v>669</v>
      </c>
      <c r="B670" s="372" t="s">
        <v>183</v>
      </c>
      <c r="C670" s="643" t="s">
        <v>183</v>
      </c>
    </row>
    <row r="671" spans="1:3" x14ac:dyDescent="0.2">
      <c r="A671" s="106">
        <v>670</v>
      </c>
      <c r="B671" s="372" t="s">
        <v>184</v>
      </c>
      <c r="C671" s="643" t="s">
        <v>184</v>
      </c>
    </row>
    <row r="672" spans="1:3" x14ac:dyDescent="0.2">
      <c r="A672" s="106">
        <v>671</v>
      </c>
      <c r="B672" s="372" t="s">
        <v>289</v>
      </c>
      <c r="C672" s="643" t="s">
        <v>289</v>
      </c>
    </row>
    <row r="673" spans="1:3" x14ac:dyDescent="0.2">
      <c r="A673" s="106">
        <v>672</v>
      </c>
      <c r="B673" s="372" t="s">
        <v>291</v>
      </c>
      <c r="C673" s="643" t="s">
        <v>291</v>
      </c>
    </row>
    <row r="674" spans="1:3" x14ac:dyDescent="0.2">
      <c r="A674" s="106">
        <v>673</v>
      </c>
      <c r="B674" s="372" t="s">
        <v>293</v>
      </c>
      <c r="C674" s="643" t="s">
        <v>293</v>
      </c>
    </row>
    <row r="675" spans="1:3" x14ac:dyDescent="0.2">
      <c r="A675" s="106">
        <v>674</v>
      </c>
      <c r="B675" s="372" t="s">
        <v>295</v>
      </c>
      <c r="C675" s="643" t="s">
        <v>295</v>
      </c>
    </row>
    <row r="676" spans="1:3" x14ac:dyDescent="0.2">
      <c r="A676" s="106">
        <v>675</v>
      </c>
      <c r="B676" s="372" t="s">
        <v>298</v>
      </c>
      <c r="C676" s="643" t="s">
        <v>298</v>
      </c>
    </row>
    <row r="677" spans="1:3" x14ac:dyDescent="0.2">
      <c r="A677" s="106">
        <v>676</v>
      </c>
      <c r="B677" s="372" t="s">
        <v>300</v>
      </c>
      <c r="C677" s="643" t="s">
        <v>300</v>
      </c>
    </row>
    <row r="678" spans="1:3" x14ac:dyDescent="0.2">
      <c r="A678" s="106">
        <v>677</v>
      </c>
      <c r="B678" s="372" t="s">
        <v>302</v>
      </c>
      <c r="C678" s="643" t="s">
        <v>302</v>
      </c>
    </row>
    <row r="679" spans="1:3" x14ac:dyDescent="0.2">
      <c r="A679" s="106">
        <v>678</v>
      </c>
      <c r="B679" s="372" t="s">
        <v>305</v>
      </c>
      <c r="C679" s="643" t="s">
        <v>305</v>
      </c>
    </row>
    <row r="680" spans="1:3" x14ac:dyDescent="0.2">
      <c r="A680" s="106">
        <v>679</v>
      </c>
      <c r="B680" s="372" t="s">
        <v>308</v>
      </c>
      <c r="C680" s="643" t="s">
        <v>308</v>
      </c>
    </row>
    <row r="681" spans="1:3" x14ac:dyDescent="0.2">
      <c r="A681" s="106">
        <v>680</v>
      </c>
      <c r="B681" s="372" t="s">
        <v>310</v>
      </c>
      <c r="C681" s="643" t="s">
        <v>310</v>
      </c>
    </row>
    <row r="682" spans="1:3" x14ac:dyDescent="0.2">
      <c r="A682" s="106">
        <v>681</v>
      </c>
      <c r="B682" s="372" t="s">
        <v>312</v>
      </c>
      <c r="C682" s="643" t="s">
        <v>312</v>
      </c>
    </row>
    <row r="683" spans="1:3" x14ac:dyDescent="0.2">
      <c r="A683" s="106">
        <v>682</v>
      </c>
      <c r="B683" s="372" t="s">
        <v>315</v>
      </c>
      <c r="C683" s="643" t="s">
        <v>315</v>
      </c>
    </row>
    <row r="684" spans="1:3" x14ac:dyDescent="0.2">
      <c r="A684" s="106">
        <v>683</v>
      </c>
      <c r="B684" s="372" t="s">
        <v>317</v>
      </c>
      <c r="C684" s="643" t="s">
        <v>317</v>
      </c>
    </row>
    <row r="685" spans="1:3" x14ac:dyDescent="0.2">
      <c r="A685" s="106">
        <v>684</v>
      </c>
      <c r="B685" s="372" t="s">
        <v>319</v>
      </c>
      <c r="C685" s="643" t="s">
        <v>319</v>
      </c>
    </row>
    <row r="686" spans="1:3" x14ac:dyDescent="0.2">
      <c r="A686" s="106">
        <v>685</v>
      </c>
      <c r="B686" s="372" t="s">
        <v>321</v>
      </c>
      <c r="C686" s="643" t="s">
        <v>321</v>
      </c>
    </row>
    <row r="687" spans="1:3" x14ac:dyDescent="0.2">
      <c r="A687" s="106">
        <v>686</v>
      </c>
      <c r="B687" s="372" t="s">
        <v>323</v>
      </c>
      <c r="C687" s="643" t="s">
        <v>323</v>
      </c>
    </row>
    <row r="688" spans="1:3" x14ac:dyDescent="0.2">
      <c r="A688" s="106">
        <v>687</v>
      </c>
      <c r="B688" s="372" t="s">
        <v>325</v>
      </c>
      <c r="C688" s="643" t="s">
        <v>325</v>
      </c>
    </row>
    <row r="689" spans="1:3" x14ac:dyDescent="0.2">
      <c r="A689" s="106">
        <v>688</v>
      </c>
      <c r="B689" s="372" t="s">
        <v>327</v>
      </c>
      <c r="C689" s="643" t="s">
        <v>327</v>
      </c>
    </row>
    <row r="690" spans="1:3" x14ac:dyDescent="0.2">
      <c r="A690" s="106">
        <v>689</v>
      </c>
      <c r="B690" s="372" t="s">
        <v>329</v>
      </c>
      <c r="C690" s="643" t="s">
        <v>329</v>
      </c>
    </row>
    <row r="691" spans="1:3" x14ac:dyDescent="0.2">
      <c r="A691" s="106">
        <v>690</v>
      </c>
      <c r="B691" s="372" t="s">
        <v>331</v>
      </c>
      <c r="C691" s="643" t="s">
        <v>331</v>
      </c>
    </row>
    <row r="692" spans="1:3" x14ac:dyDescent="0.2">
      <c r="A692" s="106">
        <v>691</v>
      </c>
      <c r="B692" s="372" t="s">
        <v>334</v>
      </c>
      <c r="C692" s="643" t="s">
        <v>334</v>
      </c>
    </row>
    <row r="693" spans="1:3" x14ac:dyDescent="0.2">
      <c r="A693" s="106">
        <v>692</v>
      </c>
      <c r="B693" s="372" t="s">
        <v>337</v>
      </c>
      <c r="C693" s="643" t="s">
        <v>337</v>
      </c>
    </row>
    <row r="694" spans="1:3" x14ac:dyDescent="0.2">
      <c r="A694" s="106">
        <v>693</v>
      </c>
      <c r="B694" s="372" t="s">
        <v>341</v>
      </c>
      <c r="C694" s="643" t="s">
        <v>341</v>
      </c>
    </row>
    <row r="695" spans="1:3" x14ac:dyDescent="0.2">
      <c r="A695" s="106">
        <v>694</v>
      </c>
      <c r="B695" s="372" t="s">
        <v>344</v>
      </c>
      <c r="C695" s="643" t="s">
        <v>344</v>
      </c>
    </row>
    <row r="696" spans="1:3" x14ac:dyDescent="0.2">
      <c r="A696" s="106">
        <v>695</v>
      </c>
      <c r="B696" s="372" t="s">
        <v>347</v>
      </c>
      <c r="C696" s="643" t="s">
        <v>347</v>
      </c>
    </row>
    <row r="697" spans="1:3" x14ac:dyDescent="0.2">
      <c r="A697" s="106">
        <v>696</v>
      </c>
      <c r="B697" s="372" t="s">
        <v>349</v>
      </c>
      <c r="C697" s="643" t="s">
        <v>349</v>
      </c>
    </row>
    <row r="698" spans="1:3" x14ac:dyDescent="0.2">
      <c r="A698" s="106">
        <v>697</v>
      </c>
      <c r="B698" s="372" t="s">
        <v>352</v>
      </c>
      <c r="C698" s="643" t="s">
        <v>352</v>
      </c>
    </row>
    <row r="699" spans="1:3" x14ac:dyDescent="0.2">
      <c r="A699" s="106">
        <v>698</v>
      </c>
      <c r="B699" s="372" t="s">
        <v>1463</v>
      </c>
      <c r="C699" s="643" t="s">
        <v>1463</v>
      </c>
    </row>
    <row r="700" spans="1:3" x14ac:dyDescent="0.2">
      <c r="A700" s="106">
        <v>699</v>
      </c>
      <c r="B700" s="372" t="s">
        <v>354</v>
      </c>
      <c r="C700" s="643" t="s">
        <v>354</v>
      </c>
    </row>
    <row r="701" spans="1:3" x14ac:dyDescent="0.2">
      <c r="A701" s="106">
        <v>700</v>
      </c>
      <c r="B701" s="372" t="s">
        <v>355</v>
      </c>
      <c r="C701" s="643" t="s">
        <v>355</v>
      </c>
    </row>
    <row r="702" spans="1:3" x14ac:dyDescent="0.2">
      <c r="A702" s="106">
        <v>701</v>
      </c>
      <c r="B702" s="372" t="s">
        <v>358</v>
      </c>
      <c r="C702" s="643" t="s">
        <v>358</v>
      </c>
    </row>
    <row r="703" spans="1:3" x14ac:dyDescent="0.2">
      <c r="A703" s="106">
        <v>702</v>
      </c>
      <c r="B703" s="372" t="s">
        <v>359</v>
      </c>
      <c r="C703" s="643" t="s">
        <v>359</v>
      </c>
    </row>
    <row r="704" spans="1:3" x14ac:dyDescent="0.2">
      <c r="A704" s="106">
        <v>703</v>
      </c>
      <c r="B704" s="372" t="s">
        <v>361</v>
      </c>
      <c r="C704" s="643" t="s">
        <v>361</v>
      </c>
    </row>
    <row r="705" spans="1:3" x14ac:dyDescent="0.2">
      <c r="A705" s="106">
        <v>704</v>
      </c>
      <c r="B705" s="372" t="s">
        <v>362</v>
      </c>
      <c r="C705" s="643" t="s">
        <v>362</v>
      </c>
    </row>
    <row r="706" spans="1:3" x14ac:dyDescent="0.2">
      <c r="A706" s="106">
        <v>705</v>
      </c>
      <c r="B706" s="372" t="s">
        <v>364</v>
      </c>
      <c r="C706" s="643" t="s">
        <v>364</v>
      </c>
    </row>
    <row r="707" spans="1:3" x14ac:dyDescent="0.2">
      <c r="A707" s="106">
        <v>706</v>
      </c>
      <c r="B707" s="372" t="s">
        <v>365</v>
      </c>
      <c r="C707" s="643" t="s">
        <v>365</v>
      </c>
    </row>
    <row r="708" spans="1:3" x14ac:dyDescent="0.2">
      <c r="A708" s="106">
        <v>707</v>
      </c>
      <c r="B708" s="372" t="s">
        <v>170</v>
      </c>
      <c r="C708" s="643" t="s">
        <v>170</v>
      </c>
    </row>
    <row r="709" spans="1:3" x14ac:dyDescent="0.2">
      <c r="A709" s="106">
        <v>708</v>
      </c>
      <c r="B709" s="372" t="s">
        <v>368</v>
      </c>
      <c r="C709" s="643" t="s">
        <v>368</v>
      </c>
    </row>
    <row r="710" spans="1:3" x14ac:dyDescent="0.2">
      <c r="A710" s="106">
        <v>709</v>
      </c>
      <c r="B710" s="372" t="s">
        <v>370</v>
      </c>
      <c r="C710" s="643" t="s">
        <v>370</v>
      </c>
    </row>
    <row r="711" spans="1:3" x14ac:dyDescent="0.2">
      <c r="A711" s="106">
        <v>710</v>
      </c>
      <c r="B711" s="372" t="s">
        <v>372</v>
      </c>
      <c r="C711" s="643" t="s">
        <v>372</v>
      </c>
    </row>
    <row r="712" spans="1:3" x14ac:dyDescent="0.2">
      <c r="A712" s="106">
        <v>711</v>
      </c>
      <c r="B712" s="372" t="s">
        <v>374</v>
      </c>
      <c r="C712" s="643" t="s">
        <v>374</v>
      </c>
    </row>
    <row r="713" spans="1:3" x14ac:dyDescent="0.2">
      <c r="A713" s="106">
        <v>712</v>
      </c>
      <c r="B713" s="372" t="s">
        <v>376</v>
      </c>
      <c r="C713" s="643" t="s">
        <v>376</v>
      </c>
    </row>
    <row r="714" spans="1:3" x14ac:dyDescent="0.2">
      <c r="A714" s="106">
        <v>713</v>
      </c>
      <c r="B714" s="372" t="s">
        <v>379</v>
      </c>
      <c r="C714" s="643" t="s">
        <v>379</v>
      </c>
    </row>
    <row r="715" spans="1:3" x14ac:dyDescent="0.2">
      <c r="A715" s="106">
        <v>714</v>
      </c>
      <c r="B715" s="372" t="s">
        <v>381</v>
      </c>
      <c r="C715" s="643" t="s">
        <v>381</v>
      </c>
    </row>
    <row r="716" spans="1:3" x14ac:dyDescent="0.2">
      <c r="A716" s="106">
        <v>715</v>
      </c>
      <c r="B716" s="372" t="s">
        <v>383</v>
      </c>
      <c r="C716" s="643" t="s">
        <v>383</v>
      </c>
    </row>
    <row r="717" spans="1:3" x14ac:dyDescent="0.2">
      <c r="A717" s="106">
        <v>716</v>
      </c>
      <c r="B717" s="372" t="s">
        <v>385</v>
      </c>
      <c r="C717" s="643" t="s">
        <v>385</v>
      </c>
    </row>
    <row r="718" spans="1:3" x14ac:dyDescent="0.2">
      <c r="A718" s="106">
        <v>717</v>
      </c>
      <c r="B718" s="372" t="s">
        <v>387</v>
      </c>
      <c r="C718" s="643" t="s">
        <v>387</v>
      </c>
    </row>
    <row r="719" spans="1:3" x14ac:dyDescent="0.2">
      <c r="A719" s="106">
        <v>718</v>
      </c>
      <c r="B719" s="372" t="s">
        <v>389</v>
      </c>
      <c r="C719" s="643" t="s">
        <v>389</v>
      </c>
    </row>
    <row r="720" spans="1:3" x14ac:dyDescent="0.2">
      <c r="A720" s="106">
        <v>719</v>
      </c>
      <c r="B720" s="372" t="s">
        <v>392</v>
      </c>
      <c r="C720" s="643" t="s">
        <v>392</v>
      </c>
    </row>
    <row r="721" spans="1:3" x14ac:dyDescent="0.2">
      <c r="A721" s="106">
        <v>720</v>
      </c>
      <c r="B721" s="372" t="s">
        <v>395</v>
      </c>
      <c r="C721" s="643" t="s">
        <v>395</v>
      </c>
    </row>
    <row r="722" spans="1:3" x14ac:dyDescent="0.2">
      <c r="A722" s="106">
        <v>721</v>
      </c>
      <c r="B722" s="372" t="s">
        <v>397</v>
      </c>
      <c r="C722" s="643" t="s">
        <v>397</v>
      </c>
    </row>
    <row r="723" spans="1:3" ht="25.5" x14ac:dyDescent="0.2">
      <c r="A723" s="106">
        <v>722</v>
      </c>
      <c r="B723" s="372" t="s">
        <v>399</v>
      </c>
      <c r="C723" s="643" t="s">
        <v>399</v>
      </c>
    </row>
    <row r="724" spans="1:3" x14ac:dyDescent="0.2">
      <c r="A724" s="106">
        <v>723</v>
      </c>
      <c r="B724" s="372" t="s">
        <v>401</v>
      </c>
      <c r="C724" s="643" t="s">
        <v>401</v>
      </c>
    </row>
    <row r="725" spans="1:3" x14ac:dyDescent="0.2">
      <c r="A725" s="106">
        <v>724</v>
      </c>
      <c r="B725" s="372" t="s">
        <v>403</v>
      </c>
      <c r="C725" s="643" t="s">
        <v>403</v>
      </c>
    </row>
    <row r="726" spans="1:3" x14ac:dyDescent="0.2">
      <c r="A726" s="106">
        <v>725</v>
      </c>
      <c r="B726" s="372" t="s">
        <v>404</v>
      </c>
      <c r="C726" s="643" t="s">
        <v>404</v>
      </c>
    </row>
    <row r="727" spans="1:3" x14ac:dyDescent="0.2">
      <c r="A727" s="106">
        <v>726</v>
      </c>
      <c r="B727" s="372" t="s">
        <v>406</v>
      </c>
      <c r="C727" s="643" t="s">
        <v>406</v>
      </c>
    </row>
    <row r="728" spans="1:3" x14ac:dyDescent="0.2">
      <c r="A728" s="106">
        <v>727</v>
      </c>
      <c r="B728" s="372" t="s">
        <v>408</v>
      </c>
      <c r="C728" s="643" t="s">
        <v>408</v>
      </c>
    </row>
    <row r="729" spans="1:3" x14ac:dyDescent="0.2">
      <c r="A729" s="106">
        <v>728</v>
      </c>
      <c r="B729" s="372" t="s">
        <v>410</v>
      </c>
      <c r="C729" s="643" t="s">
        <v>410</v>
      </c>
    </row>
    <row r="730" spans="1:3" x14ac:dyDescent="0.2">
      <c r="A730" s="106">
        <v>729</v>
      </c>
      <c r="B730" s="372" t="s">
        <v>412</v>
      </c>
      <c r="C730" s="643" t="s">
        <v>412</v>
      </c>
    </row>
    <row r="731" spans="1:3" x14ac:dyDescent="0.2">
      <c r="A731" s="106">
        <v>730</v>
      </c>
      <c r="B731" s="372" t="s">
        <v>413</v>
      </c>
      <c r="C731" s="643" t="s">
        <v>413</v>
      </c>
    </row>
    <row r="732" spans="1:3" x14ac:dyDescent="0.2">
      <c r="A732" s="106">
        <v>731</v>
      </c>
      <c r="B732" s="372" t="s">
        <v>415</v>
      </c>
      <c r="C732" s="643" t="s">
        <v>415</v>
      </c>
    </row>
    <row r="733" spans="1:3" x14ac:dyDescent="0.2">
      <c r="A733" s="106">
        <v>732</v>
      </c>
      <c r="B733" s="372" t="s">
        <v>417</v>
      </c>
      <c r="C733" s="643" t="s">
        <v>417</v>
      </c>
    </row>
    <row r="734" spans="1:3" x14ac:dyDescent="0.2">
      <c r="A734" s="106">
        <v>733</v>
      </c>
      <c r="B734" s="372" t="s">
        <v>419</v>
      </c>
      <c r="C734" s="643" t="s">
        <v>419</v>
      </c>
    </row>
    <row r="735" spans="1:3" x14ac:dyDescent="0.2">
      <c r="A735" s="106">
        <v>734</v>
      </c>
      <c r="B735" s="372" t="s">
        <v>420</v>
      </c>
      <c r="C735" s="643" t="s">
        <v>420</v>
      </c>
    </row>
    <row r="736" spans="1:3" x14ac:dyDescent="0.2">
      <c r="A736" s="106">
        <v>735</v>
      </c>
      <c r="B736" s="372" t="s">
        <v>422</v>
      </c>
      <c r="C736" s="643" t="s">
        <v>422</v>
      </c>
    </row>
    <row r="737" spans="1:3" x14ac:dyDescent="0.2">
      <c r="A737" s="106">
        <v>736</v>
      </c>
      <c r="B737" s="372" t="s">
        <v>423</v>
      </c>
      <c r="C737" s="643" t="s">
        <v>423</v>
      </c>
    </row>
    <row r="738" spans="1:3" x14ac:dyDescent="0.2">
      <c r="A738" s="106">
        <v>737</v>
      </c>
      <c r="B738" s="372" t="s">
        <v>425</v>
      </c>
      <c r="C738" s="643" t="s">
        <v>425</v>
      </c>
    </row>
    <row r="739" spans="1:3" x14ac:dyDescent="0.2">
      <c r="A739" s="106">
        <v>738</v>
      </c>
      <c r="B739" s="372" t="s">
        <v>427</v>
      </c>
      <c r="C739" s="643" t="s">
        <v>427</v>
      </c>
    </row>
    <row r="740" spans="1:3" x14ac:dyDescent="0.2">
      <c r="A740" s="106">
        <v>739</v>
      </c>
      <c r="B740" s="372" t="s">
        <v>429</v>
      </c>
      <c r="C740" s="643" t="s">
        <v>429</v>
      </c>
    </row>
    <row r="741" spans="1:3" x14ac:dyDescent="0.2">
      <c r="A741" s="106">
        <v>740</v>
      </c>
      <c r="B741" s="372" t="s">
        <v>431</v>
      </c>
      <c r="C741" s="643" t="s">
        <v>431</v>
      </c>
    </row>
    <row r="742" spans="1:3" x14ac:dyDescent="0.2">
      <c r="A742" s="106">
        <v>741</v>
      </c>
      <c r="B742" s="372" t="s">
        <v>433</v>
      </c>
      <c r="C742" s="643" t="s">
        <v>433</v>
      </c>
    </row>
    <row r="743" spans="1:3" x14ac:dyDescent="0.2">
      <c r="A743" s="106">
        <v>742</v>
      </c>
      <c r="B743" s="372" t="s">
        <v>435</v>
      </c>
      <c r="C743" s="643" t="s">
        <v>435</v>
      </c>
    </row>
    <row r="744" spans="1:3" x14ac:dyDescent="0.2">
      <c r="A744" s="106">
        <v>743</v>
      </c>
      <c r="B744" s="372" t="s">
        <v>437</v>
      </c>
      <c r="C744" s="643" t="s">
        <v>437</v>
      </c>
    </row>
    <row r="745" spans="1:3" x14ac:dyDescent="0.2">
      <c r="A745" s="106">
        <v>744</v>
      </c>
      <c r="B745" s="372" t="s">
        <v>439</v>
      </c>
      <c r="C745" s="643" t="s">
        <v>439</v>
      </c>
    </row>
    <row r="746" spans="1:3" x14ac:dyDescent="0.2">
      <c r="A746" s="106">
        <v>745</v>
      </c>
      <c r="B746" s="372" t="s">
        <v>441</v>
      </c>
      <c r="C746" s="643" t="s">
        <v>441</v>
      </c>
    </row>
    <row r="747" spans="1:3" x14ac:dyDescent="0.2">
      <c r="A747" s="106">
        <v>746</v>
      </c>
      <c r="B747" s="372" t="s">
        <v>443</v>
      </c>
      <c r="C747" s="643" t="s">
        <v>443</v>
      </c>
    </row>
    <row r="748" spans="1:3" x14ac:dyDescent="0.2">
      <c r="A748" s="106">
        <v>747</v>
      </c>
      <c r="B748" s="372" t="s">
        <v>445</v>
      </c>
      <c r="C748" s="643" t="s">
        <v>445</v>
      </c>
    </row>
    <row r="749" spans="1:3" x14ac:dyDescent="0.2">
      <c r="A749" s="106">
        <v>748</v>
      </c>
      <c r="B749" s="372" t="s">
        <v>447</v>
      </c>
      <c r="C749" s="643" t="s">
        <v>447</v>
      </c>
    </row>
    <row r="750" spans="1:3" x14ac:dyDescent="0.2">
      <c r="A750" s="106">
        <v>749</v>
      </c>
      <c r="B750" s="372" t="s">
        <v>448</v>
      </c>
      <c r="C750" s="643" t="s">
        <v>448</v>
      </c>
    </row>
    <row r="751" spans="1:3" x14ac:dyDescent="0.2">
      <c r="A751" s="106">
        <v>750</v>
      </c>
      <c r="B751" s="372" t="s">
        <v>450</v>
      </c>
      <c r="C751" s="643" t="s">
        <v>450</v>
      </c>
    </row>
    <row r="752" spans="1:3" x14ac:dyDescent="0.2">
      <c r="A752" s="106">
        <v>751</v>
      </c>
      <c r="B752" s="372" t="s">
        <v>452</v>
      </c>
      <c r="C752" s="643" t="s">
        <v>452</v>
      </c>
    </row>
    <row r="753" spans="1:3" x14ac:dyDescent="0.2">
      <c r="A753" s="106">
        <v>752</v>
      </c>
      <c r="B753" s="372" t="s">
        <v>454</v>
      </c>
      <c r="C753" s="643" t="s">
        <v>454</v>
      </c>
    </row>
    <row r="754" spans="1:3" x14ac:dyDescent="0.2">
      <c r="A754" s="106">
        <v>753</v>
      </c>
      <c r="B754" s="372" t="s">
        <v>456</v>
      </c>
      <c r="C754" s="643" t="s">
        <v>456</v>
      </c>
    </row>
    <row r="755" spans="1:3" x14ac:dyDescent="0.2">
      <c r="A755" s="106">
        <v>754</v>
      </c>
      <c r="B755" s="372" t="s">
        <v>458</v>
      </c>
      <c r="C755" s="643" t="s">
        <v>458</v>
      </c>
    </row>
    <row r="756" spans="1:3" x14ac:dyDescent="0.2">
      <c r="A756" s="106">
        <v>755</v>
      </c>
      <c r="B756" s="372" t="s">
        <v>460</v>
      </c>
      <c r="C756" s="643" t="s">
        <v>460</v>
      </c>
    </row>
    <row r="757" spans="1:3" x14ac:dyDescent="0.2">
      <c r="A757" s="106">
        <v>756</v>
      </c>
      <c r="B757" s="372" t="s">
        <v>462</v>
      </c>
      <c r="C757" s="643" t="s">
        <v>462</v>
      </c>
    </row>
    <row r="758" spans="1:3" x14ac:dyDescent="0.2">
      <c r="A758" s="106">
        <v>757</v>
      </c>
      <c r="B758" s="372" t="s">
        <v>464</v>
      </c>
      <c r="C758" s="643" t="s">
        <v>464</v>
      </c>
    </row>
    <row r="759" spans="1:3" x14ac:dyDescent="0.2">
      <c r="A759" s="106">
        <v>758</v>
      </c>
      <c r="B759" s="372" t="s">
        <v>466</v>
      </c>
      <c r="C759" s="643" t="s">
        <v>466</v>
      </c>
    </row>
    <row r="760" spans="1:3" x14ac:dyDescent="0.2">
      <c r="A760" s="106">
        <v>759</v>
      </c>
      <c r="B760" s="372" t="s">
        <v>467</v>
      </c>
      <c r="C760" s="643" t="s">
        <v>467</v>
      </c>
    </row>
    <row r="761" spans="1:3" x14ac:dyDescent="0.2">
      <c r="A761" s="106">
        <v>760</v>
      </c>
      <c r="B761" s="372" t="s">
        <v>468</v>
      </c>
      <c r="C761" s="643" t="s">
        <v>468</v>
      </c>
    </row>
    <row r="762" spans="1:3" x14ac:dyDescent="0.2">
      <c r="A762" s="106">
        <v>761</v>
      </c>
      <c r="B762" s="372" t="s">
        <v>469</v>
      </c>
      <c r="C762" s="643" t="s">
        <v>469</v>
      </c>
    </row>
    <row r="763" spans="1:3" x14ac:dyDescent="0.2">
      <c r="A763" s="106">
        <v>762</v>
      </c>
      <c r="B763" s="372" t="s">
        <v>470</v>
      </c>
      <c r="C763" s="643" t="s">
        <v>470</v>
      </c>
    </row>
    <row r="764" spans="1:3" x14ac:dyDescent="0.2">
      <c r="A764" s="106">
        <v>763</v>
      </c>
      <c r="B764" s="372" t="s">
        <v>471</v>
      </c>
      <c r="C764" s="643" t="s">
        <v>471</v>
      </c>
    </row>
    <row r="765" spans="1:3" x14ac:dyDescent="0.2">
      <c r="A765" s="106">
        <v>764</v>
      </c>
      <c r="B765" s="372" t="s">
        <v>473</v>
      </c>
      <c r="C765" s="643" t="s">
        <v>473</v>
      </c>
    </row>
    <row r="766" spans="1:3" x14ac:dyDescent="0.2">
      <c r="A766" s="106">
        <v>765</v>
      </c>
      <c r="B766" s="372" t="s">
        <v>475</v>
      </c>
      <c r="C766" s="643" t="s">
        <v>475</v>
      </c>
    </row>
    <row r="767" spans="1:3" x14ac:dyDescent="0.2">
      <c r="A767" s="106">
        <v>766</v>
      </c>
      <c r="B767" s="372" t="s">
        <v>477</v>
      </c>
      <c r="C767" s="643" t="s">
        <v>477</v>
      </c>
    </row>
    <row r="768" spans="1:3" x14ac:dyDescent="0.2">
      <c r="A768" s="106">
        <v>767</v>
      </c>
      <c r="B768" s="372" t="s">
        <v>479</v>
      </c>
      <c r="C768" s="643" t="s">
        <v>479</v>
      </c>
    </row>
    <row r="769" spans="1:3" x14ac:dyDescent="0.2">
      <c r="A769" s="106">
        <v>768</v>
      </c>
      <c r="B769" s="372" t="s">
        <v>481</v>
      </c>
      <c r="C769" s="643" t="s">
        <v>481</v>
      </c>
    </row>
    <row r="770" spans="1:3" x14ac:dyDescent="0.2">
      <c r="A770" s="106">
        <v>769</v>
      </c>
      <c r="B770" s="372" t="s">
        <v>1553</v>
      </c>
      <c r="C770" s="643" t="s">
        <v>483</v>
      </c>
    </row>
    <row r="771" spans="1:3" x14ac:dyDescent="0.2">
      <c r="A771" s="106">
        <v>770</v>
      </c>
      <c r="B771" s="372" t="s">
        <v>485</v>
      </c>
      <c r="C771" s="643" t="s">
        <v>485</v>
      </c>
    </row>
    <row r="772" spans="1:3" x14ac:dyDescent="0.2">
      <c r="A772" s="106">
        <v>771</v>
      </c>
      <c r="B772" s="372" t="s">
        <v>487</v>
      </c>
      <c r="C772" s="643" t="s">
        <v>487</v>
      </c>
    </row>
    <row r="773" spans="1:3" x14ac:dyDescent="0.2">
      <c r="A773" s="106">
        <v>772</v>
      </c>
      <c r="B773" s="372" t="s">
        <v>488</v>
      </c>
      <c r="C773" s="643" t="s">
        <v>488</v>
      </c>
    </row>
    <row r="774" spans="1:3" x14ac:dyDescent="0.2">
      <c r="A774" s="106">
        <v>773</v>
      </c>
      <c r="B774" s="372" t="s">
        <v>490</v>
      </c>
      <c r="C774" s="643" t="s">
        <v>490</v>
      </c>
    </row>
    <row r="775" spans="1:3" x14ac:dyDescent="0.2">
      <c r="A775" s="106">
        <v>774</v>
      </c>
      <c r="B775" s="372" t="s">
        <v>491</v>
      </c>
      <c r="C775" s="643" t="s">
        <v>491</v>
      </c>
    </row>
    <row r="776" spans="1:3" x14ac:dyDescent="0.2">
      <c r="A776" s="106">
        <v>775</v>
      </c>
      <c r="B776" s="372" t="s">
        <v>493</v>
      </c>
      <c r="C776" s="643" t="s">
        <v>493</v>
      </c>
    </row>
    <row r="777" spans="1:3" x14ac:dyDescent="0.2">
      <c r="A777" s="106">
        <v>776</v>
      </c>
      <c r="B777" s="372" t="s">
        <v>32</v>
      </c>
      <c r="C777" s="643" t="s">
        <v>32</v>
      </c>
    </row>
    <row r="778" spans="1:3" x14ac:dyDescent="0.2">
      <c r="A778" s="106">
        <v>777</v>
      </c>
      <c r="B778" s="372" t="s">
        <v>495</v>
      </c>
      <c r="C778" s="643" t="s">
        <v>495</v>
      </c>
    </row>
    <row r="779" spans="1:3" x14ac:dyDescent="0.2">
      <c r="A779" s="106">
        <v>778</v>
      </c>
      <c r="B779" s="372" t="s">
        <v>496</v>
      </c>
      <c r="C779" s="643" t="s">
        <v>496</v>
      </c>
    </row>
    <row r="780" spans="1:3" x14ac:dyDescent="0.2">
      <c r="A780" s="106">
        <v>779</v>
      </c>
      <c r="B780" s="372" t="s">
        <v>497</v>
      </c>
      <c r="C780" s="643" t="s">
        <v>497</v>
      </c>
    </row>
    <row r="781" spans="1:3" x14ac:dyDescent="0.2">
      <c r="A781" s="106">
        <v>780</v>
      </c>
      <c r="B781" s="372" t="s">
        <v>500</v>
      </c>
      <c r="C781" s="643" t="s">
        <v>500</v>
      </c>
    </row>
    <row r="782" spans="1:3" x14ac:dyDescent="0.2">
      <c r="A782" s="106">
        <v>781</v>
      </c>
      <c r="B782" s="372" t="s">
        <v>502</v>
      </c>
      <c r="C782" s="643" t="s">
        <v>502</v>
      </c>
    </row>
    <row r="783" spans="1:3" x14ac:dyDescent="0.2">
      <c r="A783" s="106">
        <v>782</v>
      </c>
      <c r="B783" s="372" t="s">
        <v>504</v>
      </c>
      <c r="C783" s="643" t="s">
        <v>504</v>
      </c>
    </row>
    <row r="784" spans="1:3" x14ac:dyDescent="0.2">
      <c r="A784" s="106">
        <v>783</v>
      </c>
      <c r="B784" s="372" t="s">
        <v>506</v>
      </c>
      <c r="C784" s="643" t="s">
        <v>506</v>
      </c>
    </row>
    <row r="785" spans="1:3" ht="52.5" x14ac:dyDescent="0.2">
      <c r="A785" s="106">
        <v>784</v>
      </c>
      <c r="B785" s="321" t="s">
        <v>929</v>
      </c>
      <c r="C785" s="641" t="s">
        <v>929</v>
      </c>
    </row>
    <row r="786" spans="1:3" x14ac:dyDescent="0.2">
      <c r="A786" s="106">
        <v>785</v>
      </c>
      <c r="B786" s="323" t="s">
        <v>930</v>
      </c>
      <c r="C786" s="643" t="s">
        <v>930</v>
      </c>
    </row>
    <row r="787" spans="1:3" x14ac:dyDescent="0.2">
      <c r="A787" s="106">
        <v>786</v>
      </c>
      <c r="B787" s="323" t="s">
        <v>931</v>
      </c>
      <c r="C787" s="643" t="s">
        <v>931</v>
      </c>
    </row>
    <row r="788" spans="1:3" ht="25.5" x14ac:dyDescent="0.2">
      <c r="A788" s="106">
        <v>787</v>
      </c>
      <c r="B788" s="323" t="s">
        <v>932</v>
      </c>
      <c r="C788" s="643" t="s">
        <v>932</v>
      </c>
    </row>
    <row r="789" spans="1:3" ht="42.75" thickBot="1" x14ac:dyDescent="0.25">
      <c r="A789" s="106">
        <v>788</v>
      </c>
      <c r="B789" s="343" t="s">
        <v>933</v>
      </c>
      <c r="C789" s="652" t="s">
        <v>933</v>
      </c>
    </row>
    <row r="790" spans="1:3" ht="23.25" thickBot="1" x14ac:dyDescent="0.25">
      <c r="A790" s="106">
        <v>789</v>
      </c>
      <c r="B790" s="352" t="s">
        <v>934</v>
      </c>
      <c r="C790" s="651" t="s">
        <v>934</v>
      </c>
    </row>
    <row r="791" spans="1:3" ht="13.5" thickBot="1" x14ac:dyDescent="0.25">
      <c r="A791" s="106">
        <v>790</v>
      </c>
      <c r="B791" s="353" t="s">
        <v>935</v>
      </c>
      <c r="C791" s="651" t="s">
        <v>935</v>
      </c>
    </row>
    <row r="792" spans="1:3" ht="13.5" thickBot="1" x14ac:dyDescent="0.25">
      <c r="A792" s="106">
        <v>791</v>
      </c>
      <c r="B792" s="353" t="s">
        <v>936</v>
      </c>
      <c r="C792" s="651" t="s">
        <v>936</v>
      </c>
    </row>
    <row r="793" spans="1:3" ht="13.5" thickBot="1" x14ac:dyDescent="0.25">
      <c r="A793" s="106">
        <v>792</v>
      </c>
      <c r="B793" s="353" t="s">
        <v>937</v>
      </c>
      <c r="C793" s="651" t="s">
        <v>937</v>
      </c>
    </row>
    <row r="794" spans="1:3" x14ac:dyDescent="0.2">
      <c r="A794" s="106">
        <v>793</v>
      </c>
      <c r="B794" s="323" t="s">
        <v>938</v>
      </c>
      <c r="C794" s="643" t="s">
        <v>938</v>
      </c>
    </row>
    <row r="795" spans="1:3" ht="18" x14ac:dyDescent="0.2">
      <c r="A795" s="106">
        <v>794</v>
      </c>
      <c r="B795" s="322" t="s">
        <v>939</v>
      </c>
      <c r="C795" s="642" t="s">
        <v>939</v>
      </c>
    </row>
    <row r="796" spans="1:3" x14ac:dyDescent="0.2">
      <c r="A796" s="106">
        <v>795</v>
      </c>
      <c r="B796" s="336" t="s">
        <v>940</v>
      </c>
      <c r="C796" s="644" t="s">
        <v>940</v>
      </c>
    </row>
    <row r="797" spans="1:3" ht="33.75" x14ac:dyDescent="0.2">
      <c r="A797" s="106">
        <v>796</v>
      </c>
      <c r="B797" s="348" t="s">
        <v>941</v>
      </c>
      <c r="C797" s="650" t="s">
        <v>941</v>
      </c>
    </row>
    <row r="798" spans="1:3" ht="25.5" x14ac:dyDescent="0.2">
      <c r="A798" s="106">
        <v>797</v>
      </c>
      <c r="B798" s="336" t="s">
        <v>942</v>
      </c>
      <c r="C798" s="644" t="s">
        <v>942</v>
      </c>
    </row>
    <row r="799" spans="1:3" ht="22.5" x14ac:dyDescent="0.2">
      <c r="A799" s="106">
        <v>798</v>
      </c>
      <c r="B799" s="348" t="s">
        <v>943</v>
      </c>
      <c r="C799" s="650" t="s">
        <v>943</v>
      </c>
    </row>
    <row r="800" spans="1:3" ht="25.5" x14ac:dyDescent="0.2">
      <c r="A800" s="106">
        <v>799</v>
      </c>
      <c r="B800" s="336" t="s">
        <v>944</v>
      </c>
      <c r="C800" s="644" t="s">
        <v>944</v>
      </c>
    </row>
    <row r="801" spans="1:3" ht="25.5" x14ac:dyDescent="0.2">
      <c r="A801" s="106">
        <v>800</v>
      </c>
      <c r="B801" s="336" t="s">
        <v>945</v>
      </c>
      <c r="C801" s="644" t="s">
        <v>945</v>
      </c>
    </row>
    <row r="802" spans="1:3" ht="15.75" x14ac:dyDescent="0.2">
      <c r="A802" s="106">
        <v>801</v>
      </c>
      <c r="B802" s="339" t="s">
        <v>946</v>
      </c>
      <c r="C802" s="647" t="s">
        <v>946</v>
      </c>
    </row>
    <row r="803" spans="1:3" x14ac:dyDescent="0.2">
      <c r="A803" s="106">
        <v>802</v>
      </c>
      <c r="B803" s="324" t="s">
        <v>947</v>
      </c>
      <c r="C803" s="644" t="s">
        <v>947</v>
      </c>
    </row>
    <row r="804" spans="1:3" ht="22.5" x14ac:dyDescent="0.2">
      <c r="A804" s="106">
        <v>803</v>
      </c>
      <c r="B804" s="348" t="s">
        <v>1186</v>
      </c>
      <c r="C804" s="650" t="s">
        <v>1452</v>
      </c>
    </row>
    <row r="805" spans="1:3" x14ac:dyDescent="0.2">
      <c r="A805" s="106">
        <v>804</v>
      </c>
      <c r="B805" s="340" t="s">
        <v>948</v>
      </c>
      <c r="C805" s="650" t="s">
        <v>948</v>
      </c>
    </row>
    <row r="806" spans="1:3" ht="22.5" x14ac:dyDescent="0.2">
      <c r="A806" s="106">
        <v>805</v>
      </c>
      <c r="B806" s="340" t="s">
        <v>949</v>
      </c>
      <c r="C806" s="650" t="s">
        <v>949</v>
      </c>
    </row>
    <row r="807" spans="1:3" ht="25.5" x14ac:dyDescent="0.2">
      <c r="A807" s="106">
        <v>806</v>
      </c>
      <c r="B807" s="324" t="s">
        <v>950</v>
      </c>
      <c r="C807" s="644" t="s">
        <v>950</v>
      </c>
    </row>
    <row r="808" spans="1:3" ht="23.25" thickBot="1" x14ac:dyDescent="0.25">
      <c r="A808" s="106">
        <v>807</v>
      </c>
      <c r="B808" s="359" t="s">
        <v>951</v>
      </c>
      <c r="C808" s="650" t="s">
        <v>951</v>
      </c>
    </row>
    <row r="809" spans="1:3" ht="25.5" x14ac:dyDescent="0.2">
      <c r="A809" s="106">
        <v>808</v>
      </c>
      <c r="B809" s="324" t="s">
        <v>952</v>
      </c>
      <c r="C809" s="644" t="s">
        <v>1453</v>
      </c>
    </row>
    <row r="810" spans="1:3" ht="15.75" x14ac:dyDescent="0.2">
      <c r="A810" s="106">
        <v>809</v>
      </c>
      <c r="B810" s="339" t="s">
        <v>953</v>
      </c>
      <c r="C810" s="647" t="s">
        <v>953</v>
      </c>
    </row>
    <row r="811" spans="1:3" x14ac:dyDescent="0.2">
      <c r="A811" s="106">
        <v>810</v>
      </c>
      <c r="B811" s="324" t="s">
        <v>954</v>
      </c>
      <c r="C811" s="644" t="s">
        <v>954</v>
      </c>
    </row>
    <row r="812" spans="1:3" ht="22.5" x14ac:dyDescent="0.2">
      <c r="A812" s="106">
        <v>811</v>
      </c>
      <c r="B812" s="348" t="s">
        <v>1187</v>
      </c>
      <c r="C812" s="650" t="s">
        <v>1454</v>
      </c>
    </row>
    <row r="813" spans="1:3" ht="26.25" thickBot="1" x14ac:dyDescent="0.25">
      <c r="A813" s="106">
        <v>812</v>
      </c>
      <c r="B813" s="377" t="s">
        <v>955</v>
      </c>
      <c r="C813" s="644" t="s">
        <v>955</v>
      </c>
    </row>
    <row r="814" spans="1:3" ht="26.25" thickBot="1" x14ac:dyDescent="0.25">
      <c r="A814" s="106">
        <v>813</v>
      </c>
      <c r="B814" s="377" t="s">
        <v>956</v>
      </c>
      <c r="C814" s="644" t="s">
        <v>956</v>
      </c>
    </row>
    <row r="815" spans="1:3" ht="25.5" x14ac:dyDescent="0.2">
      <c r="A815" s="106">
        <v>814</v>
      </c>
      <c r="B815" s="324" t="s">
        <v>957</v>
      </c>
      <c r="C815" s="644" t="s">
        <v>957</v>
      </c>
    </row>
    <row r="816" spans="1:3" ht="25.5" x14ac:dyDescent="0.2">
      <c r="A816" s="106">
        <v>815</v>
      </c>
      <c r="B816" s="324" t="s">
        <v>958</v>
      </c>
      <c r="C816" s="644" t="s">
        <v>958</v>
      </c>
    </row>
    <row r="817" spans="1:3" x14ac:dyDescent="0.2">
      <c r="A817" s="106">
        <v>816</v>
      </c>
      <c r="B817" s="323" t="s">
        <v>959</v>
      </c>
      <c r="C817" s="643" t="s">
        <v>959</v>
      </c>
    </row>
    <row r="818" spans="1:3" x14ac:dyDescent="0.2">
      <c r="A818" s="106">
        <v>817</v>
      </c>
      <c r="B818" s="375" t="s">
        <v>960</v>
      </c>
      <c r="C818" s="643" t="s">
        <v>960</v>
      </c>
    </row>
    <row r="819" spans="1:3" x14ac:dyDescent="0.2">
      <c r="A819" s="106">
        <v>818</v>
      </c>
      <c r="B819" s="375" t="s">
        <v>961</v>
      </c>
      <c r="C819" s="643" t="s">
        <v>961</v>
      </c>
    </row>
    <row r="820" spans="1:3" x14ac:dyDescent="0.2">
      <c r="A820" s="106">
        <v>819</v>
      </c>
      <c r="B820" s="375" t="s">
        <v>962</v>
      </c>
      <c r="C820" s="643" t="s">
        <v>962</v>
      </c>
    </row>
    <row r="821" spans="1:3" x14ac:dyDescent="0.2">
      <c r="A821" s="106">
        <v>820</v>
      </c>
      <c r="B821" s="375" t="s">
        <v>963</v>
      </c>
      <c r="C821" s="643" t="s">
        <v>963</v>
      </c>
    </row>
    <row r="822" spans="1:3" ht="25.5" x14ac:dyDescent="0.2">
      <c r="A822" s="106">
        <v>821</v>
      </c>
      <c r="B822" s="375" t="s">
        <v>964</v>
      </c>
      <c r="C822" s="643" t="s">
        <v>964</v>
      </c>
    </row>
    <row r="823" spans="1:3" ht="45.75" thickBot="1" x14ac:dyDescent="0.25">
      <c r="A823" s="106">
        <v>822</v>
      </c>
      <c r="B823" s="359" t="s">
        <v>901</v>
      </c>
      <c r="C823" s="650" t="s">
        <v>901</v>
      </c>
    </row>
    <row r="824" spans="1:3" ht="15" x14ac:dyDescent="0.2">
      <c r="A824" s="106">
        <v>823</v>
      </c>
      <c r="B824" s="374" t="s">
        <v>922</v>
      </c>
      <c r="C824" s="603" t="s">
        <v>922</v>
      </c>
    </row>
    <row r="825" spans="1:3" ht="15" x14ac:dyDescent="0.2">
      <c r="A825" s="106">
        <v>824</v>
      </c>
      <c r="B825" s="374" t="s">
        <v>928</v>
      </c>
      <c r="C825" s="603" t="s">
        <v>928</v>
      </c>
    </row>
    <row r="826" spans="1:3" ht="15" x14ac:dyDescent="0.2">
      <c r="A826" s="106">
        <v>825</v>
      </c>
      <c r="B826" s="374" t="s">
        <v>923</v>
      </c>
      <c r="C826" s="603" t="s">
        <v>923</v>
      </c>
    </row>
    <row r="827" spans="1:3" ht="15" x14ac:dyDescent="0.2">
      <c r="A827" s="106">
        <v>826</v>
      </c>
      <c r="B827" s="374" t="s">
        <v>924</v>
      </c>
      <c r="C827" s="603" t="s">
        <v>924</v>
      </c>
    </row>
    <row r="828" spans="1:3" ht="15" x14ac:dyDescent="0.2">
      <c r="A828" s="106">
        <v>827</v>
      </c>
      <c r="B828" s="374" t="s">
        <v>925</v>
      </c>
      <c r="C828" s="603" t="s">
        <v>925</v>
      </c>
    </row>
    <row r="829" spans="1:3" ht="15" x14ac:dyDescent="0.2">
      <c r="A829" s="106">
        <v>828</v>
      </c>
      <c r="B829" s="374" t="s">
        <v>926</v>
      </c>
      <c r="C829" s="603" t="s">
        <v>926</v>
      </c>
    </row>
    <row r="830" spans="1:3" ht="15" x14ac:dyDescent="0.2">
      <c r="A830" s="106">
        <v>829</v>
      </c>
      <c r="B830" s="374" t="s">
        <v>927</v>
      </c>
      <c r="C830" s="603" t="s">
        <v>927</v>
      </c>
    </row>
    <row r="831" spans="1:3" x14ac:dyDescent="0.2">
      <c r="A831" s="106">
        <v>830</v>
      </c>
      <c r="B831" s="372" t="s">
        <v>902</v>
      </c>
      <c r="C831" s="643" t="s">
        <v>902</v>
      </c>
    </row>
    <row r="832" spans="1:3" x14ac:dyDescent="0.2">
      <c r="A832" s="106">
        <v>831</v>
      </c>
      <c r="B832" s="325" t="s">
        <v>965</v>
      </c>
      <c r="C832" s="643" t="s">
        <v>965</v>
      </c>
    </row>
    <row r="833" spans="1:3" ht="54" x14ac:dyDescent="0.2">
      <c r="A833" s="106">
        <v>832</v>
      </c>
      <c r="B833" s="378" t="s">
        <v>966</v>
      </c>
      <c r="C833" s="657" t="s">
        <v>966</v>
      </c>
    </row>
    <row r="834" spans="1:3" ht="56.25" x14ac:dyDescent="0.2">
      <c r="A834" s="106">
        <v>833</v>
      </c>
      <c r="B834" s="340" t="s">
        <v>967</v>
      </c>
      <c r="C834" s="650" t="s">
        <v>967</v>
      </c>
    </row>
    <row r="835" spans="1:3" ht="38.25" x14ac:dyDescent="0.2">
      <c r="A835" s="106">
        <v>834</v>
      </c>
      <c r="B835" s="324" t="s">
        <v>968</v>
      </c>
      <c r="C835" s="644" t="s">
        <v>968</v>
      </c>
    </row>
    <row r="836" spans="1:3" ht="22.5" x14ac:dyDescent="0.2">
      <c r="A836" s="106">
        <v>835</v>
      </c>
      <c r="B836" s="348" t="s">
        <v>969</v>
      </c>
      <c r="C836" s="650" t="s">
        <v>969</v>
      </c>
    </row>
    <row r="837" spans="1:3" ht="25.5" x14ac:dyDescent="0.2">
      <c r="A837" s="106">
        <v>836</v>
      </c>
      <c r="B837" s="324" t="s">
        <v>970</v>
      </c>
      <c r="C837" s="644" t="s">
        <v>970</v>
      </c>
    </row>
    <row r="838" spans="1:3" x14ac:dyDescent="0.2">
      <c r="A838" s="106">
        <v>837</v>
      </c>
      <c r="B838" s="354" t="s">
        <v>973</v>
      </c>
      <c r="C838" s="651" t="s">
        <v>973</v>
      </c>
    </row>
    <row r="839" spans="1:3" ht="60" x14ac:dyDescent="0.2">
      <c r="A839" s="106">
        <v>838</v>
      </c>
      <c r="B839" s="367" t="s">
        <v>974</v>
      </c>
      <c r="C839" s="649" t="s">
        <v>974</v>
      </c>
    </row>
    <row r="840" spans="1:3" ht="52.5" x14ac:dyDescent="0.2">
      <c r="A840" s="380">
        <v>1000</v>
      </c>
      <c r="B840" s="286" t="s">
        <v>1000</v>
      </c>
      <c r="C840" s="604" t="s">
        <v>1000</v>
      </c>
    </row>
    <row r="841" spans="1:3" x14ac:dyDescent="0.2">
      <c r="A841" s="380">
        <v>1001</v>
      </c>
      <c r="B841" s="5" t="s">
        <v>1159</v>
      </c>
      <c r="C841" s="658" t="s">
        <v>1159</v>
      </c>
    </row>
    <row r="842" spans="1:3" x14ac:dyDescent="0.2">
      <c r="A842" s="380">
        <v>1002</v>
      </c>
      <c r="B842" s="636" t="s">
        <v>1544</v>
      </c>
      <c r="C842" s="658" t="s">
        <v>1544</v>
      </c>
    </row>
    <row r="843" spans="1:3" x14ac:dyDescent="0.2">
      <c r="A843" s="380">
        <v>1003</v>
      </c>
      <c r="B843" s="5" t="s">
        <v>1041</v>
      </c>
      <c r="C843" s="658" t="s">
        <v>1041</v>
      </c>
    </row>
    <row r="844" spans="1:3" x14ac:dyDescent="0.2">
      <c r="A844" s="380">
        <v>1004</v>
      </c>
      <c r="B844" s="5" t="s">
        <v>1039</v>
      </c>
      <c r="C844" s="658" t="s">
        <v>1039</v>
      </c>
    </row>
    <row r="845" spans="1:3" x14ac:dyDescent="0.2">
      <c r="A845" s="380">
        <v>1005</v>
      </c>
      <c r="B845" s="5" t="s">
        <v>1029</v>
      </c>
      <c r="C845" s="658" t="s">
        <v>1029</v>
      </c>
    </row>
    <row r="846" spans="1:3" x14ac:dyDescent="0.2">
      <c r="A846" s="380">
        <v>1006</v>
      </c>
      <c r="B846" s="5" t="s">
        <v>1018</v>
      </c>
      <c r="C846" s="658" t="s">
        <v>1018</v>
      </c>
    </row>
    <row r="847" spans="1:3" x14ac:dyDescent="0.2">
      <c r="A847" s="380">
        <v>1007</v>
      </c>
      <c r="B847" s="5" t="s">
        <v>1065</v>
      </c>
      <c r="C847" s="658" t="s">
        <v>1065</v>
      </c>
    </row>
    <row r="848" spans="1:3" x14ac:dyDescent="0.2">
      <c r="A848" s="380">
        <v>1008</v>
      </c>
      <c r="B848" s="5" t="s">
        <v>1076</v>
      </c>
      <c r="C848" s="658" t="s">
        <v>1076</v>
      </c>
    </row>
    <row r="849" spans="1:3" x14ac:dyDescent="0.2">
      <c r="A849" s="380">
        <v>1009</v>
      </c>
      <c r="B849" s="5" t="s">
        <v>1170</v>
      </c>
      <c r="C849" s="658" t="s">
        <v>1170</v>
      </c>
    </row>
    <row r="850" spans="1:3" x14ac:dyDescent="0.2">
      <c r="A850" s="380">
        <v>1010</v>
      </c>
      <c r="B850" s="293" t="s">
        <v>1014</v>
      </c>
      <c r="C850" s="605" t="s">
        <v>1014</v>
      </c>
    </row>
    <row r="851" spans="1:3" x14ac:dyDescent="0.2">
      <c r="A851" s="380">
        <v>1011</v>
      </c>
      <c r="B851" s="287" t="s">
        <v>1160</v>
      </c>
      <c r="C851" s="606" t="s">
        <v>1160</v>
      </c>
    </row>
    <row r="852" spans="1:3" x14ac:dyDescent="0.2">
      <c r="A852" s="380">
        <v>1012</v>
      </c>
      <c r="B852" s="294" t="s">
        <v>1132</v>
      </c>
      <c r="C852" s="511" t="s">
        <v>1132</v>
      </c>
    </row>
    <row r="853" spans="1:3" ht="22.5" x14ac:dyDescent="0.2">
      <c r="A853" s="380">
        <v>1013</v>
      </c>
      <c r="B853" s="289" t="s">
        <v>1207</v>
      </c>
      <c r="C853" s="512" t="s">
        <v>1409</v>
      </c>
    </row>
    <row r="854" spans="1:3" x14ac:dyDescent="0.2">
      <c r="A854" s="380">
        <v>1014</v>
      </c>
      <c r="B854" s="295" t="s">
        <v>1130</v>
      </c>
      <c r="C854" s="513" t="s">
        <v>1130</v>
      </c>
    </row>
    <row r="855" spans="1:3" x14ac:dyDescent="0.2">
      <c r="A855" s="380">
        <v>1015</v>
      </c>
      <c r="B855" s="295" t="s">
        <v>1131</v>
      </c>
      <c r="C855" s="513" t="s">
        <v>1131</v>
      </c>
    </row>
    <row r="856" spans="1:3" x14ac:dyDescent="0.2">
      <c r="A856" s="380">
        <v>1016</v>
      </c>
      <c r="B856" s="274" t="s">
        <v>978</v>
      </c>
      <c r="C856" s="607" t="s">
        <v>978</v>
      </c>
    </row>
    <row r="857" spans="1:3" ht="25.5" x14ac:dyDescent="0.2">
      <c r="A857" s="380">
        <v>1017</v>
      </c>
      <c r="B857" s="277" t="s">
        <v>979</v>
      </c>
      <c r="C857" s="659" t="s">
        <v>979</v>
      </c>
    </row>
    <row r="858" spans="1:3" x14ac:dyDescent="0.2">
      <c r="A858" s="380">
        <v>1018</v>
      </c>
      <c r="B858" s="274" t="s">
        <v>986</v>
      </c>
      <c r="C858" s="607" t="s">
        <v>986</v>
      </c>
    </row>
    <row r="859" spans="1:3" ht="51" x14ac:dyDescent="0.2">
      <c r="A859" s="380">
        <v>1019</v>
      </c>
      <c r="B859" s="274" t="s">
        <v>987</v>
      </c>
      <c r="C859" s="607" t="s">
        <v>987</v>
      </c>
    </row>
    <row r="860" spans="1:3" x14ac:dyDescent="0.2">
      <c r="A860" s="380">
        <v>1020</v>
      </c>
      <c r="B860" s="274" t="s">
        <v>988</v>
      </c>
      <c r="C860" s="607" t="s">
        <v>988</v>
      </c>
    </row>
    <row r="861" spans="1:3" ht="54" x14ac:dyDescent="0.2">
      <c r="A861" s="380">
        <v>1021</v>
      </c>
      <c r="B861" s="278" t="s">
        <v>1226</v>
      </c>
      <c r="C861" s="660" t="s">
        <v>1226</v>
      </c>
    </row>
    <row r="862" spans="1:3" x14ac:dyDescent="0.2">
      <c r="A862" s="380">
        <v>1022</v>
      </c>
      <c r="B862" s="5" t="s">
        <v>989</v>
      </c>
      <c r="C862" s="658" t="s">
        <v>989</v>
      </c>
    </row>
    <row r="863" spans="1:3" ht="102" x14ac:dyDescent="0.2">
      <c r="A863" s="380">
        <v>1023</v>
      </c>
      <c r="B863" s="274" t="s">
        <v>1214</v>
      </c>
      <c r="C863" s="607" t="s">
        <v>1410</v>
      </c>
    </row>
    <row r="864" spans="1:3" ht="51" x14ac:dyDescent="0.2">
      <c r="A864" s="380">
        <v>1024</v>
      </c>
      <c r="B864" s="274" t="s">
        <v>1198</v>
      </c>
      <c r="C864" s="607" t="s">
        <v>1198</v>
      </c>
    </row>
    <row r="865" spans="1:3" ht="51" x14ac:dyDescent="0.2">
      <c r="A865" s="380">
        <v>1025</v>
      </c>
      <c r="B865" s="274" t="s">
        <v>1199</v>
      </c>
      <c r="C865" s="607" t="s">
        <v>1199</v>
      </c>
    </row>
    <row r="866" spans="1:3" ht="25.5" x14ac:dyDescent="0.2">
      <c r="A866" s="380">
        <v>1026</v>
      </c>
      <c r="B866" s="274" t="s">
        <v>1200</v>
      </c>
      <c r="C866" s="607" t="s">
        <v>1200</v>
      </c>
    </row>
    <row r="867" spans="1:3" x14ac:dyDescent="0.2">
      <c r="A867" s="380">
        <v>1027</v>
      </c>
      <c r="B867" s="65" t="s">
        <v>991</v>
      </c>
      <c r="C867" s="605" t="s">
        <v>991</v>
      </c>
    </row>
    <row r="868" spans="1:3" ht="38.25" x14ac:dyDescent="0.2">
      <c r="A868" s="380">
        <v>1028</v>
      </c>
      <c r="B868" s="274" t="s">
        <v>993</v>
      </c>
      <c r="C868" s="607" t="s">
        <v>993</v>
      </c>
    </row>
    <row r="869" spans="1:3" ht="89.25" x14ac:dyDescent="0.2">
      <c r="A869" s="380">
        <v>1029</v>
      </c>
      <c r="B869" s="275" t="s">
        <v>992</v>
      </c>
      <c r="C869" s="606" t="s">
        <v>992</v>
      </c>
    </row>
    <row r="870" spans="1:3" ht="38.25" x14ac:dyDescent="0.2">
      <c r="A870" s="380">
        <v>1030</v>
      </c>
      <c r="B870" s="274" t="s">
        <v>994</v>
      </c>
      <c r="C870" s="607" t="s">
        <v>994</v>
      </c>
    </row>
    <row r="871" spans="1:3" ht="51" x14ac:dyDescent="0.2">
      <c r="A871" s="380">
        <v>1031</v>
      </c>
      <c r="B871" s="272" t="s">
        <v>995</v>
      </c>
      <c r="C871" s="608" t="s">
        <v>995</v>
      </c>
    </row>
    <row r="872" spans="1:3" ht="63.75" x14ac:dyDescent="0.2">
      <c r="A872" s="380">
        <v>1032</v>
      </c>
      <c r="B872" s="276" t="s">
        <v>996</v>
      </c>
      <c r="C872" s="608" t="s">
        <v>996</v>
      </c>
    </row>
    <row r="873" spans="1:3" ht="64.5" thickBot="1" x14ac:dyDescent="0.25">
      <c r="A873" s="380">
        <v>1033</v>
      </c>
      <c r="B873" s="272" t="s">
        <v>997</v>
      </c>
      <c r="C873" s="608" t="s">
        <v>997</v>
      </c>
    </row>
    <row r="874" spans="1:3" ht="90" thickBot="1" x14ac:dyDescent="0.25">
      <c r="A874" s="380">
        <v>1034</v>
      </c>
      <c r="B874" s="273" t="s">
        <v>999</v>
      </c>
      <c r="C874" s="585" t="s">
        <v>999</v>
      </c>
    </row>
    <row r="875" spans="1:3" ht="25.5" x14ac:dyDescent="0.2">
      <c r="A875" s="380">
        <v>1035</v>
      </c>
      <c r="B875" s="296" t="s">
        <v>998</v>
      </c>
      <c r="C875" s="585" t="s">
        <v>998</v>
      </c>
    </row>
    <row r="876" spans="1:3" ht="18" x14ac:dyDescent="0.2">
      <c r="A876" s="380">
        <v>1036</v>
      </c>
      <c r="B876" s="288" t="s">
        <v>1016</v>
      </c>
      <c r="C876" s="609" t="s">
        <v>1016</v>
      </c>
    </row>
    <row r="877" spans="1:3" ht="15.75" x14ac:dyDescent="0.25">
      <c r="A877" s="380">
        <v>1037</v>
      </c>
      <c r="B877" s="111" t="s">
        <v>1015</v>
      </c>
      <c r="C877" s="517" t="s">
        <v>1015</v>
      </c>
    </row>
    <row r="878" spans="1:3" ht="22.5" x14ac:dyDescent="0.2">
      <c r="A878" s="380">
        <v>1038</v>
      </c>
      <c r="B878" s="280" t="s">
        <v>1086</v>
      </c>
      <c r="C878" s="516" t="s">
        <v>1086</v>
      </c>
    </row>
    <row r="879" spans="1:3" ht="15.75" x14ac:dyDescent="0.25">
      <c r="A879" s="380">
        <v>1039</v>
      </c>
      <c r="B879" s="111" t="s">
        <v>1013</v>
      </c>
      <c r="C879" s="517" t="s">
        <v>1013</v>
      </c>
    </row>
    <row r="880" spans="1:3" x14ac:dyDescent="0.2">
      <c r="A880" s="380">
        <v>1040</v>
      </c>
      <c r="B880" s="280" t="s">
        <v>1012</v>
      </c>
      <c r="C880" s="516" t="s">
        <v>1012</v>
      </c>
    </row>
    <row r="881" spans="1:3" ht="33.75" x14ac:dyDescent="0.2">
      <c r="A881" s="380">
        <v>1041</v>
      </c>
      <c r="B881" s="280" t="s">
        <v>1098</v>
      </c>
      <c r="C881" s="516" t="s">
        <v>1098</v>
      </c>
    </row>
    <row r="882" spans="1:3" ht="33.75" x14ac:dyDescent="0.2">
      <c r="A882" s="380">
        <v>1042</v>
      </c>
      <c r="B882" s="280" t="s">
        <v>1090</v>
      </c>
      <c r="C882" s="516" t="s">
        <v>1090</v>
      </c>
    </row>
    <row r="883" spans="1:3" x14ac:dyDescent="0.2">
      <c r="A883" s="380">
        <v>1043</v>
      </c>
      <c r="B883" s="95" t="s">
        <v>1009</v>
      </c>
      <c r="C883" s="514" t="s">
        <v>1009</v>
      </c>
    </row>
    <row r="884" spans="1:3" x14ac:dyDescent="0.2">
      <c r="A884" s="380">
        <v>1044</v>
      </c>
      <c r="B884" s="281" t="s">
        <v>1008</v>
      </c>
      <c r="C884" s="514" t="s">
        <v>1008</v>
      </c>
    </row>
    <row r="885" spans="1:3" ht="33.75" x14ac:dyDescent="0.2">
      <c r="A885" s="380">
        <v>1045</v>
      </c>
      <c r="B885" s="279" t="s">
        <v>1091</v>
      </c>
      <c r="C885" s="516" t="s">
        <v>1091</v>
      </c>
    </row>
    <row r="886" spans="1:3" ht="33.75" x14ac:dyDescent="0.2">
      <c r="A886" s="380">
        <v>1046</v>
      </c>
      <c r="B886" s="279" t="s">
        <v>1007</v>
      </c>
      <c r="C886" s="516" t="s">
        <v>1007</v>
      </c>
    </row>
    <row r="887" spans="1:3" x14ac:dyDescent="0.2">
      <c r="A887" s="380">
        <v>1047</v>
      </c>
      <c r="B887" s="165" t="s">
        <v>1006</v>
      </c>
      <c r="C887" s="514" t="s">
        <v>1006</v>
      </c>
    </row>
    <row r="888" spans="1:3" x14ac:dyDescent="0.2">
      <c r="A888" s="380">
        <v>1048</v>
      </c>
      <c r="B888" s="281" t="s">
        <v>1005</v>
      </c>
      <c r="C888" s="514" t="s">
        <v>1005</v>
      </c>
    </row>
    <row r="889" spans="1:3" x14ac:dyDescent="0.2">
      <c r="A889" s="380">
        <v>1049</v>
      </c>
      <c r="B889" s="297" t="s">
        <v>1004</v>
      </c>
      <c r="C889" s="514" t="s">
        <v>1004</v>
      </c>
    </row>
    <row r="890" spans="1:3" ht="22.5" x14ac:dyDescent="0.2">
      <c r="A890" s="380">
        <v>1050</v>
      </c>
      <c r="B890" s="279" t="s">
        <v>1092</v>
      </c>
      <c r="C890" s="516" t="s">
        <v>1092</v>
      </c>
    </row>
    <row r="891" spans="1:3" x14ac:dyDescent="0.2">
      <c r="A891" s="380">
        <v>1051</v>
      </c>
      <c r="B891" s="297" t="s">
        <v>1003</v>
      </c>
      <c r="C891" s="514" t="s">
        <v>1003</v>
      </c>
    </row>
    <row r="892" spans="1:3" ht="33.75" x14ac:dyDescent="0.2">
      <c r="A892" s="380">
        <v>1052</v>
      </c>
      <c r="B892" s="279" t="s">
        <v>1095</v>
      </c>
      <c r="C892" s="516" t="s">
        <v>1095</v>
      </c>
    </row>
    <row r="893" spans="1:3" x14ac:dyDescent="0.2">
      <c r="A893" s="380">
        <v>1053</v>
      </c>
      <c r="B893" s="279" t="s">
        <v>1096</v>
      </c>
      <c r="C893" s="516" t="s">
        <v>1096</v>
      </c>
    </row>
    <row r="894" spans="1:3" x14ac:dyDescent="0.2">
      <c r="A894" s="380">
        <v>1054</v>
      </c>
      <c r="B894" s="95" t="s">
        <v>1093</v>
      </c>
      <c r="C894" s="514" t="s">
        <v>1093</v>
      </c>
    </row>
    <row r="895" spans="1:3" x14ac:dyDescent="0.2">
      <c r="A895" s="380">
        <v>1055</v>
      </c>
      <c r="B895" s="297" t="s">
        <v>1094</v>
      </c>
      <c r="C895" s="514" t="s">
        <v>1094</v>
      </c>
    </row>
    <row r="896" spans="1:3" ht="22.5" x14ac:dyDescent="0.2">
      <c r="A896" s="380">
        <v>1056</v>
      </c>
      <c r="B896" s="279" t="s">
        <v>1097</v>
      </c>
      <c r="C896" s="516" t="s">
        <v>1097</v>
      </c>
    </row>
    <row r="897" spans="1:3" x14ac:dyDescent="0.2">
      <c r="A897" s="380">
        <v>1057</v>
      </c>
      <c r="B897" s="5" t="s">
        <v>1002</v>
      </c>
      <c r="C897" s="658" t="s">
        <v>1002</v>
      </c>
    </row>
    <row r="898" spans="1:3" ht="18" x14ac:dyDescent="0.2">
      <c r="A898" s="380">
        <v>1058</v>
      </c>
      <c r="B898" s="288" t="s">
        <v>1042</v>
      </c>
      <c r="C898" s="609" t="s">
        <v>1042</v>
      </c>
    </row>
    <row r="899" spans="1:3" x14ac:dyDescent="0.2">
      <c r="A899" s="380">
        <v>1059</v>
      </c>
      <c r="B899" s="83" t="s">
        <v>1099</v>
      </c>
      <c r="C899" s="515" t="s">
        <v>1099</v>
      </c>
    </row>
    <row r="900" spans="1:3" x14ac:dyDescent="0.2">
      <c r="A900" s="380">
        <v>1060</v>
      </c>
      <c r="B900" s="83" t="s">
        <v>1509</v>
      </c>
      <c r="C900" s="515" t="s">
        <v>1509</v>
      </c>
    </row>
    <row r="901" spans="1:3" x14ac:dyDescent="0.2">
      <c r="A901" s="380">
        <v>1061</v>
      </c>
      <c r="B901" s="83" t="s">
        <v>1040</v>
      </c>
      <c r="C901" s="515" t="s">
        <v>1040</v>
      </c>
    </row>
    <row r="902" spans="1:3" ht="38.25" x14ac:dyDescent="0.2">
      <c r="A902" s="380">
        <v>1062</v>
      </c>
      <c r="B902" s="284" t="s">
        <v>1190</v>
      </c>
      <c r="C902" s="515" t="s">
        <v>1190</v>
      </c>
    </row>
    <row r="903" spans="1:3" x14ac:dyDescent="0.2">
      <c r="A903" s="380">
        <v>1063</v>
      </c>
      <c r="B903" s="72" t="s">
        <v>1038</v>
      </c>
      <c r="C903" s="515" t="s">
        <v>1038</v>
      </c>
    </row>
    <row r="904" spans="1:3" x14ac:dyDescent="0.2">
      <c r="A904" s="380">
        <v>1064</v>
      </c>
      <c r="B904" s="95" t="s">
        <v>1102</v>
      </c>
      <c r="C904" s="514" t="s">
        <v>1102</v>
      </c>
    </row>
    <row r="905" spans="1:3" ht="22.5" x14ac:dyDescent="0.2">
      <c r="A905" s="380">
        <v>1065</v>
      </c>
      <c r="B905" s="282" t="s">
        <v>1108</v>
      </c>
      <c r="C905" s="516" t="s">
        <v>1108</v>
      </c>
    </row>
    <row r="906" spans="1:3" x14ac:dyDescent="0.2">
      <c r="A906" s="380">
        <v>1066</v>
      </c>
      <c r="B906" s="298" t="s">
        <v>1110</v>
      </c>
      <c r="C906" s="610" t="s">
        <v>1110</v>
      </c>
    </row>
    <row r="907" spans="1:3" ht="33.75" x14ac:dyDescent="0.2">
      <c r="A907" s="380">
        <v>1067</v>
      </c>
      <c r="B907" s="299" t="s">
        <v>1171</v>
      </c>
      <c r="C907" s="512" t="s">
        <v>1171</v>
      </c>
    </row>
    <row r="908" spans="1:3" ht="22.5" x14ac:dyDescent="0.2">
      <c r="A908" s="380">
        <v>1068</v>
      </c>
      <c r="B908" s="299" t="s">
        <v>1109</v>
      </c>
      <c r="C908" s="512" t="s">
        <v>1109</v>
      </c>
    </row>
    <row r="909" spans="1:3" x14ac:dyDescent="0.2">
      <c r="A909" s="380">
        <v>1069</v>
      </c>
      <c r="B909" s="298" t="s">
        <v>1111</v>
      </c>
      <c r="C909" s="610" t="s">
        <v>1111</v>
      </c>
    </row>
    <row r="910" spans="1:3" ht="45" x14ac:dyDescent="0.2">
      <c r="A910" s="380">
        <v>1070</v>
      </c>
      <c r="B910" s="299" t="s">
        <v>1193</v>
      </c>
      <c r="C910" s="512" t="s">
        <v>1193</v>
      </c>
    </row>
    <row r="911" spans="1:3" x14ac:dyDescent="0.2">
      <c r="A911" s="380">
        <v>1071</v>
      </c>
      <c r="B911" s="298" t="s">
        <v>1112</v>
      </c>
      <c r="C911" s="610" t="s">
        <v>1112</v>
      </c>
    </row>
    <row r="912" spans="1:3" ht="33.75" x14ac:dyDescent="0.2">
      <c r="A912" s="380">
        <v>1072</v>
      </c>
      <c r="B912" s="299" t="s">
        <v>1192</v>
      </c>
      <c r="C912" s="512" t="s">
        <v>1192</v>
      </c>
    </row>
    <row r="913" spans="1:3" ht="31.5" x14ac:dyDescent="0.2">
      <c r="A913" s="380">
        <v>1073</v>
      </c>
      <c r="B913" s="298" t="s">
        <v>1113</v>
      </c>
      <c r="C913" s="610" t="s">
        <v>1113</v>
      </c>
    </row>
    <row r="914" spans="1:3" x14ac:dyDescent="0.2">
      <c r="A914" s="380">
        <v>1074</v>
      </c>
      <c r="B914" s="562" t="s">
        <v>1105</v>
      </c>
      <c r="C914" s="611" t="s">
        <v>1105</v>
      </c>
    </row>
    <row r="915" spans="1:3" x14ac:dyDescent="0.2">
      <c r="A915" s="380">
        <v>1075</v>
      </c>
      <c r="B915" s="562" t="s">
        <v>1031</v>
      </c>
      <c r="C915" s="611" t="s">
        <v>1031</v>
      </c>
    </row>
    <row r="916" spans="1:3" ht="22.5" x14ac:dyDescent="0.2">
      <c r="A916" s="380">
        <v>1076</v>
      </c>
      <c r="B916" s="562" t="s">
        <v>1104</v>
      </c>
      <c r="C916" s="611" t="s">
        <v>1104</v>
      </c>
    </row>
    <row r="917" spans="1:3" x14ac:dyDescent="0.2">
      <c r="A917" s="380">
        <v>1077</v>
      </c>
      <c r="B917" s="562" t="s">
        <v>1036</v>
      </c>
      <c r="C917" s="611" t="s">
        <v>1036</v>
      </c>
    </row>
    <row r="918" spans="1:3" x14ac:dyDescent="0.2">
      <c r="A918" s="380">
        <v>1078</v>
      </c>
      <c r="B918" s="562" t="s">
        <v>1106</v>
      </c>
      <c r="C918" s="611" t="s">
        <v>1106</v>
      </c>
    </row>
    <row r="919" spans="1:3" x14ac:dyDescent="0.2">
      <c r="A919" s="380">
        <v>1079</v>
      </c>
      <c r="B919" s="562" t="s">
        <v>1107</v>
      </c>
      <c r="C919" s="611" t="s">
        <v>1107</v>
      </c>
    </row>
    <row r="920" spans="1:3" x14ac:dyDescent="0.2">
      <c r="A920" s="380">
        <v>1080</v>
      </c>
      <c r="B920" s="561" t="s">
        <v>1034</v>
      </c>
      <c r="C920" s="612" t="s">
        <v>1034</v>
      </c>
    </row>
    <row r="921" spans="1:3" x14ac:dyDescent="0.2">
      <c r="A921" s="380">
        <v>1081</v>
      </c>
      <c r="B921" s="282" t="s">
        <v>1114</v>
      </c>
      <c r="C921" s="516" t="s">
        <v>1114</v>
      </c>
    </row>
    <row r="922" spans="1:3" x14ac:dyDescent="0.2">
      <c r="A922" s="380">
        <v>1082</v>
      </c>
      <c r="B922" s="95" t="s">
        <v>1103</v>
      </c>
      <c r="C922" s="514" t="s">
        <v>1103</v>
      </c>
    </row>
    <row r="923" spans="1:3" ht="22.5" x14ac:dyDescent="0.2">
      <c r="A923" s="380">
        <v>1083</v>
      </c>
      <c r="B923" s="282" t="s">
        <v>1116</v>
      </c>
      <c r="C923" s="516" t="s">
        <v>1116</v>
      </c>
    </row>
    <row r="924" spans="1:3" x14ac:dyDescent="0.2">
      <c r="A924" s="380">
        <v>1084</v>
      </c>
      <c r="B924" s="298" t="s">
        <v>1117</v>
      </c>
      <c r="C924" s="610" t="s">
        <v>1117</v>
      </c>
    </row>
    <row r="925" spans="1:3" ht="22.5" x14ac:dyDescent="0.2">
      <c r="A925" s="380">
        <v>1085</v>
      </c>
      <c r="B925" s="299" t="s">
        <v>1118</v>
      </c>
      <c r="C925" s="512" t="s">
        <v>1118</v>
      </c>
    </row>
    <row r="926" spans="1:3" x14ac:dyDescent="0.2">
      <c r="A926" s="380">
        <v>1086</v>
      </c>
      <c r="B926" s="298" t="s">
        <v>1119</v>
      </c>
      <c r="C926" s="610" t="s">
        <v>1119</v>
      </c>
    </row>
    <row r="927" spans="1:3" ht="22.5" x14ac:dyDescent="0.2">
      <c r="A927" s="380">
        <v>1087</v>
      </c>
      <c r="B927" s="299" t="s">
        <v>1215</v>
      </c>
      <c r="C927" s="512" t="s">
        <v>1215</v>
      </c>
    </row>
    <row r="928" spans="1:3" ht="21" x14ac:dyDescent="0.2">
      <c r="A928" s="380">
        <v>1088</v>
      </c>
      <c r="B928" s="298" t="s">
        <v>1035</v>
      </c>
      <c r="C928" s="610" t="s">
        <v>1035</v>
      </c>
    </row>
    <row r="929" spans="1:3" ht="22.5" x14ac:dyDescent="0.2">
      <c r="A929" s="380">
        <v>1089</v>
      </c>
      <c r="B929" s="299" t="s">
        <v>1172</v>
      </c>
      <c r="C929" s="512" t="s">
        <v>1172</v>
      </c>
    </row>
    <row r="930" spans="1:3" x14ac:dyDescent="0.2">
      <c r="A930" s="380">
        <v>1090</v>
      </c>
      <c r="B930" s="298" t="s">
        <v>1120</v>
      </c>
      <c r="C930" s="610" t="s">
        <v>1120</v>
      </c>
    </row>
    <row r="931" spans="1:3" x14ac:dyDescent="0.2">
      <c r="A931" s="380">
        <v>1091</v>
      </c>
      <c r="B931" s="299" t="s">
        <v>1122</v>
      </c>
      <c r="C931" s="512" t="s">
        <v>1122</v>
      </c>
    </row>
    <row r="932" spans="1:3" x14ac:dyDescent="0.2">
      <c r="A932" s="380">
        <v>1092</v>
      </c>
      <c r="B932" s="298" t="s">
        <v>1121</v>
      </c>
      <c r="C932" s="610" t="s">
        <v>1121</v>
      </c>
    </row>
    <row r="933" spans="1:3" ht="22.5" x14ac:dyDescent="0.2">
      <c r="A933" s="380">
        <v>1093</v>
      </c>
      <c r="B933" s="299" t="s">
        <v>1123</v>
      </c>
      <c r="C933" s="512" t="s">
        <v>1123</v>
      </c>
    </row>
    <row r="934" spans="1:3" ht="22.5" x14ac:dyDescent="0.2">
      <c r="A934" s="380">
        <v>1094</v>
      </c>
      <c r="B934" s="562" t="s">
        <v>1115</v>
      </c>
      <c r="C934" s="611" t="s">
        <v>1115</v>
      </c>
    </row>
    <row r="935" spans="1:3" x14ac:dyDescent="0.2">
      <c r="A935" s="380">
        <v>1095</v>
      </c>
      <c r="B935" s="562" t="s">
        <v>1126</v>
      </c>
      <c r="C935" s="611" t="s">
        <v>1126</v>
      </c>
    </row>
    <row r="936" spans="1:3" ht="22.5" x14ac:dyDescent="0.2">
      <c r="A936" s="380">
        <v>1096</v>
      </c>
      <c r="B936" s="282" t="s">
        <v>1127</v>
      </c>
      <c r="C936" s="516" t="s">
        <v>1127</v>
      </c>
    </row>
    <row r="937" spans="1:3" x14ac:dyDescent="0.2">
      <c r="A937" s="380">
        <v>1097</v>
      </c>
      <c r="B937" s="300" t="s">
        <v>1033</v>
      </c>
      <c r="C937" s="515" t="s">
        <v>1033</v>
      </c>
    </row>
    <row r="938" spans="1:3" ht="63.75" x14ac:dyDescent="0.2">
      <c r="A938" s="380">
        <v>1098</v>
      </c>
      <c r="B938" s="283" t="s">
        <v>1206</v>
      </c>
      <c r="C938" s="515" t="s">
        <v>1411</v>
      </c>
    </row>
    <row r="939" spans="1:3" x14ac:dyDescent="0.2">
      <c r="A939" s="380">
        <v>1099</v>
      </c>
      <c r="B939" s="301" t="s">
        <v>1124</v>
      </c>
      <c r="C939" s="613" t="s">
        <v>1124</v>
      </c>
    </row>
    <row r="940" spans="1:3" x14ac:dyDescent="0.2">
      <c r="A940" s="380">
        <v>1100</v>
      </c>
      <c r="B940" s="301" t="s">
        <v>1125</v>
      </c>
      <c r="C940" s="613" t="s">
        <v>1125</v>
      </c>
    </row>
    <row r="941" spans="1:3" x14ac:dyDescent="0.2">
      <c r="A941" s="380">
        <v>1101</v>
      </c>
      <c r="B941" s="95" t="s">
        <v>1032</v>
      </c>
      <c r="C941" s="514" t="s">
        <v>1032</v>
      </c>
    </row>
    <row r="942" spans="1:3" ht="33.75" x14ac:dyDescent="0.2">
      <c r="A942" s="380">
        <v>1102</v>
      </c>
      <c r="B942" s="282" t="s">
        <v>1128</v>
      </c>
      <c r="C942" s="516" t="s">
        <v>1128</v>
      </c>
    </row>
    <row r="943" spans="1:3" x14ac:dyDescent="0.2">
      <c r="A943" s="380">
        <v>1103</v>
      </c>
      <c r="B943" s="302" t="s">
        <v>1030</v>
      </c>
      <c r="C943" s="611" t="s">
        <v>1030</v>
      </c>
    </row>
    <row r="944" spans="1:3" ht="25.5" x14ac:dyDescent="0.2">
      <c r="A944" s="380">
        <v>1104</v>
      </c>
      <c r="B944" s="72" t="s">
        <v>1129</v>
      </c>
      <c r="C944" s="515" t="s">
        <v>1129</v>
      </c>
    </row>
    <row r="945" spans="1:3" ht="22.5" x14ac:dyDescent="0.2">
      <c r="A945" s="380">
        <v>1105</v>
      </c>
      <c r="B945" s="282" t="s">
        <v>1209</v>
      </c>
      <c r="C945" s="516" t="s">
        <v>1412</v>
      </c>
    </row>
    <row r="946" spans="1:3" ht="25.5" x14ac:dyDescent="0.2">
      <c r="A946" s="380">
        <v>1106</v>
      </c>
      <c r="B946" s="72" t="s">
        <v>1221</v>
      </c>
      <c r="C946" s="515" t="s">
        <v>1413</v>
      </c>
    </row>
    <row r="947" spans="1:3" x14ac:dyDescent="0.2">
      <c r="A947" s="380">
        <v>1107</v>
      </c>
      <c r="B947" s="282" t="s">
        <v>1028</v>
      </c>
      <c r="C947" s="516" t="s">
        <v>1028</v>
      </c>
    </row>
    <row r="948" spans="1:3" x14ac:dyDescent="0.2">
      <c r="A948" s="380">
        <v>1108</v>
      </c>
      <c r="B948" s="303" t="s">
        <v>1027</v>
      </c>
      <c r="C948" s="584" t="s">
        <v>1027</v>
      </c>
    </row>
    <row r="949" spans="1:3" x14ac:dyDescent="0.2">
      <c r="A949" s="380">
        <v>1109</v>
      </c>
      <c r="B949" s="303" t="s">
        <v>1026</v>
      </c>
      <c r="C949" s="584" t="s">
        <v>1026</v>
      </c>
    </row>
    <row r="950" spans="1:3" x14ac:dyDescent="0.2">
      <c r="A950" s="380">
        <v>1110</v>
      </c>
      <c r="B950" s="304" t="s">
        <v>1025</v>
      </c>
      <c r="C950" s="614" t="s">
        <v>1025</v>
      </c>
    </row>
    <row r="951" spans="1:3" x14ac:dyDescent="0.2">
      <c r="A951" s="380">
        <v>1111</v>
      </c>
      <c r="B951" s="304" t="s">
        <v>1024</v>
      </c>
      <c r="C951" s="614" t="s">
        <v>1024</v>
      </c>
    </row>
    <row r="952" spans="1:3" x14ac:dyDescent="0.2">
      <c r="A952" s="380">
        <v>1112</v>
      </c>
      <c r="B952" s="304" t="s">
        <v>1023</v>
      </c>
      <c r="C952" s="614" t="s">
        <v>1023</v>
      </c>
    </row>
    <row r="953" spans="1:3" x14ac:dyDescent="0.2">
      <c r="A953" s="380">
        <v>1113</v>
      </c>
      <c r="B953" s="303" t="s">
        <v>1022</v>
      </c>
      <c r="C953" s="584" t="s">
        <v>1022</v>
      </c>
    </row>
    <row r="954" spans="1:3" x14ac:dyDescent="0.2">
      <c r="A954" s="380">
        <v>1114</v>
      </c>
      <c r="B954" s="72" t="s">
        <v>1020</v>
      </c>
      <c r="C954" s="515" t="s">
        <v>1020</v>
      </c>
    </row>
    <row r="955" spans="1:3" x14ac:dyDescent="0.2">
      <c r="A955" s="380">
        <v>1115</v>
      </c>
      <c r="B955" s="383" t="s">
        <v>1208</v>
      </c>
      <c r="C955" s="615" t="s">
        <v>1208</v>
      </c>
    </row>
    <row r="956" spans="1:3" x14ac:dyDescent="0.2">
      <c r="A956" s="380">
        <v>1116</v>
      </c>
      <c r="B956" s="95" t="s">
        <v>1019</v>
      </c>
      <c r="C956" s="514" t="s">
        <v>1019</v>
      </c>
    </row>
    <row r="957" spans="1:3" ht="31.5" x14ac:dyDescent="0.2">
      <c r="A957" s="380">
        <v>1117</v>
      </c>
      <c r="B957" s="305" t="s">
        <v>1139</v>
      </c>
      <c r="C957" s="610" t="s">
        <v>1139</v>
      </c>
    </row>
    <row r="958" spans="1:3" ht="22.5" x14ac:dyDescent="0.2">
      <c r="A958" s="380">
        <v>1118</v>
      </c>
      <c r="B958" s="282" t="s">
        <v>1141</v>
      </c>
      <c r="C958" s="516" t="s">
        <v>1141</v>
      </c>
    </row>
    <row r="959" spans="1:3" ht="33.75" x14ac:dyDescent="0.2">
      <c r="A959" s="380">
        <v>1119</v>
      </c>
      <c r="B959" s="282" t="s">
        <v>1140</v>
      </c>
      <c r="C959" s="516" t="s">
        <v>1140</v>
      </c>
    </row>
    <row r="960" spans="1:3" x14ac:dyDescent="0.2">
      <c r="A960" s="380">
        <v>1120</v>
      </c>
      <c r="B960" s="72" t="s">
        <v>1173</v>
      </c>
      <c r="C960" s="515" t="s">
        <v>1173</v>
      </c>
    </row>
    <row r="961" spans="1:3" ht="22.5" x14ac:dyDescent="0.2">
      <c r="A961" s="380">
        <v>1121</v>
      </c>
      <c r="B961" s="280" t="s">
        <v>1174</v>
      </c>
      <c r="C961" s="516" t="s">
        <v>1174</v>
      </c>
    </row>
    <row r="962" spans="1:3" ht="31.5" x14ac:dyDescent="0.2">
      <c r="A962" s="380">
        <v>1122</v>
      </c>
      <c r="B962" s="306" t="s">
        <v>1483</v>
      </c>
      <c r="C962" s="610" t="s">
        <v>1483</v>
      </c>
    </row>
    <row r="963" spans="1:3" x14ac:dyDescent="0.2">
      <c r="A963" s="380">
        <v>1123</v>
      </c>
      <c r="B963" s="282" t="s">
        <v>1143</v>
      </c>
      <c r="C963" s="516" t="s">
        <v>1143</v>
      </c>
    </row>
    <row r="964" spans="1:3" x14ac:dyDescent="0.2">
      <c r="A964" s="380">
        <v>1124</v>
      </c>
      <c r="B964" s="298" t="s">
        <v>1144</v>
      </c>
      <c r="C964" s="610" t="s">
        <v>1144</v>
      </c>
    </row>
    <row r="965" spans="1:3" ht="22.5" x14ac:dyDescent="0.2">
      <c r="A965" s="380">
        <v>1125</v>
      </c>
      <c r="B965" s="299" t="s">
        <v>1175</v>
      </c>
      <c r="C965" s="512" t="s">
        <v>1175</v>
      </c>
    </row>
    <row r="966" spans="1:3" x14ac:dyDescent="0.2">
      <c r="A966" s="380">
        <v>1126</v>
      </c>
      <c r="B966" s="298" t="s">
        <v>1194</v>
      </c>
      <c r="C966" s="610" t="s">
        <v>1194</v>
      </c>
    </row>
    <row r="967" spans="1:3" x14ac:dyDescent="0.2">
      <c r="A967" s="380">
        <v>1127</v>
      </c>
      <c r="B967" s="299" t="s">
        <v>1195</v>
      </c>
      <c r="C967" s="512" t="s">
        <v>1195</v>
      </c>
    </row>
    <row r="968" spans="1:3" x14ac:dyDescent="0.2">
      <c r="A968" s="380">
        <v>1128</v>
      </c>
      <c r="B968" s="298" t="s">
        <v>1145</v>
      </c>
      <c r="C968" s="610" t="s">
        <v>1145</v>
      </c>
    </row>
    <row r="969" spans="1:3" ht="22.5" x14ac:dyDescent="0.2">
      <c r="A969" s="380">
        <v>1129</v>
      </c>
      <c r="B969" s="299" t="s">
        <v>1146</v>
      </c>
      <c r="C969" s="512" t="s">
        <v>1146</v>
      </c>
    </row>
    <row r="970" spans="1:3" x14ac:dyDescent="0.2">
      <c r="A970" s="380">
        <v>1130</v>
      </c>
      <c r="B970" s="298" t="s">
        <v>1147</v>
      </c>
      <c r="C970" s="610" t="s">
        <v>1147</v>
      </c>
    </row>
    <row r="971" spans="1:3" ht="22.5" x14ac:dyDescent="0.2">
      <c r="A971" s="380">
        <v>1131</v>
      </c>
      <c r="B971" s="299" t="s">
        <v>1176</v>
      </c>
      <c r="C971" s="512" t="s">
        <v>1176</v>
      </c>
    </row>
    <row r="972" spans="1:3" x14ac:dyDescent="0.2">
      <c r="A972" s="380">
        <v>1132</v>
      </c>
      <c r="B972" s="298" t="s">
        <v>1148</v>
      </c>
      <c r="C972" s="610" t="s">
        <v>1148</v>
      </c>
    </row>
    <row r="973" spans="1:3" x14ac:dyDescent="0.2">
      <c r="A973" s="380">
        <v>1133</v>
      </c>
      <c r="B973" s="299" t="s">
        <v>1149</v>
      </c>
      <c r="C973" s="512" t="s">
        <v>1149</v>
      </c>
    </row>
    <row r="974" spans="1:3" x14ac:dyDescent="0.2">
      <c r="A974" s="380">
        <v>1134</v>
      </c>
      <c r="B974" s="5" t="s">
        <v>1150</v>
      </c>
      <c r="C974" s="658" t="s">
        <v>1150</v>
      </c>
    </row>
    <row r="975" spans="1:3" ht="18" x14ac:dyDescent="0.2">
      <c r="A975" s="380">
        <v>1135</v>
      </c>
      <c r="B975" s="307" t="s">
        <v>1066</v>
      </c>
      <c r="C975" s="616" t="s">
        <v>1066</v>
      </c>
    </row>
    <row r="976" spans="1:3" ht="38.25" x14ac:dyDescent="0.2">
      <c r="A976" s="380">
        <v>1136</v>
      </c>
      <c r="B976" s="308" t="s">
        <v>1222</v>
      </c>
      <c r="C976" s="617" t="s">
        <v>1414</v>
      </c>
    </row>
    <row r="977" spans="1:3" ht="63.75" x14ac:dyDescent="0.2">
      <c r="A977" s="380">
        <v>1137</v>
      </c>
      <c r="B977" s="308" t="s">
        <v>1151</v>
      </c>
      <c r="C977" s="617" t="s">
        <v>1151</v>
      </c>
    </row>
    <row r="978" spans="1:3" ht="25.5" x14ac:dyDescent="0.2">
      <c r="A978" s="380">
        <v>1138</v>
      </c>
      <c r="B978" s="308" t="s">
        <v>1152</v>
      </c>
      <c r="C978" s="617" t="s">
        <v>1152</v>
      </c>
    </row>
    <row r="979" spans="1:3" x14ac:dyDescent="0.2">
      <c r="A979" s="380">
        <v>1139</v>
      </c>
      <c r="B979" s="588" t="s">
        <v>1050</v>
      </c>
      <c r="C979" s="618" t="s">
        <v>1050</v>
      </c>
    </row>
    <row r="980" spans="1:3" x14ac:dyDescent="0.2">
      <c r="A980" s="380">
        <v>1140</v>
      </c>
      <c r="B980" s="589" t="s">
        <v>1049</v>
      </c>
      <c r="C980" s="618" t="s">
        <v>1049</v>
      </c>
    </row>
    <row r="981" spans="1:3" ht="22.5" x14ac:dyDescent="0.2">
      <c r="A981" s="380">
        <v>1141</v>
      </c>
      <c r="B981" s="590" t="s">
        <v>1046</v>
      </c>
      <c r="C981" s="619" t="s">
        <v>1046</v>
      </c>
    </row>
    <row r="982" spans="1:3" x14ac:dyDescent="0.2">
      <c r="A982" s="380">
        <v>1142</v>
      </c>
      <c r="B982" s="591" t="s">
        <v>1045</v>
      </c>
      <c r="C982" s="620" t="s">
        <v>1045</v>
      </c>
    </row>
    <row r="983" spans="1:3" x14ac:dyDescent="0.2">
      <c r="A983" s="380">
        <v>1143</v>
      </c>
      <c r="B983" s="591" t="s">
        <v>1044</v>
      </c>
      <c r="C983" s="620" t="s">
        <v>1044</v>
      </c>
    </row>
    <row r="984" spans="1:3" x14ac:dyDescent="0.2">
      <c r="A984" s="380">
        <v>1144</v>
      </c>
      <c r="B984" s="311" t="s">
        <v>1224</v>
      </c>
      <c r="C984" s="619" t="s">
        <v>1415</v>
      </c>
    </row>
    <row r="985" spans="1:3" x14ac:dyDescent="0.2">
      <c r="A985" s="380">
        <v>1145</v>
      </c>
      <c r="B985" s="592" t="s">
        <v>1062</v>
      </c>
      <c r="C985" s="620" t="s">
        <v>1062</v>
      </c>
    </row>
    <row r="986" spans="1:3" x14ac:dyDescent="0.2">
      <c r="A986" s="380">
        <v>1146</v>
      </c>
      <c r="B986" s="592" t="s">
        <v>1227</v>
      </c>
      <c r="C986" s="620" t="s">
        <v>1227</v>
      </c>
    </row>
    <row r="987" spans="1:3" x14ac:dyDescent="0.2">
      <c r="A987" s="380">
        <v>1147</v>
      </c>
      <c r="B987" s="593" t="s">
        <v>1216</v>
      </c>
      <c r="C987" s="661" t="s">
        <v>1216</v>
      </c>
    </row>
    <row r="988" spans="1:3" x14ac:dyDescent="0.2">
      <c r="A988" s="380">
        <v>1148</v>
      </c>
      <c r="B988" s="593" t="s">
        <v>1058</v>
      </c>
      <c r="C988" s="661" t="s">
        <v>1058</v>
      </c>
    </row>
    <row r="989" spans="1:3" x14ac:dyDescent="0.2">
      <c r="A989" s="380">
        <v>1149</v>
      </c>
      <c r="B989" s="309" t="s">
        <v>1223</v>
      </c>
      <c r="C989" s="621" t="s">
        <v>1223</v>
      </c>
    </row>
    <row r="990" spans="1:3" x14ac:dyDescent="0.2">
      <c r="A990" s="380">
        <v>1150</v>
      </c>
      <c r="B990" s="309" t="s">
        <v>1057</v>
      </c>
      <c r="C990" s="621" t="s">
        <v>1057</v>
      </c>
    </row>
    <row r="991" spans="1:3" ht="25.5" x14ac:dyDescent="0.2">
      <c r="A991" s="380">
        <v>1151</v>
      </c>
      <c r="B991" s="308" t="s">
        <v>1056</v>
      </c>
      <c r="C991" s="617" t="s">
        <v>1056</v>
      </c>
    </row>
    <row r="992" spans="1:3" x14ac:dyDescent="0.2">
      <c r="A992" s="380">
        <v>1152</v>
      </c>
      <c r="B992" s="310" t="s">
        <v>1051</v>
      </c>
      <c r="C992" s="622" t="s">
        <v>1051</v>
      </c>
    </row>
    <row r="993" spans="1:3" x14ac:dyDescent="0.2">
      <c r="A993" s="380">
        <v>1153</v>
      </c>
      <c r="B993" s="311" t="s">
        <v>1055</v>
      </c>
      <c r="C993" s="619" t="s">
        <v>1055</v>
      </c>
    </row>
    <row r="994" spans="1:3" x14ac:dyDescent="0.2">
      <c r="A994" s="380">
        <v>1154</v>
      </c>
      <c r="B994" s="594" t="s">
        <v>1054</v>
      </c>
      <c r="C994" s="623" t="s">
        <v>1054</v>
      </c>
    </row>
    <row r="995" spans="1:3" ht="25.5" x14ac:dyDescent="0.2">
      <c r="A995" s="380">
        <v>1155</v>
      </c>
      <c r="B995" s="312" t="s">
        <v>1217</v>
      </c>
      <c r="C995" s="617" t="s">
        <v>1217</v>
      </c>
    </row>
    <row r="996" spans="1:3" x14ac:dyDescent="0.2">
      <c r="A996" s="380">
        <v>1156</v>
      </c>
      <c r="B996" s="311" t="s">
        <v>1053</v>
      </c>
      <c r="C996" s="619" t="s">
        <v>1053</v>
      </c>
    </row>
    <row r="997" spans="1:3" x14ac:dyDescent="0.2">
      <c r="A997" s="380">
        <v>1157</v>
      </c>
      <c r="B997" s="311" t="s">
        <v>1052</v>
      </c>
      <c r="C997" s="619" t="s">
        <v>1052</v>
      </c>
    </row>
    <row r="998" spans="1:3" x14ac:dyDescent="0.2">
      <c r="A998" s="380">
        <v>1158</v>
      </c>
      <c r="B998" s="313" t="s">
        <v>1043</v>
      </c>
      <c r="C998" s="624" t="s">
        <v>1043</v>
      </c>
    </row>
    <row r="999" spans="1:3" x14ac:dyDescent="0.2">
      <c r="A999" s="380">
        <v>1159</v>
      </c>
      <c r="B999" s="308" t="s">
        <v>1177</v>
      </c>
      <c r="C999" s="617" t="s">
        <v>1177</v>
      </c>
    </row>
    <row r="1000" spans="1:3" x14ac:dyDescent="0.2">
      <c r="A1000" s="380">
        <v>1160</v>
      </c>
      <c r="B1000" s="311" t="s">
        <v>1048</v>
      </c>
      <c r="C1000" s="619" t="s">
        <v>1048</v>
      </c>
    </row>
    <row r="1001" spans="1:3" x14ac:dyDescent="0.2">
      <c r="A1001" s="380">
        <v>1161</v>
      </c>
      <c r="B1001" s="311" t="s">
        <v>1047</v>
      </c>
      <c r="C1001" s="619" t="s">
        <v>1047</v>
      </c>
    </row>
    <row r="1002" spans="1:3" x14ac:dyDescent="0.2">
      <c r="A1002" s="380">
        <v>1162</v>
      </c>
      <c r="B1002" s="311" t="s">
        <v>1197</v>
      </c>
      <c r="C1002" s="619" t="s">
        <v>1197</v>
      </c>
    </row>
    <row r="1003" spans="1:3" ht="38.25" x14ac:dyDescent="0.2">
      <c r="A1003" s="380">
        <v>1163</v>
      </c>
      <c r="B1003" s="314" t="s">
        <v>1075</v>
      </c>
      <c r="C1003" s="515" t="s">
        <v>1075</v>
      </c>
    </row>
    <row r="1004" spans="1:3" ht="45" x14ac:dyDescent="0.2">
      <c r="A1004" s="380">
        <v>1164</v>
      </c>
      <c r="B1004" s="285" t="s">
        <v>1074</v>
      </c>
      <c r="C1004" s="516" t="s">
        <v>1074</v>
      </c>
    </row>
    <row r="1005" spans="1:3" x14ac:dyDescent="0.2">
      <c r="A1005" s="380">
        <v>1165</v>
      </c>
      <c r="B1005" s="595" t="s">
        <v>1073</v>
      </c>
      <c r="C1005" s="611" t="s">
        <v>1073</v>
      </c>
    </row>
    <row r="1006" spans="1:3" x14ac:dyDescent="0.2">
      <c r="A1006" s="380">
        <v>1166</v>
      </c>
      <c r="B1006" s="595" t="s">
        <v>1072</v>
      </c>
      <c r="C1006" s="611" t="s">
        <v>1072</v>
      </c>
    </row>
    <row r="1007" spans="1:3" x14ac:dyDescent="0.2">
      <c r="A1007" s="380">
        <v>1167</v>
      </c>
      <c r="B1007" s="595" t="s">
        <v>1071</v>
      </c>
      <c r="C1007" s="611" t="s">
        <v>1071</v>
      </c>
    </row>
    <row r="1008" spans="1:3" ht="22.5" x14ac:dyDescent="0.2">
      <c r="A1008" s="380">
        <v>1168</v>
      </c>
      <c r="B1008" s="595" t="s">
        <v>1070</v>
      </c>
      <c r="C1008" s="611" t="s">
        <v>1070</v>
      </c>
    </row>
    <row r="1009" spans="1:3" x14ac:dyDescent="0.2">
      <c r="A1009" s="380">
        <v>1169</v>
      </c>
      <c r="B1009" s="315" t="s">
        <v>1188</v>
      </c>
      <c r="C1009" s="611" t="s">
        <v>1188</v>
      </c>
    </row>
    <row r="1010" spans="1:3" x14ac:dyDescent="0.2">
      <c r="A1010" s="380">
        <v>1170</v>
      </c>
      <c r="B1010" s="315" t="s">
        <v>1069</v>
      </c>
      <c r="C1010" s="611" t="s">
        <v>1069</v>
      </c>
    </row>
    <row r="1011" spans="1:3" x14ac:dyDescent="0.2">
      <c r="A1011" s="380">
        <v>1171</v>
      </c>
      <c r="B1011" s="315" t="s">
        <v>1068</v>
      </c>
      <c r="C1011" s="611" t="s">
        <v>1068</v>
      </c>
    </row>
    <row r="1012" spans="1:3" x14ac:dyDescent="0.2">
      <c r="A1012" s="380">
        <v>1172</v>
      </c>
      <c r="B1012" s="100" t="s">
        <v>1067</v>
      </c>
      <c r="C1012" s="584" t="s">
        <v>1067</v>
      </c>
    </row>
    <row r="1013" spans="1:3" x14ac:dyDescent="0.2">
      <c r="A1013" s="380">
        <v>1173</v>
      </c>
      <c r="B1013" s="5" t="s">
        <v>1155</v>
      </c>
      <c r="C1013" s="658" t="s">
        <v>1155</v>
      </c>
    </row>
    <row r="1014" spans="1:3" ht="15.75" x14ac:dyDescent="0.25">
      <c r="A1014" s="380">
        <v>1174</v>
      </c>
      <c r="B1014" s="111" t="s">
        <v>1084</v>
      </c>
      <c r="C1014" s="517" t="s">
        <v>1084</v>
      </c>
    </row>
    <row r="1015" spans="1:3" x14ac:dyDescent="0.2">
      <c r="A1015" s="380">
        <v>1175</v>
      </c>
      <c r="B1015" s="99" t="s">
        <v>1083</v>
      </c>
      <c r="C1015" s="514" t="s">
        <v>1083</v>
      </c>
    </row>
    <row r="1016" spans="1:3" ht="25.5" x14ac:dyDescent="0.2">
      <c r="A1016" s="380">
        <v>1176</v>
      </c>
      <c r="B1016" s="316" t="s">
        <v>1211</v>
      </c>
      <c r="C1016" s="515" t="s">
        <v>1416</v>
      </c>
    </row>
    <row r="1017" spans="1:3" ht="22.5" x14ac:dyDescent="0.2">
      <c r="A1017" s="380">
        <v>1177</v>
      </c>
      <c r="B1017" s="285" t="s">
        <v>1157</v>
      </c>
      <c r="C1017" s="516" t="s">
        <v>1157</v>
      </c>
    </row>
    <row r="1018" spans="1:3" ht="22.5" x14ac:dyDescent="0.2">
      <c r="A1018" s="380">
        <v>1178</v>
      </c>
      <c r="B1018" s="285" t="s">
        <v>1158</v>
      </c>
      <c r="C1018" s="516" t="s">
        <v>1158</v>
      </c>
    </row>
    <row r="1019" spans="1:3" x14ac:dyDescent="0.2">
      <c r="A1019" s="380">
        <v>1179</v>
      </c>
      <c r="B1019" s="562" t="s">
        <v>1156</v>
      </c>
      <c r="C1019" s="611" t="s">
        <v>1156</v>
      </c>
    </row>
    <row r="1020" spans="1:3" x14ac:dyDescent="0.2">
      <c r="A1020" s="380">
        <v>1180</v>
      </c>
      <c r="B1020" s="562" t="s">
        <v>1082</v>
      </c>
      <c r="C1020" s="611" t="s">
        <v>1082</v>
      </c>
    </row>
    <row r="1021" spans="1:3" ht="22.5" x14ac:dyDescent="0.2">
      <c r="A1021" s="380">
        <v>1181</v>
      </c>
      <c r="B1021" s="562" t="s">
        <v>1218</v>
      </c>
      <c r="C1021" s="611" t="s">
        <v>1417</v>
      </c>
    </row>
    <row r="1022" spans="1:3" x14ac:dyDescent="0.2">
      <c r="A1022" s="380">
        <v>1182</v>
      </c>
      <c r="B1022" s="290" t="s">
        <v>1163</v>
      </c>
      <c r="C1022" s="625" t="s">
        <v>1163</v>
      </c>
    </row>
    <row r="1023" spans="1:3" x14ac:dyDescent="0.2">
      <c r="A1023" s="380">
        <v>1183</v>
      </c>
      <c r="B1023" s="291" t="s">
        <v>1164</v>
      </c>
      <c r="C1023" s="625" t="s">
        <v>1164</v>
      </c>
    </row>
    <row r="1024" spans="1:3" x14ac:dyDescent="0.2">
      <c r="A1024" s="380">
        <v>1184</v>
      </c>
      <c r="B1024" s="596" t="s">
        <v>1081</v>
      </c>
      <c r="C1024" s="614" t="s">
        <v>1081</v>
      </c>
    </row>
    <row r="1025" spans="1:3" ht="15.75" x14ac:dyDescent="0.2">
      <c r="A1025" s="380">
        <v>1185</v>
      </c>
      <c r="B1025" s="136" t="s">
        <v>1080</v>
      </c>
      <c r="C1025" s="517" t="s">
        <v>1080</v>
      </c>
    </row>
    <row r="1026" spans="1:3" x14ac:dyDescent="0.2">
      <c r="A1026" s="380">
        <v>1186</v>
      </c>
      <c r="B1026" s="562" t="s">
        <v>1079</v>
      </c>
      <c r="C1026" s="611" t="s">
        <v>1079</v>
      </c>
    </row>
    <row r="1027" spans="1:3" x14ac:dyDescent="0.2">
      <c r="A1027" s="380">
        <v>1187</v>
      </c>
      <c r="B1027" s="597" t="s">
        <v>1078</v>
      </c>
      <c r="C1027" s="514" t="s">
        <v>1078</v>
      </c>
    </row>
    <row r="1028" spans="1:3" x14ac:dyDescent="0.2">
      <c r="A1028" s="380">
        <v>1188</v>
      </c>
      <c r="B1028" s="597" t="s">
        <v>1077</v>
      </c>
      <c r="C1028" s="514" t="s">
        <v>1077</v>
      </c>
    </row>
    <row r="1029" spans="1:3" x14ac:dyDescent="0.2">
      <c r="A1029" s="380">
        <v>1189</v>
      </c>
      <c r="B1029" s="317" t="s">
        <v>1134</v>
      </c>
      <c r="C1029" s="605" t="s">
        <v>1134</v>
      </c>
    </row>
    <row r="1030" spans="1:3" x14ac:dyDescent="0.2">
      <c r="A1030" s="380">
        <v>1190</v>
      </c>
      <c r="B1030" s="317" t="s">
        <v>1135</v>
      </c>
      <c r="C1030" s="605" t="s">
        <v>1135</v>
      </c>
    </row>
    <row r="1031" spans="1:3" x14ac:dyDescent="0.2">
      <c r="A1031" s="380">
        <v>1191</v>
      </c>
      <c r="B1031" s="317" t="s">
        <v>1021</v>
      </c>
      <c r="C1031" s="605" t="s">
        <v>1021</v>
      </c>
    </row>
    <row r="1032" spans="1:3" x14ac:dyDescent="0.2">
      <c r="A1032" s="380">
        <v>1192</v>
      </c>
      <c r="B1032" s="292" t="s">
        <v>1196</v>
      </c>
      <c r="C1032" s="605" t="s">
        <v>1196</v>
      </c>
    </row>
    <row r="1033" spans="1:3" x14ac:dyDescent="0.2">
      <c r="A1033" s="380">
        <v>1193</v>
      </c>
      <c r="B1033" s="108" t="s">
        <v>1202</v>
      </c>
      <c r="C1033" s="662" t="s">
        <v>1202</v>
      </c>
    </row>
    <row r="1034" spans="1:3" ht="102" x14ac:dyDescent="0.2">
      <c r="A1034" s="380">
        <v>1194</v>
      </c>
      <c r="B1034" s="381" t="s">
        <v>1220</v>
      </c>
      <c r="C1034" s="662" t="s">
        <v>1220</v>
      </c>
    </row>
    <row r="1035" spans="1:3" ht="25.5" x14ac:dyDescent="0.2">
      <c r="A1035" s="380">
        <v>1195</v>
      </c>
      <c r="B1035" s="381" t="s">
        <v>1210</v>
      </c>
      <c r="C1035" s="662" t="s">
        <v>1210</v>
      </c>
    </row>
    <row r="1036" spans="1:3" x14ac:dyDescent="0.2">
      <c r="A1036" s="380" t="s">
        <v>1474</v>
      </c>
      <c r="B1036" s="104" t="s">
        <v>1474</v>
      </c>
      <c r="C1036" s="626" t="s">
        <v>1474</v>
      </c>
    </row>
    <row r="1037" spans="1:3" ht="52.5" x14ac:dyDescent="0.2">
      <c r="A1037" s="380">
        <v>2000</v>
      </c>
      <c r="B1037" s="286" t="s">
        <v>1230</v>
      </c>
      <c r="C1037" s="604" t="s">
        <v>1230</v>
      </c>
    </row>
    <row r="1038" spans="1:3" ht="52.5" x14ac:dyDescent="0.2">
      <c r="A1038" s="380">
        <v>2001</v>
      </c>
      <c r="B1038" s="574" t="s">
        <v>1356</v>
      </c>
      <c r="C1038" s="604" t="s">
        <v>1356</v>
      </c>
    </row>
    <row r="1039" spans="1:3" x14ac:dyDescent="0.2">
      <c r="A1039" s="380">
        <v>2002</v>
      </c>
      <c r="B1039" t="s">
        <v>1480</v>
      </c>
      <c r="C1039" s="663" t="s">
        <v>1480</v>
      </c>
    </row>
    <row r="1040" spans="1:3" x14ac:dyDescent="0.2">
      <c r="A1040" s="380">
        <v>2003</v>
      </c>
      <c r="B1040" t="s">
        <v>1322</v>
      </c>
      <c r="C1040" s="663" t="s">
        <v>1322</v>
      </c>
    </row>
    <row r="1041" spans="1:3" x14ac:dyDescent="0.2">
      <c r="A1041" s="380">
        <v>2004</v>
      </c>
      <c r="B1041" t="s">
        <v>1321</v>
      </c>
      <c r="C1041" s="663" t="s">
        <v>1321</v>
      </c>
    </row>
    <row r="1042" spans="1:3" x14ac:dyDescent="0.2">
      <c r="A1042" s="380">
        <v>2005</v>
      </c>
      <c r="B1042" s="544" t="s">
        <v>1231</v>
      </c>
      <c r="C1042" s="607" t="s">
        <v>1231</v>
      </c>
    </row>
    <row r="1043" spans="1:3" x14ac:dyDescent="0.2">
      <c r="A1043" s="380">
        <v>2006</v>
      </c>
      <c r="B1043" s="544" t="s">
        <v>1323</v>
      </c>
      <c r="C1043" s="607" t="s">
        <v>1323</v>
      </c>
    </row>
    <row r="1044" spans="1:3" x14ac:dyDescent="0.2">
      <c r="A1044" s="380">
        <v>2007</v>
      </c>
      <c r="B1044" s="575" t="s">
        <v>1357</v>
      </c>
      <c r="C1044" s="585" t="s">
        <v>1357</v>
      </c>
    </row>
    <row r="1045" spans="1:3" x14ac:dyDescent="0.2">
      <c r="A1045" s="380">
        <v>2008</v>
      </c>
      <c r="B1045" s="294" t="s">
        <v>1232</v>
      </c>
      <c r="C1045" s="511" t="s">
        <v>1232</v>
      </c>
    </row>
    <row r="1046" spans="1:3" x14ac:dyDescent="0.2">
      <c r="A1046" s="380">
        <v>2009</v>
      </c>
      <c r="B1046" s="576" t="s">
        <v>1233</v>
      </c>
      <c r="C1046" s="607" t="s">
        <v>1233</v>
      </c>
    </row>
    <row r="1047" spans="1:3" x14ac:dyDescent="0.2">
      <c r="A1047" s="380">
        <v>2010</v>
      </c>
      <c r="B1047" s="576" t="s">
        <v>1234</v>
      </c>
      <c r="C1047" s="607" t="s">
        <v>1234</v>
      </c>
    </row>
    <row r="1048" spans="1:3" x14ac:dyDescent="0.2">
      <c r="A1048" s="380">
        <v>2011</v>
      </c>
      <c r="B1048" s="576" t="s">
        <v>1235</v>
      </c>
      <c r="C1048" s="607" t="s">
        <v>1235</v>
      </c>
    </row>
    <row r="1049" spans="1:3" x14ac:dyDescent="0.2">
      <c r="A1049" s="380">
        <v>2012</v>
      </c>
      <c r="B1049" s="548" t="s">
        <v>1277</v>
      </c>
      <c r="C1049" s="606" t="s">
        <v>1277</v>
      </c>
    </row>
    <row r="1050" spans="1:3" ht="76.5" x14ac:dyDescent="0.2">
      <c r="A1050" s="380">
        <v>2013</v>
      </c>
      <c r="B1050" s="549" t="s">
        <v>1406</v>
      </c>
      <c r="C1050" s="607" t="s">
        <v>1406</v>
      </c>
    </row>
    <row r="1051" spans="1:3" x14ac:dyDescent="0.2">
      <c r="A1051" s="380">
        <v>2014</v>
      </c>
      <c r="B1051" s="544" t="s">
        <v>1391</v>
      </c>
      <c r="C1051" s="607" t="s">
        <v>1391</v>
      </c>
    </row>
    <row r="1052" spans="1:3" x14ac:dyDescent="0.2">
      <c r="A1052" s="380">
        <v>2015</v>
      </c>
      <c r="B1052" t="s">
        <v>1546</v>
      </c>
      <c r="C1052" s="663" t="s">
        <v>1546</v>
      </c>
    </row>
    <row r="1053" spans="1:3" ht="38.25" x14ac:dyDescent="0.2">
      <c r="A1053" s="380">
        <v>2016</v>
      </c>
      <c r="B1053" s="544" t="s">
        <v>1392</v>
      </c>
      <c r="C1053" s="607" t="s">
        <v>1392</v>
      </c>
    </row>
    <row r="1054" spans="1:3" ht="63.75" x14ac:dyDescent="0.2">
      <c r="A1054" s="380">
        <v>2017</v>
      </c>
      <c r="B1054" s="544" t="s">
        <v>1460</v>
      </c>
      <c r="C1054" s="607" t="s">
        <v>1460</v>
      </c>
    </row>
    <row r="1055" spans="1:3" x14ac:dyDescent="0.2">
      <c r="A1055" s="380">
        <v>2018</v>
      </c>
      <c r="B1055" s="544" t="s">
        <v>1278</v>
      </c>
      <c r="C1055" s="607" t="s">
        <v>1278</v>
      </c>
    </row>
    <row r="1056" spans="1:3" x14ac:dyDescent="0.2">
      <c r="A1056" s="380">
        <v>2019</v>
      </c>
      <c r="B1056" t="s">
        <v>1459</v>
      </c>
      <c r="C1056" s="663" t="s">
        <v>1459</v>
      </c>
    </row>
    <row r="1057" spans="1:3" ht="25.5" x14ac:dyDescent="0.2">
      <c r="A1057" s="380">
        <v>2020</v>
      </c>
      <c r="B1057" s="544" t="s">
        <v>1279</v>
      </c>
      <c r="C1057" s="607" t="s">
        <v>1279</v>
      </c>
    </row>
    <row r="1058" spans="1:3" x14ac:dyDescent="0.2">
      <c r="A1058" s="380">
        <v>2021</v>
      </c>
      <c r="B1058" t="s">
        <v>1280</v>
      </c>
      <c r="C1058" s="663" t="s">
        <v>1280</v>
      </c>
    </row>
    <row r="1059" spans="1:3" ht="51" x14ac:dyDescent="0.2">
      <c r="A1059" s="380">
        <v>2022</v>
      </c>
      <c r="B1059" s="544" t="s">
        <v>1281</v>
      </c>
      <c r="C1059" s="607" t="s">
        <v>1281</v>
      </c>
    </row>
    <row r="1060" spans="1:3" ht="38.25" x14ac:dyDescent="0.2">
      <c r="A1060" s="380">
        <v>2023</v>
      </c>
      <c r="B1060" s="544" t="s">
        <v>1282</v>
      </c>
      <c r="C1060" s="607" t="s">
        <v>1282</v>
      </c>
    </row>
    <row r="1061" spans="1:3" x14ac:dyDescent="0.2">
      <c r="A1061" s="380">
        <v>2024</v>
      </c>
      <c r="B1061" t="s">
        <v>1283</v>
      </c>
      <c r="C1061" s="663" t="s">
        <v>1283</v>
      </c>
    </row>
    <row r="1062" spans="1:3" x14ac:dyDescent="0.2">
      <c r="A1062" s="380">
        <v>2025</v>
      </c>
      <c r="B1062" s="545" t="s">
        <v>1284</v>
      </c>
      <c r="C1062" s="606" t="s">
        <v>1284</v>
      </c>
    </row>
    <row r="1063" spans="1:3" ht="38.25" x14ac:dyDescent="0.2">
      <c r="A1063" s="380">
        <v>2026</v>
      </c>
      <c r="B1063" s="544" t="s">
        <v>1285</v>
      </c>
      <c r="C1063" s="607" t="s">
        <v>1285</v>
      </c>
    </row>
    <row r="1064" spans="1:3" ht="38.25" x14ac:dyDescent="0.2">
      <c r="A1064" s="380">
        <v>2027</v>
      </c>
      <c r="B1064" s="544" t="s">
        <v>1358</v>
      </c>
      <c r="C1064" s="607" t="s">
        <v>1358</v>
      </c>
    </row>
    <row r="1065" spans="1:3" x14ac:dyDescent="0.2">
      <c r="A1065" s="380">
        <v>2028</v>
      </c>
      <c r="B1065" s="544" t="s">
        <v>1286</v>
      </c>
      <c r="C1065" s="607" t="s">
        <v>1286</v>
      </c>
    </row>
    <row r="1066" spans="1:3" x14ac:dyDescent="0.2">
      <c r="A1066" s="380">
        <v>2029</v>
      </c>
      <c r="B1066" t="s">
        <v>1287</v>
      </c>
      <c r="C1066" s="663" t="s">
        <v>1287</v>
      </c>
    </row>
    <row r="1067" spans="1:3" ht="51" x14ac:dyDescent="0.2">
      <c r="A1067" s="380">
        <v>2030</v>
      </c>
      <c r="B1067" s="544" t="s">
        <v>1482</v>
      </c>
      <c r="C1067" s="607" t="s">
        <v>1482</v>
      </c>
    </row>
    <row r="1068" spans="1:3" x14ac:dyDescent="0.2">
      <c r="A1068" s="380">
        <v>2031</v>
      </c>
      <c r="B1068" s="545" t="s">
        <v>1288</v>
      </c>
      <c r="C1068" s="606" t="s">
        <v>1288</v>
      </c>
    </row>
    <row r="1069" spans="1:3" ht="63.75" x14ac:dyDescent="0.2">
      <c r="A1069" s="380">
        <v>2032</v>
      </c>
      <c r="B1069" s="544" t="s">
        <v>1293</v>
      </c>
      <c r="C1069" s="607" t="s">
        <v>1293</v>
      </c>
    </row>
    <row r="1070" spans="1:3" ht="51" x14ac:dyDescent="0.2">
      <c r="A1070" s="380">
        <v>2033</v>
      </c>
      <c r="B1070" s="544" t="s">
        <v>1289</v>
      </c>
      <c r="C1070" s="607" t="s">
        <v>1289</v>
      </c>
    </row>
    <row r="1071" spans="1:3" ht="38.25" x14ac:dyDescent="0.2">
      <c r="A1071" s="380">
        <v>2034</v>
      </c>
      <c r="B1071" s="544" t="s">
        <v>1363</v>
      </c>
      <c r="C1071" s="607" t="s">
        <v>1363</v>
      </c>
    </row>
    <row r="1072" spans="1:3" ht="25.5" x14ac:dyDescent="0.2">
      <c r="A1072" s="380">
        <v>2035</v>
      </c>
      <c r="B1072" s="544" t="s">
        <v>1290</v>
      </c>
      <c r="C1072" s="607" t="s">
        <v>1290</v>
      </c>
    </row>
    <row r="1073" spans="1:3" ht="38.25" x14ac:dyDescent="0.2">
      <c r="A1073" s="380">
        <v>2036</v>
      </c>
      <c r="B1073" s="544" t="s">
        <v>1294</v>
      </c>
      <c r="C1073" s="607" t="s">
        <v>1294</v>
      </c>
    </row>
    <row r="1074" spans="1:3" ht="38.25" x14ac:dyDescent="0.2">
      <c r="A1074" s="380">
        <v>2037</v>
      </c>
      <c r="B1074" s="544" t="s">
        <v>1291</v>
      </c>
      <c r="C1074" s="607" t="s">
        <v>1291</v>
      </c>
    </row>
    <row r="1075" spans="1:3" x14ac:dyDescent="0.2">
      <c r="A1075" s="380">
        <v>2038</v>
      </c>
      <c r="B1075" t="s">
        <v>1292</v>
      </c>
      <c r="C1075" s="663" t="s">
        <v>1292</v>
      </c>
    </row>
    <row r="1076" spans="1:3" ht="89.25" x14ac:dyDescent="0.2">
      <c r="A1076" s="380">
        <v>2039</v>
      </c>
      <c r="B1076" s="544" t="s">
        <v>1393</v>
      </c>
      <c r="C1076" s="607" t="s">
        <v>1393</v>
      </c>
    </row>
    <row r="1077" spans="1:3" x14ac:dyDescent="0.2">
      <c r="A1077" s="380">
        <v>2040</v>
      </c>
      <c r="B1077" s="545" t="s">
        <v>1297</v>
      </c>
      <c r="C1077" s="606" t="s">
        <v>1297</v>
      </c>
    </row>
    <row r="1078" spans="1:3" ht="25.5" x14ac:dyDescent="0.2">
      <c r="A1078" s="380">
        <v>2041</v>
      </c>
      <c r="B1078" s="544" t="s">
        <v>1295</v>
      </c>
      <c r="C1078" s="607" t="s">
        <v>1295</v>
      </c>
    </row>
    <row r="1079" spans="1:3" ht="108" x14ac:dyDescent="0.2">
      <c r="A1079" s="380">
        <v>2042</v>
      </c>
      <c r="B1079" s="547" t="s">
        <v>1464</v>
      </c>
      <c r="C1079" s="660" t="s">
        <v>1475</v>
      </c>
    </row>
    <row r="1080" spans="1:3" x14ac:dyDescent="0.2">
      <c r="A1080" s="380">
        <v>2043</v>
      </c>
      <c r="B1080" s="577" t="s">
        <v>1298</v>
      </c>
      <c r="C1080" s="664" t="s">
        <v>1298</v>
      </c>
    </row>
    <row r="1081" spans="1:3" ht="63.75" x14ac:dyDescent="0.2">
      <c r="A1081" s="380">
        <v>2044</v>
      </c>
      <c r="B1081" s="546" t="s">
        <v>1364</v>
      </c>
      <c r="C1081" s="607" t="s">
        <v>1364</v>
      </c>
    </row>
    <row r="1082" spans="1:3" ht="63.75" x14ac:dyDescent="0.2">
      <c r="A1082" s="380">
        <v>2045</v>
      </c>
      <c r="B1082" s="545" t="s">
        <v>1349</v>
      </c>
      <c r="C1082" s="606" t="s">
        <v>1349</v>
      </c>
    </row>
    <row r="1083" spans="1:3" ht="25.5" x14ac:dyDescent="0.2">
      <c r="A1083" s="380">
        <v>2046</v>
      </c>
      <c r="B1083" s="548" t="s">
        <v>1365</v>
      </c>
      <c r="C1083" s="606" t="s">
        <v>1365</v>
      </c>
    </row>
    <row r="1084" spans="1:3" ht="63.75" x14ac:dyDescent="0.2">
      <c r="A1084" s="380">
        <v>2047</v>
      </c>
      <c r="B1084" s="548" t="s">
        <v>1366</v>
      </c>
      <c r="C1084" s="606" t="s">
        <v>1366</v>
      </c>
    </row>
    <row r="1085" spans="1:3" x14ac:dyDescent="0.2">
      <c r="A1085" s="380">
        <v>2048</v>
      </c>
      <c r="B1085" s="578" t="s">
        <v>1352</v>
      </c>
      <c r="C1085" s="627" t="s">
        <v>1352</v>
      </c>
    </row>
    <row r="1086" spans="1:3" ht="26.25" thickBot="1" x14ac:dyDescent="0.25">
      <c r="A1086" s="380">
        <v>2049</v>
      </c>
      <c r="B1086" s="546" t="s">
        <v>1236</v>
      </c>
      <c r="C1086" s="607" t="s">
        <v>1236</v>
      </c>
    </row>
    <row r="1087" spans="1:3" ht="51.75" thickBot="1" x14ac:dyDescent="0.25">
      <c r="A1087" s="380">
        <v>2050</v>
      </c>
      <c r="B1087" s="550" t="s">
        <v>1455</v>
      </c>
      <c r="C1087" s="608" t="s">
        <v>1455</v>
      </c>
    </row>
    <row r="1088" spans="1:3" ht="15.75" x14ac:dyDescent="0.25">
      <c r="A1088" s="380">
        <v>2051</v>
      </c>
      <c r="B1088" s="111" t="s">
        <v>1237</v>
      </c>
      <c r="C1088" s="517" t="s">
        <v>1237</v>
      </c>
    </row>
    <row r="1089" spans="1:3" x14ac:dyDescent="0.2">
      <c r="A1089" s="380">
        <v>2052</v>
      </c>
      <c r="B1089" s="545" t="s">
        <v>1248</v>
      </c>
      <c r="C1089" s="606" t="s">
        <v>1248</v>
      </c>
    </row>
    <row r="1090" spans="1:3" ht="22.5" x14ac:dyDescent="0.2">
      <c r="A1090" s="380">
        <v>2053</v>
      </c>
      <c r="B1090" s="551" t="s">
        <v>1249</v>
      </c>
      <c r="C1090" s="516" t="s">
        <v>1249</v>
      </c>
    </row>
    <row r="1091" spans="1:3" x14ac:dyDescent="0.2">
      <c r="A1091" s="380">
        <v>2054</v>
      </c>
      <c r="B1091" s="555" t="s">
        <v>1387</v>
      </c>
      <c r="C1091" s="627" t="s">
        <v>1387</v>
      </c>
    </row>
    <row r="1092" spans="1:3" ht="31.5" x14ac:dyDescent="0.2">
      <c r="A1092" s="380">
        <v>2055</v>
      </c>
      <c r="B1092" s="553" t="s">
        <v>1388</v>
      </c>
      <c r="C1092" s="610" t="s">
        <v>1388</v>
      </c>
    </row>
    <row r="1093" spans="1:3" x14ac:dyDescent="0.2">
      <c r="A1093" s="380">
        <v>2056</v>
      </c>
      <c r="B1093" s="555" t="s">
        <v>1389</v>
      </c>
      <c r="C1093" s="627" t="s">
        <v>1389</v>
      </c>
    </row>
    <row r="1094" spans="1:3" ht="33.75" x14ac:dyDescent="0.2">
      <c r="A1094" s="380">
        <v>2057</v>
      </c>
      <c r="B1094" s="554" t="s">
        <v>1362</v>
      </c>
      <c r="C1094" s="516" t="s">
        <v>1362</v>
      </c>
    </row>
    <row r="1095" spans="1:3" ht="45" x14ac:dyDescent="0.2">
      <c r="A1095" s="380">
        <v>2058</v>
      </c>
      <c r="B1095" s="554" t="s">
        <v>1360</v>
      </c>
      <c r="C1095" s="516" t="s">
        <v>1360</v>
      </c>
    </row>
    <row r="1096" spans="1:3" x14ac:dyDescent="0.2">
      <c r="A1096" s="380">
        <v>2059</v>
      </c>
      <c r="B1096" s="297" t="s">
        <v>1244</v>
      </c>
      <c r="C1096" s="514" t="s">
        <v>1244</v>
      </c>
    </row>
    <row r="1097" spans="1:3" x14ac:dyDescent="0.2">
      <c r="A1097" s="380">
        <v>2060</v>
      </c>
      <c r="B1097" s="551" t="s">
        <v>1245</v>
      </c>
      <c r="C1097" s="516" t="s">
        <v>1245</v>
      </c>
    </row>
    <row r="1098" spans="1:3" ht="38.25" x14ac:dyDescent="0.2">
      <c r="A1098" s="380">
        <v>2061</v>
      </c>
      <c r="B1098" s="544" t="s">
        <v>1246</v>
      </c>
      <c r="C1098" s="607" t="s">
        <v>1246</v>
      </c>
    </row>
    <row r="1099" spans="1:3" ht="38.25" x14ac:dyDescent="0.2">
      <c r="A1099" s="380">
        <v>2062</v>
      </c>
      <c r="B1099" s="544" t="s">
        <v>1240</v>
      </c>
      <c r="C1099" s="607" t="s">
        <v>1240</v>
      </c>
    </row>
    <row r="1100" spans="1:3" ht="51" x14ac:dyDescent="0.2">
      <c r="A1100" s="380">
        <v>2063</v>
      </c>
      <c r="B1100" s="544" t="s">
        <v>1241</v>
      </c>
      <c r="C1100" s="607" t="s">
        <v>1241</v>
      </c>
    </row>
    <row r="1101" spans="1:3" ht="38.25" x14ac:dyDescent="0.2">
      <c r="A1101" s="380">
        <v>2064</v>
      </c>
      <c r="B1101" s="544" t="s">
        <v>1367</v>
      </c>
      <c r="C1101" s="607" t="s">
        <v>1367</v>
      </c>
    </row>
    <row r="1102" spans="1:3" x14ac:dyDescent="0.2">
      <c r="A1102" s="380">
        <v>2065</v>
      </c>
      <c r="B1102" s="545" t="s">
        <v>1243</v>
      </c>
      <c r="C1102" s="606" t="s">
        <v>1243</v>
      </c>
    </row>
    <row r="1103" spans="1:3" x14ac:dyDescent="0.2">
      <c r="A1103" s="380">
        <v>2066</v>
      </c>
      <c r="B1103" s="545" t="s">
        <v>1369</v>
      </c>
      <c r="C1103" s="606" t="s">
        <v>1369</v>
      </c>
    </row>
    <row r="1104" spans="1:3" x14ac:dyDescent="0.2">
      <c r="A1104" s="380">
        <v>2067</v>
      </c>
      <c r="B1104" s="555" t="s">
        <v>1370</v>
      </c>
      <c r="C1104" s="627" t="s">
        <v>1370</v>
      </c>
    </row>
    <row r="1105" spans="1:3" ht="25.5" x14ac:dyDescent="0.2">
      <c r="A1105" s="380">
        <v>2068</v>
      </c>
      <c r="B1105" s="544" t="s">
        <v>1368</v>
      </c>
      <c r="C1105" s="607" t="s">
        <v>1368</v>
      </c>
    </row>
    <row r="1106" spans="1:3" x14ac:dyDescent="0.2">
      <c r="A1106" s="380">
        <v>2069</v>
      </c>
      <c r="B1106" s="545" t="s">
        <v>1242</v>
      </c>
      <c r="C1106" s="606" t="s">
        <v>1242</v>
      </c>
    </row>
    <row r="1107" spans="1:3" ht="22.5" x14ac:dyDescent="0.2">
      <c r="A1107" s="380">
        <v>2070</v>
      </c>
      <c r="B1107" s="551" t="s">
        <v>1371</v>
      </c>
      <c r="C1107" s="516" t="s">
        <v>1371</v>
      </c>
    </row>
    <row r="1108" spans="1:3" ht="22.5" x14ac:dyDescent="0.2">
      <c r="A1108" s="380">
        <v>2071</v>
      </c>
      <c r="B1108" s="551" t="s">
        <v>1372</v>
      </c>
      <c r="C1108" s="516" t="s">
        <v>1372</v>
      </c>
    </row>
    <row r="1109" spans="1:3" ht="22.5" x14ac:dyDescent="0.2">
      <c r="A1109" s="380">
        <v>2072</v>
      </c>
      <c r="B1109" s="554" t="s">
        <v>1398</v>
      </c>
      <c r="C1109" s="516" t="s">
        <v>1398</v>
      </c>
    </row>
    <row r="1110" spans="1:3" x14ac:dyDescent="0.2">
      <c r="A1110" s="380">
        <v>2073</v>
      </c>
      <c r="B1110" s="555" t="s">
        <v>1271</v>
      </c>
      <c r="C1110" s="627" t="s">
        <v>1271</v>
      </c>
    </row>
    <row r="1111" spans="1:3" ht="22.5" x14ac:dyDescent="0.2">
      <c r="A1111" s="380">
        <v>2074</v>
      </c>
      <c r="B1111" s="556" t="s">
        <v>1272</v>
      </c>
      <c r="C1111" s="512" t="s">
        <v>1272</v>
      </c>
    </row>
    <row r="1112" spans="1:3" x14ac:dyDescent="0.2">
      <c r="A1112" s="380">
        <v>2075</v>
      </c>
      <c r="B1112" s="554" t="s">
        <v>1361</v>
      </c>
      <c r="C1112" s="516" t="s">
        <v>1361</v>
      </c>
    </row>
    <row r="1113" spans="1:3" x14ac:dyDescent="0.2">
      <c r="A1113" s="380">
        <v>2076</v>
      </c>
      <c r="B1113" s="165" t="s">
        <v>1006</v>
      </c>
      <c r="C1113" s="514" t="s">
        <v>1006</v>
      </c>
    </row>
    <row r="1114" spans="1:3" x14ac:dyDescent="0.2">
      <c r="A1114" s="380">
        <v>2077</v>
      </c>
      <c r="B1114" s="297" t="s">
        <v>1485</v>
      </c>
      <c r="C1114" s="514" t="s">
        <v>1485</v>
      </c>
    </row>
    <row r="1115" spans="1:3" x14ac:dyDescent="0.2">
      <c r="A1115" s="380">
        <v>2078</v>
      </c>
      <c r="B1115" s="297" t="s">
        <v>1003</v>
      </c>
      <c r="C1115" s="514" t="s">
        <v>1003</v>
      </c>
    </row>
    <row r="1116" spans="1:3" ht="33.75" x14ac:dyDescent="0.2">
      <c r="A1116" s="380">
        <v>2079</v>
      </c>
      <c r="B1116" s="554" t="s">
        <v>1374</v>
      </c>
      <c r="C1116" s="516" t="s">
        <v>1374</v>
      </c>
    </row>
    <row r="1117" spans="1:3" ht="45" x14ac:dyDescent="0.2">
      <c r="A1117" s="380">
        <v>2080</v>
      </c>
      <c r="B1117" s="299" t="s">
        <v>1382</v>
      </c>
      <c r="C1117" s="512" t="s">
        <v>1382</v>
      </c>
    </row>
    <row r="1118" spans="1:3" x14ac:dyDescent="0.2">
      <c r="A1118" s="380">
        <v>2081</v>
      </c>
      <c r="B1118" s="95" t="s">
        <v>1351</v>
      </c>
      <c r="C1118" s="514" t="s">
        <v>1351</v>
      </c>
    </row>
    <row r="1119" spans="1:3" ht="22.5" x14ac:dyDescent="0.2">
      <c r="A1119" s="380">
        <v>2082</v>
      </c>
      <c r="B1119" s="557" t="s">
        <v>1383</v>
      </c>
      <c r="C1119" s="516" t="s">
        <v>1383</v>
      </c>
    </row>
    <row r="1120" spans="1:3" ht="22.5" x14ac:dyDescent="0.2">
      <c r="A1120" s="380">
        <v>2083</v>
      </c>
      <c r="B1120" s="557" t="s">
        <v>1394</v>
      </c>
      <c r="C1120" s="516" t="s">
        <v>1394</v>
      </c>
    </row>
    <row r="1121" spans="1:3" x14ac:dyDescent="0.2">
      <c r="A1121" s="380">
        <v>2084</v>
      </c>
      <c r="B1121" s="562" t="s">
        <v>1259</v>
      </c>
      <c r="C1121" s="611" t="s">
        <v>1259</v>
      </c>
    </row>
    <row r="1122" spans="1:3" x14ac:dyDescent="0.2">
      <c r="A1122" s="380">
        <v>2085</v>
      </c>
      <c r="B1122" s="562" t="s">
        <v>1261</v>
      </c>
      <c r="C1122" s="611" t="s">
        <v>1261</v>
      </c>
    </row>
    <row r="1123" spans="1:3" x14ac:dyDescent="0.2">
      <c r="A1123" s="380">
        <v>2086</v>
      </c>
      <c r="B1123" s="562" t="s">
        <v>1262</v>
      </c>
      <c r="C1123" s="611" t="s">
        <v>1262</v>
      </c>
    </row>
    <row r="1124" spans="1:3" x14ac:dyDescent="0.2">
      <c r="A1124" s="380">
        <v>2087</v>
      </c>
      <c r="B1124" s="562" t="s">
        <v>1355</v>
      </c>
      <c r="C1124" s="611" t="s">
        <v>1355</v>
      </c>
    </row>
    <row r="1125" spans="1:3" x14ac:dyDescent="0.2">
      <c r="A1125" s="380">
        <v>2088</v>
      </c>
      <c r="B1125" s="95" t="s">
        <v>1395</v>
      </c>
      <c r="C1125" s="514" t="s">
        <v>1395</v>
      </c>
    </row>
    <row r="1126" spans="1:3" x14ac:dyDescent="0.2">
      <c r="A1126" s="380">
        <v>2089</v>
      </c>
      <c r="B1126" s="95" t="s">
        <v>1403</v>
      </c>
      <c r="C1126" s="514" t="s">
        <v>1403</v>
      </c>
    </row>
    <row r="1127" spans="1:3" ht="25.5" x14ac:dyDescent="0.2">
      <c r="A1127" s="380">
        <v>2090</v>
      </c>
      <c r="B1127" s="552" t="s">
        <v>1465</v>
      </c>
      <c r="C1127" s="515" t="s">
        <v>1465</v>
      </c>
    </row>
    <row r="1128" spans="1:3" x14ac:dyDescent="0.2">
      <c r="A1128" s="380">
        <v>2091</v>
      </c>
      <c r="B1128" s="552" t="s">
        <v>1466</v>
      </c>
      <c r="C1128" s="515" t="s">
        <v>1466</v>
      </c>
    </row>
    <row r="1129" spans="1:3" x14ac:dyDescent="0.2">
      <c r="A1129" s="380">
        <v>2092</v>
      </c>
      <c r="B1129" s="552" t="s">
        <v>1467</v>
      </c>
      <c r="C1129" s="515" t="s">
        <v>1467</v>
      </c>
    </row>
    <row r="1130" spans="1:3" ht="22.5" x14ac:dyDescent="0.2">
      <c r="A1130" s="380">
        <v>2093</v>
      </c>
      <c r="B1130" s="551" t="s">
        <v>1468</v>
      </c>
      <c r="C1130" s="516" t="s">
        <v>1468</v>
      </c>
    </row>
    <row r="1131" spans="1:3" x14ac:dyDescent="0.2">
      <c r="A1131" s="380">
        <v>2094</v>
      </c>
      <c r="B1131" s="559" t="s">
        <v>1325</v>
      </c>
      <c r="C1131" s="512" t="s">
        <v>1325</v>
      </c>
    </row>
    <row r="1132" spans="1:3" x14ac:dyDescent="0.2">
      <c r="A1132" s="380">
        <v>2095</v>
      </c>
      <c r="B1132" s="560" t="s">
        <v>1326</v>
      </c>
      <c r="C1132" s="628" t="s">
        <v>1326</v>
      </c>
    </row>
    <row r="1133" spans="1:3" ht="22.5" x14ac:dyDescent="0.2">
      <c r="A1133" s="380">
        <v>2096</v>
      </c>
      <c r="B1133" s="558" t="s">
        <v>1327</v>
      </c>
      <c r="C1133" s="629" t="s">
        <v>1327</v>
      </c>
    </row>
    <row r="1134" spans="1:3" ht="33.75" x14ac:dyDescent="0.2">
      <c r="A1134" s="380">
        <v>2097</v>
      </c>
      <c r="B1134" s="558" t="s">
        <v>1469</v>
      </c>
      <c r="C1134" s="629" t="s">
        <v>1469</v>
      </c>
    </row>
    <row r="1135" spans="1:3" x14ac:dyDescent="0.2">
      <c r="A1135" s="380">
        <v>2098</v>
      </c>
      <c r="B1135" s="560" t="s">
        <v>1328</v>
      </c>
      <c r="C1135" s="628" t="s">
        <v>1328</v>
      </c>
    </row>
    <row r="1136" spans="1:3" ht="45" x14ac:dyDescent="0.2">
      <c r="A1136" s="380">
        <v>2099</v>
      </c>
      <c r="B1136" s="558" t="s">
        <v>1470</v>
      </c>
      <c r="C1136" s="629" t="s">
        <v>1470</v>
      </c>
    </row>
    <row r="1137" spans="1:3" ht="33.75" x14ac:dyDescent="0.2">
      <c r="A1137" s="380">
        <v>2100</v>
      </c>
      <c r="B1137" s="558" t="s">
        <v>1471</v>
      </c>
      <c r="C1137" s="629" t="s">
        <v>1471</v>
      </c>
    </row>
    <row r="1138" spans="1:3" ht="22.5" x14ac:dyDescent="0.2">
      <c r="A1138" s="380">
        <v>2101</v>
      </c>
      <c r="B1138" s="299" t="s">
        <v>1384</v>
      </c>
      <c r="C1138" s="512" t="s">
        <v>1384</v>
      </c>
    </row>
    <row r="1139" spans="1:3" ht="22.5" x14ac:dyDescent="0.2">
      <c r="A1139" s="380">
        <v>2102</v>
      </c>
      <c r="B1139" s="557" t="s">
        <v>1458</v>
      </c>
      <c r="C1139" s="516" t="s">
        <v>1458</v>
      </c>
    </row>
    <row r="1140" spans="1:3" x14ac:dyDescent="0.2">
      <c r="A1140" s="380">
        <v>2103</v>
      </c>
      <c r="B1140" s="552" t="s">
        <v>1385</v>
      </c>
      <c r="C1140" s="515" t="s">
        <v>1385</v>
      </c>
    </row>
    <row r="1141" spans="1:3" ht="25.5" x14ac:dyDescent="0.2">
      <c r="A1141" s="380">
        <v>2104</v>
      </c>
      <c r="B1141" s="552" t="s">
        <v>1386</v>
      </c>
      <c r="C1141" s="515" t="s">
        <v>1386</v>
      </c>
    </row>
    <row r="1142" spans="1:3" ht="22.5" x14ac:dyDescent="0.2">
      <c r="A1142" s="380">
        <v>2105</v>
      </c>
      <c r="B1142" s="557" t="s">
        <v>1324</v>
      </c>
      <c r="C1142" s="516" t="s">
        <v>1324</v>
      </c>
    </row>
    <row r="1143" spans="1:3" ht="18" x14ac:dyDescent="0.2">
      <c r="A1143" s="380">
        <v>2106</v>
      </c>
      <c r="B1143" s="307" t="s">
        <v>1299</v>
      </c>
      <c r="C1143" s="616" t="s">
        <v>1299</v>
      </c>
    </row>
    <row r="1144" spans="1:3" ht="21" x14ac:dyDescent="0.2">
      <c r="A1144" s="380">
        <v>2107</v>
      </c>
      <c r="B1144" s="563" t="s">
        <v>1375</v>
      </c>
      <c r="C1144" s="620" t="s">
        <v>1375</v>
      </c>
    </row>
    <row r="1145" spans="1:3" ht="25.5" x14ac:dyDescent="0.2">
      <c r="A1145" s="380">
        <v>2108</v>
      </c>
      <c r="B1145" s="564" t="s">
        <v>1376</v>
      </c>
      <c r="C1145" s="515" t="s">
        <v>1376</v>
      </c>
    </row>
    <row r="1146" spans="1:3" ht="45" x14ac:dyDescent="0.2">
      <c r="A1146" s="380">
        <v>2109</v>
      </c>
      <c r="B1146" s="565" t="s">
        <v>1337</v>
      </c>
      <c r="C1146" s="516" t="s">
        <v>1337</v>
      </c>
    </row>
    <row r="1147" spans="1:3" ht="22.5" x14ac:dyDescent="0.2">
      <c r="A1147" s="380">
        <v>2110</v>
      </c>
      <c r="B1147" s="566" t="s">
        <v>1338</v>
      </c>
      <c r="C1147" s="516" t="s">
        <v>1338</v>
      </c>
    </row>
    <row r="1148" spans="1:3" x14ac:dyDescent="0.2">
      <c r="A1148" s="380">
        <v>2111</v>
      </c>
      <c r="B1148" s="315" t="s">
        <v>1251</v>
      </c>
      <c r="C1148" s="611" t="s">
        <v>1251</v>
      </c>
    </row>
    <row r="1149" spans="1:3" x14ac:dyDescent="0.2">
      <c r="A1149" s="380">
        <v>2112</v>
      </c>
      <c r="B1149" s="595" t="s">
        <v>1250</v>
      </c>
      <c r="C1149" s="611" t="s">
        <v>1250</v>
      </c>
    </row>
    <row r="1150" spans="1:3" x14ac:dyDescent="0.2">
      <c r="A1150" s="380">
        <v>2113</v>
      </c>
      <c r="B1150" s="598" t="s">
        <v>1336</v>
      </c>
      <c r="C1150" s="611" t="s">
        <v>1336</v>
      </c>
    </row>
    <row r="1151" spans="1:3" x14ac:dyDescent="0.2">
      <c r="A1151" s="380">
        <v>2114</v>
      </c>
      <c r="B1151" s="315" t="s">
        <v>1252</v>
      </c>
      <c r="C1151" s="611" t="s">
        <v>1252</v>
      </c>
    </row>
    <row r="1152" spans="1:3" x14ac:dyDescent="0.2">
      <c r="A1152" s="380">
        <v>2115</v>
      </c>
      <c r="B1152" s="315" t="s">
        <v>1253</v>
      </c>
      <c r="C1152" s="611" t="s">
        <v>1253</v>
      </c>
    </row>
    <row r="1153" spans="1:3" x14ac:dyDescent="0.2">
      <c r="A1153" s="380">
        <v>2116</v>
      </c>
      <c r="B1153" s="315" t="s">
        <v>1254</v>
      </c>
      <c r="C1153" s="611" t="s">
        <v>1254</v>
      </c>
    </row>
    <row r="1154" spans="1:3" x14ac:dyDescent="0.2">
      <c r="A1154" s="380">
        <v>2117</v>
      </c>
      <c r="B1154" s="315" t="s">
        <v>1255</v>
      </c>
      <c r="C1154" s="611" t="s">
        <v>1255</v>
      </c>
    </row>
    <row r="1155" spans="1:3" x14ac:dyDescent="0.2">
      <c r="A1155" s="380">
        <v>2118</v>
      </c>
      <c r="B1155" s="315" t="s">
        <v>1335</v>
      </c>
      <c r="C1155" s="611" t="s">
        <v>1335</v>
      </c>
    </row>
    <row r="1156" spans="1:3" ht="22.5" x14ac:dyDescent="0.2">
      <c r="A1156" s="380">
        <v>2119</v>
      </c>
      <c r="B1156" s="633" t="s">
        <v>1484</v>
      </c>
      <c r="C1156" s="611" t="s">
        <v>1484</v>
      </c>
    </row>
    <row r="1157" spans="1:3" ht="15.75" x14ac:dyDescent="0.25">
      <c r="A1157" s="380">
        <v>2120</v>
      </c>
      <c r="B1157" s="111" t="s">
        <v>1300</v>
      </c>
      <c r="C1157" s="517" t="s">
        <v>1300</v>
      </c>
    </row>
    <row r="1158" spans="1:3" ht="18" x14ac:dyDescent="0.2">
      <c r="A1158" s="380">
        <v>2121</v>
      </c>
      <c r="B1158" s="567" t="s">
        <v>1379</v>
      </c>
      <c r="C1158" s="609" t="s">
        <v>1379</v>
      </c>
    </row>
    <row r="1159" spans="1:3" ht="57" x14ac:dyDescent="0.2">
      <c r="A1159" s="380">
        <v>2122</v>
      </c>
      <c r="B1159" s="570" t="s">
        <v>1381</v>
      </c>
      <c r="C1159" s="630" t="s">
        <v>1381</v>
      </c>
    </row>
    <row r="1160" spans="1:3" ht="25.5" x14ac:dyDescent="0.2">
      <c r="A1160" s="380">
        <v>2123</v>
      </c>
      <c r="B1160" s="549" t="s">
        <v>1380</v>
      </c>
      <c r="C1160" s="607" t="s">
        <v>1380</v>
      </c>
    </row>
    <row r="1161" spans="1:3" ht="48" x14ac:dyDescent="0.2">
      <c r="A1161" s="380">
        <v>2124</v>
      </c>
      <c r="B1161" s="571" t="s">
        <v>1390</v>
      </c>
      <c r="C1161" s="631" t="s">
        <v>1390</v>
      </c>
    </row>
    <row r="1162" spans="1:3" ht="24" x14ac:dyDescent="0.2">
      <c r="A1162" s="380">
        <v>2125</v>
      </c>
      <c r="B1162" s="569" t="s">
        <v>1314</v>
      </c>
      <c r="C1162" s="586" t="s">
        <v>1314</v>
      </c>
    </row>
    <row r="1163" spans="1:3" x14ac:dyDescent="0.2">
      <c r="A1163" s="380">
        <v>2126</v>
      </c>
      <c r="B1163" s="569" t="s">
        <v>1304</v>
      </c>
      <c r="C1163" s="586" t="s">
        <v>1304</v>
      </c>
    </row>
    <row r="1164" spans="1:3" ht="36" x14ac:dyDescent="0.2">
      <c r="A1164" s="380">
        <v>2127</v>
      </c>
      <c r="B1164" s="569" t="s">
        <v>1305</v>
      </c>
      <c r="C1164" s="586" t="s">
        <v>1305</v>
      </c>
    </row>
    <row r="1165" spans="1:3" ht="24" x14ac:dyDescent="0.2">
      <c r="A1165" s="380">
        <v>2128</v>
      </c>
      <c r="B1165" s="569" t="s">
        <v>1306</v>
      </c>
      <c r="C1165" s="586" t="s">
        <v>1306</v>
      </c>
    </row>
    <row r="1166" spans="1:3" x14ac:dyDescent="0.2">
      <c r="A1166" s="380">
        <v>2129</v>
      </c>
      <c r="B1166" s="455" t="s">
        <v>1302</v>
      </c>
      <c r="C1166" s="627" t="s">
        <v>1302</v>
      </c>
    </row>
    <row r="1167" spans="1:3" ht="15.75" x14ac:dyDescent="0.2">
      <c r="A1167" s="380">
        <v>2130</v>
      </c>
      <c r="B1167" s="568" t="s">
        <v>1315</v>
      </c>
      <c r="C1167" s="605" t="s">
        <v>1476</v>
      </c>
    </row>
    <row r="1168" spans="1:3" ht="15.75" x14ac:dyDescent="0.2">
      <c r="A1168" s="380">
        <v>2131</v>
      </c>
      <c r="B1168" s="568" t="s">
        <v>1316</v>
      </c>
      <c r="C1168" s="605" t="s">
        <v>1477</v>
      </c>
    </row>
    <row r="1169" spans="1:3" x14ac:dyDescent="0.2">
      <c r="A1169" s="380">
        <v>2132</v>
      </c>
      <c r="B1169" s="568" t="s">
        <v>1256</v>
      </c>
      <c r="C1169" s="605" t="s">
        <v>1256</v>
      </c>
    </row>
    <row r="1170" spans="1:3" x14ac:dyDescent="0.2">
      <c r="A1170" s="380">
        <v>2133</v>
      </c>
      <c r="B1170" s="568" t="s">
        <v>1257</v>
      </c>
      <c r="C1170" s="605" t="s">
        <v>1257</v>
      </c>
    </row>
    <row r="1171" spans="1:3" x14ac:dyDescent="0.2">
      <c r="A1171" s="380">
        <v>2134</v>
      </c>
      <c r="B1171" s="568" t="s">
        <v>1258</v>
      </c>
      <c r="C1171" s="605" t="s">
        <v>1258</v>
      </c>
    </row>
    <row r="1172" spans="1:3" ht="60" x14ac:dyDescent="0.2">
      <c r="A1172" s="380">
        <v>2135</v>
      </c>
      <c r="B1172" s="579" t="s">
        <v>1320</v>
      </c>
      <c r="C1172" s="586" t="s">
        <v>1320</v>
      </c>
    </row>
    <row r="1173" spans="1:3" x14ac:dyDescent="0.2">
      <c r="A1173" s="380">
        <v>2136</v>
      </c>
      <c r="B1173" s="455" t="s">
        <v>1330</v>
      </c>
      <c r="C1173" s="627" t="s">
        <v>1330</v>
      </c>
    </row>
    <row r="1174" spans="1:3" x14ac:dyDescent="0.2">
      <c r="A1174" s="380">
        <v>2137</v>
      </c>
      <c r="B1174" s="455" t="s">
        <v>1331</v>
      </c>
      <c r="C1174" s="627" t="s">
        <v>1331</v>
      </c>
    </row>
    <row r="1175" spans="1:3" ht="36" x14ac:dyDescent="0.2">
      <c r="A1175" s="380">
        <v>2138</v>
      </c>
      <c r="B1175" s="572" t="s">
        <v>1377</v>
      </c>
      <c r="C1175" s="586" t="s">
        <v>1377</v>
      </c>
    </row>
    <row r="1176" spans="1:3" x14ac:dyDescent="0.2">
      <c r="A1176" s="380">
        <v>2139</v>
      </c>
      <c r="B1176" s="580" t="s">
        <v>1339</v>
      </c>
      <c r="C1176" s="607" t="s">
        <v>1339</v>
      </c>
    </row>
    <row r="1177" spans="1:3" ht="13.5" thickBot="1" x14ac:dyDescent="0.25">
      <c r="A1177" s="380">
        <v>2140</v>
      </c>
      <c r="B1177" s="580" t="s">
        <v>1354</v>
      </c>
      <c r="C1177" s="607" t="s">
        <v>1354</v>
      </c>
    </row>
    <row r="1178" spans="1:3" ht="13.5" thickBot="1" x14ac:dyDescent="0.25">
      <c r="A1178" s="380">
        <v>2141</v>
      </c>
      <c r="B1178" s="581" t="s">
        <v>1260</v>
      </c>
      <c r="C1178" s="607" t="s">
        <v>1260</v>
      </c>
    </row>
    <row r="1179" spans="1:3" x14ac:dyDescent="0.2">
      <c r="A1179" s="380">
        <v>2142</v>
      </c>
      <c r="B1179" s="599" t="s">
        <v>1308</v>
      </c>
      <c r="C1179" s="607" t="s">
        <v>1308</v>
      </c>
    </row>
    <row r="1180" spans="1:3" x14ac:dyDescent="0.2">
      <c r="A1180" s="380">
        <v>2143</v>
      </c>
      <c r="B1180" s="573" t="s">
        <v>1307</v>
      </c>
      <c r="C1180" s="632" t="s">
        <v>1307</v>
      </c>
    </row>
    <row r="1181" spans="1:3" x14ac:dyDescent="0.2">
      <c r="A1181" s="380">
        <v>2144</v>
      </c>
      <c r="B1181" s="455" t="s">
        <v>1334</v>
      </c>
      <c r="C1181" s="627" t="s">
        <v>1334</v>
      </c>
    </row>
    <row r="1182" spans="1:3" ht="36" x14ac:dyDescent="0.2">
      <c r="A1182" s="380">
        <v>2145</v>
      </c>
      <c r="B1182" s="569" t="s">
        <v>1473</v>
      </c>
      <c r="C1182" s="586" t="s">
        <v>1473</v>
      </c>
    </row>
    <row r="1183" spans="1:3" x14ac:dyDescent="0.2">
      <c r="A1183" s="380">
        <v>2146</v>
      </c>
      <c r="B1183" t="s">
        <v>1378</v>
      </c>
      <c r="C1183" s="663" t="s">
        <v>1378</v>
      </c>
    </row>
    <row r="1184" spans="1:3" x14ac:dyDescent="0.2">
      <c r="A1184" s="380">
        <v>2147</v>
      </c>
      <c r="B1184" s="600" t="s">
        <v>1263</v>
      </c>
      <c r="C1184" s="607" t="s">
        <v>1263</v>
      </c>
    </row>
    <row r="1185" spans="1:3" x14ac:dyDescent="0.2">
      <c r="A1185" s="380">
        <v>2148</v>
      </c>
      <c r="B1185" s="600" t="s">
        <v>1264</v>
      </c>
      <c r="C1185" s="607" t="s">
        <v>1264</v>
      </c>
    </row>
    <row r="1186" spans="1:3" ht="15.75" x14ac:dyDescent="0.2">
      <c r="A1186" s="380">
        <v>2149</v>
      </c>
      <c r="B1186" s="601" t="s">
        <v>1472</v>
      </c>
      <c r="C1186" s="607" t="s">
        <v>1478</v>
      </c>
    </row>
    <row r="1187" spans="1:3" x14ac:dyDescent="0.2">
      <c r="A1187" s="380">
        <v>2150</v>
      </c>
      <c r="B1187" s="600" t="s">
        <v>1265</v>
      </c>
      <c r="C1187" s="607" t="s">
        <v>1265</v>
      </c>
    </row>
    <row r="1188" spans="1:3" x14ac:dyDescent="0.2">
      <c r="A1188" s="380">
        <v>2151</v>
      </c>
      <c r="B1188" s="600" t="s">
        <v>1266</v>
      </c>
      <c r="C1188" s="607" t="s">
        <v>1266</v>
      </c>
    </row>
    <row r="1189" spans="1:3" x14ac:dyDescent="0.2">
      <c r="A1189" s="380">
        <v>2152</v>
      </c>
      <c r="B1189" s="600" t="s">
        <v>1267</v>
      </c>
      <c r="C1189" s="607" t="s">
        <v>1267</v>
      </c>
    </row>
    <row r="1190" spans="1:3" ht="15.75" x14ac:dyDescent="0.2">
      <c r="A1190" s="380">
        <v>2153</v>
      </c>
      <c r="B1190" s="600" t="s">
        <v>1317</v>
      </c>
      <c r="C1190" s="607" t="s">
        <v>1479</v>
      </c>
    </row>
    <row r="1191" spans="1:3" x14ac:dyDescent="0.2">
      <c r="A1191" s="380">
        <v>2154</v>
      </c>
      <c r="B1191" s="602" t="s">
        <v>1268</v>
      </c>
      <c r="C1191" s="607" t="s">
        <v>1268</v>
      </c>
    </row>
    <row r="1192" spans="1:3" x14ac:dyDescent="0.2">
      <c r="A1192" s="380">
        <v>2155</v>
      </c>
      <c r="B1192" s="600" t="s">
        <v>1269</v>
      </c>
      <c r="C1192" s="607" t="s">
        <v>1269</v>
      </c>
    </row>
    <row r="1193" spans="1:3" x14ac:dyDescent="0.2">
      <c r="A1193" s="380">
        <v>2156</v>
      </c>
      <c r="B1193" s="600" t="s">
        <v>1270</v>
      </c>
      <c r="C1193" s="607" t="s">
        <v>1270</v>
      </c>
    </row>
    <row r="1194" spans="1:3" x14ac:dyDescent="0.2">
      <c r="A1194" s="380">
        <v>2157</v>
      </c>
      <c r="B1194" s="582" t="s">
        <v>1456</v>
      </c>
      <c r="C1194" s="605" t="s">
        <v>1456</v>
      </c>
    </row>
    <row r="1195" spans="1:3" x14ac:dyDescent="0.2">
      <c r="A1195" s="380">
        <v>2158</v>
      </c>
      <c r="B1195" s="292" t="s">
        <v>1400</v>
      </c>
      <c r="C1195" s="605" t="s">
        <v>1400</v>
      </c>
    </row>
    <row r="1196" spans="1:3" x14ac:dyDescent="0.2">
      <c r="A1196" s="380">
        <v>2159</v>
      </c>
      <c r="B1196" s="292" t="s">
        <v>1399</v>
      </c>
      <c r="C1196" s="605" t="s">
        <v>1399</v>
      </c>
    </row>
    <row r="1197" spans="1:3" x14ac:dyDescent="0.2">
      <c r="A1197" s="380">
        <v>2160</v>
      </c>
      <c r="B1197" s="292" t="s">
        <v>1401</v>
      </c>
      <c r="C1197" s="605" t="s">
        <v>1401</v>
      </c>
    </row>
    <row r="1198" spans="1:3" x14ac:dyDescent="0.2">
      <c r="A1198" s="380">
        <v>2161</v>
      </c>
      <c r="B1198" s="39" t="s">
        <v>1397</v>
      </c>
      <c r="C1198" s="605" t="s">
        <v>1397</v>
      </c>
    </row>
    <row r="1199" spans="1:3" x14ac:dyDescent="0.2">
      <c r="A1199" s="380">
        <v>2162</v>
      </c>
      <c r="B1199" s="39" t="s">
        <v>1373</v>
      </c>
      <c r="C1199" s="605" t="s">
        <v>1373</v>
      </c>
    </row>
    <row r="1200" spans="1:3" x14ac:dyDescent="0.2">
      <c r="A1200" s="380">
        <v>2163</v>
      </c>
      <c r="B1200" s="583" t="s">
        <v>1312</v>
      </c>
      <c r="C1200" s="605" t="s">
        <v>1312</v>
      </c>
    </row>
    <row r="1201" spans="1:3" x14ac:dyDescent="0.2">
      <c r="A1201" s="380">
        <v>2164</v>
      </c>
      <c r="B1201" s="583" t="s">
        <v>1313</v>
      </c>
      <c r="C1201" s="605" t="s">
        <v>1313</v>
      </c>
    </row>
    <row r="1202" spans="1:3" x14ac:dyDescent="0.2">
      <c r="A1202" s="380">
        <v>2165</v>
      </c>
      <c r="B1202" s="292" t="s">
        <v>1405</v>
      </c>
      <c r="C1202" s="605" t="s">
        <v>1405</v>
      </c>
    </row>
    <row r="1203" spans="1:3" x14ac:dyDescent="0.2">
      <c r="A1203" s="380">
        <v>2166</v>
      </c>
      <c r="B1203" s="39" t="s">
        <v>49</v>
      </c>
      <c r="C1203" s="605" t="s">
        <v>49</v>
      </c>
    </row>
    <row r="1204" spans="1:3" x14ac:dyDescent="0.2">
      <c r="A1204" s="380">
        <v>2167</v>
      </c>
      <c r="B1204" s="39" t="s">
        <v>51</v>
      </c>
      <c r="C1204" s="605" t="s">
        <v>51</v>
      </c>
    </row>
    <row r="1205" spans="1:3" x14ac:dyDescent="0.2">
      <c r="A1205" s="380">
        <v>2168</v>
      </c>
      <c r="B1205" s="39" t="s">
        <v>828</v>
      </c>
      <c r="C1205" s="605" t="s">
        <v>828</v>
      </c>
    </row>
    <row r="1206" spans="1:3" x14ac:dyDescent="0.2">
      <c r="A1206" s="380">
        <v>2169</v>
      </c>
      <c r="B1206" s="39" t="s">
        <v>53</v>
      </c>
      <c r="C1206" s="605" t="s">
        <v>53</v>
      </c>
    </row>
    <row r="1207" spans="1:3" x14ac:dyDescent="0.2">
      <c r="A1207" s="380">
        <v>2170</v>
      </c>
      <c r="B1207" s="39" t="s">
        <v>55</v>
      </c>
      <c r="C1207" s="605" t="s">
        <v>55</v>
      </c>
    </row>
    <row r="1208" spans="1:3" x14ac:dyDescent="0.2">
      <c r="A1208" s="380">
        <v>2171</v>
      </c>
      <c r="B1208" s="39" t="s">
        <v>57</v>
      </c>
      <c r="C1208" s="605" t="s">
        <v>57</v>
      </c>
    </row>
    <row r="1209" spans="1:3" x14ac:dyDescent="0.2">
      <c r="A1209" s="380">
        <v>2172</v>
      </c>
      <c r="B1209" s="39" t="s">
        <v>59</v>
      </c>
      <c r="C1209" s="605" t="s">
        <v>59</v>
      </c>
    </row>
    <row r="1210" spans="1:3" x14ac:dyDescent="0.2">
      <c r="A1210" s="380">
        <v>2173</v>
      </c>
      <c r="B1210" s="39" t="s">
        <v>61</v>
      </c>
      <c r="C1210" s="605" t="s">
        <v>61</v>
      </c>
    </row>
    <row r="1211" spans="1:3" x14ac:dyDescent="0.2">
      <c r="A1211" s="380">
        <v>2174</v>
      </c>
      <c r="B1211" s="39" t="s">
        <v>63</v>
      </c>
      <c r="C1211" s="605" t="s">
        <v>63</v>
      </c>
    </row>
    <row r="1212" spans="1:3" x14ac:dyDescent="0.2">
      <c r="A1212" s="380">
        <v>2175</v>
      </c>
      <c r="B1212" s="39" t="s">
        <v>65</v>
      </c>
      <c r="C1212" s="605" t="s">
        <v>65</v>
      </c>
    </row>
    <row r="1213" spans="1:3" x14ac:dyDescent="0.2">
      <c r="A1213" s="380">
        <v>2176</v>
      </c>
      <c r="B1213" s="39" t="s">
        <v>830</v>
      </c>
      <c r="C1213" s="605" t="s">
        <v>830</v>
      </c>
    </row>
    <row r="1214" spans="1:3" x14ac:dyDescent="0.2">
      <c r="A1214" s="380">
        <v>2177</v>
      </c>
      <c r="B1214" s="39" t="s">
        <v>67</v>
      </c>
      <c r="C1214" s="605" t="s">
        <v>67</v>
      </c>
    </row>
    <row r="1215" spans="1:3" x14ac:dyDescent="0.2">
      <c r="A1215" s="380">
        <v>2178</v>
      </c>
      <c r="B1215" s="39" t="s">
        <v>69</v>
      </c>
      <c r="C1215" s="605" t="s">
        <v>69</v>
      </c>
    </row>
    <row r="1216" spans="1:3" x14ac:dyDescent="0.2">
      <c r="A1216" s="380">
        <v>2179</v>
      </c>
      <c r="B1216" s="39" t="s">
        <v>71</v>
      </c>
      <c r="C1216" s="605" t="s">
        <v>71</v>
      </c>
    </row>
    <row r="1217" spans="1:3" x14ac:dyDescent="0.2">
      <c r="A1217" s="380">
        <v>2180</v>
      </c>
      <c r="B1217" s="39" t="s">
        <v>73</v>
      </c>
      <c r="C1217" s="605" t="s">
        <v>73</v>
      </c>
    </row>
    <row r="1218" spans="1:3" x14ac:dyDescent="0.2">
      <c r="A1218" s="380">
        <v>2181</v>
      </c>
      <c r="B1218" s="39" t="s">
        <v>75</v>
      </c>
      <c r="C1218" s="605" t="s">
        <v>75</v>
      </c>
    </row>
    <row r="1219" spans="1:3" x14ac:dyDescent="0.2">
      <c r="A1219" s="380">
        <v>2182</v>
      </c>
      <c r="B1219" s="39" t="s">
        <v>832</v>
      </c>
      <c r="C1219" s="605" t="s">
        <v>832</v>
      </c>
    </row>
    <row r="1220" spans="1:3" x14ac:dyDescent="0.2">
      <c r="A1220" s="380">
        <v>2183</v>
      </c>
      <c r="B1220" s="39" t="s">
        <v>77</v>
      </c>
      <c r="C1220" s="605" t="s">
        <v>77</v>
      </c>
    </row>
    <row r="1221" spans="1:3" x14ac:dyDescent="0.2">
      <c r="A1221" s="380">
        <v>2184</v>
      </c>
      <c r="B1221" s="39" t="s">
        <v>79</v>
      </c>
      <c r="C1221" s="605" t="s">
        <v>79</v>
      </c>
    </row>
    <row r="1222" spans="1:3" x14ac:dyDescent="0.2">
      <c r="A1222" s="380">
        <v>2185</v>
      </c>
      <c r="B1222" s="39" t="s">
        <v>83</v>
      </c>
      <c r="C1222" s="605" t="s">
        <v>83</v>
      </c>
    </row>
    <row r="1223" spans="1:3" x14ac:dyDescent="0.2">
      <c r="A1223" s="380">
        <v>2186</v>
      </c>
      <c r="B1223" s="39" t="s">
        <v>85</v>
      </c>
      <c r="C1223" s="605" t="s">
        <v>85</v>
      </c>
    </row>
    <row r="1224" spans="1:3" x14ac:dyDescent="0.2">
      <c r="A1224" s="380">
        <v>2187</v>
      </c>
      <c r="B1224" s="39" t="s">
        <v>87</v>
      </c>
      <c r="C1224" s="605" t="s">
        <v>87</v>
      </c>
    </row>
    <row r="1225" spans="1:3" x14ac:dyDescent="0.2">
      <c r="A1225" s="380">
        <v>2188</v>
      </c>
      <c r="B1225" s="39" t="s">
        <v>89</v>
      </c>
      <c r="C1225" s="605" t="s">
        <v>89</v>
      </c>
    </row>
    <row r="1226" spans="1:3" x14ac:dyDescent="0.2">
      <c r="A1226" s="380">
        <v>2189</v>
      </c>
      <c r="B1226" s="39" t="s">
        <v>91</v>
      </c>
      <c r="C1226" s="605" t="s">
        <v>91</v>
      </c>
    </row>
    <row r="1227" spans="1:3" x14ac:dyDescent="0.2">
      <c r="A1227" s="380">
        <v>2190</v>
      </c>
      <c r="B1227" s="39" t="s">
        <v>93</v>
      </c>
      <c r="C1227" s="605" t="s">
        <v>93</v>
      </c>
    </row>
    <row r="1228" spans="1:3" ht="26.25" x14ac:dyDescent="0.2">
      <c r="A1228" s="380">
        <v>2191</v>
      </c>
      <c r="B1228" s="574" t="s">
        <v>1486</v>
      </c>
      <c r="C1228" s="662" t="s">
        <v>1486</v>
      </c>
    </row>
    <row r="1229" spans="1:3" ht="54" x14ac:dyDescent="0.2">
      <c r="A1229" s="380">
        <v>2192</v>
      </c>
      <c r="B1229" s="634" t="s">
        <v>1500</v>
      </c>
      <c r="C1229" s="662" t="s">
        <v>1500</v>
      </c>
    </row>
    <row r="1230" spans="1:3" x14ac:dyDescent="0.2">
      <c r="A1230" s="380">
        <v>2193</v>
      </c>
      <c r="B1230" s="635" t="s">
        <v>1487</v>
      </c>
      <c r="C1230" s="662" t="s">
        <v>1487</v>
      </c>
    </row>
    <row r="1231" spans="1:3" x14ac:dyDescent="0.2">
      <c r="A1231" s="380">
        <v>2194</v>
      </c>
      <c r="B1231" s="638" t="s">
        <v>1488</v>
      </c>
      <c r="C1231" s="662" t="s">
        <v>1488</v>
      </c>
    </row>
    <row r="1232" spans="1:3" x14ac:dyDescent="0.2">
      <c r="A1232" s="380">
        <v>2195</v>
      </c>
      <c r="B1232" s="639" t="s">
        <v>1489</v>
      </c>
      <c r="C1232" s="662" t="s">
        <v>1489</v>
      </c>
    </row>
    <row r="1233" spans="1:3" x14ac:dyDescent="0.2">
      <c r="A1233" s="380">
        <v>2196</v>
      </c>
      <c r="B1233" s="639" t="s">
        <v>1490</v>
      </c>
      <c r="C1233" s="662" t="s">
        <v>1490</v>
      </c>
    </row>
    <row r="1234" spans="1:3" x14ac:dyDescent="0.2">
      <c r="A1234" s="380">
        <v>2197</v>
      </c>
      <c r="B1234" s="639" t="s">
        <v>1491</v>
      </c>
      <c r="C1234" s="662" t="s">
        <v>1491</v>
      </c>
    </row>
    <row r="1235" spans="1:3" x14ac:dyDescent="0.2">
      <c r="A1235" s="380">
        <v>2198</v>
      </c>
      <c r="B1235" s="639" t="s">
        <v>1492</v>
      </c>
      <c r="C1235" s="662" t="s">
        <v>1492</v>
      </c>
    </row>
    <row r="1236" spans="1:3" x14ac:dyDescent="0.2">
      <c r="A1236" s="380">
        <v>2199</v>
      </c>
      <c r="B1236" s="639" t="s">
        <v>1493</v>
      </c>
      <c r="C1236" s="662" t="s">
        <v>1493</v>
      </c>
    </row>
    <row r="1237" spans="1:3" x14ac:dyDescent="0.2">
      <c r="A1237" s="380">
        <v>2200</v>
      </c>
      <c r="B1237" s="639" t="s">
        <v>1494</v>
      </c>
      <c r="C1237" s="662" t="s">
        <v>1494</v>
      </c>
    </row>
    <row r="1238" spans="1:3" x14ac:dyDescent="0.2">
      <c r="A1238" s="380">
        <v>2201</v>
      </c>
      <c r="B1238" s="639" t="s">
        <v>1495</v>
      </c>
      <c r="C1238" s="662" t="s">
        <v>1495</v>
      </c>
    </row>
    <row r="1239" spans="1:3" x14ac:dyDescent="0.2">
      <c r="A1239" s="380">
        <v>2202</v>
      </c>
      <c r="B1239" s="639" t="s">
        <v>1496</v>
      </c>
      <c r="C1239" s="662" t="s">
        <v>1496</v>
      </c>
    </row>
    <row r="1240" spans="1:3" x14ac:dyDescent="0.2">
      <c r="A1240" s="380">
        <v>2203</v>
      </c>
      <c r="B1240" s="639" t="s">
        <v>1497</v>
      </c>
      <c r="C1240" s="662" t="s">
        <v>1497</v>
      </c>
    </row>
    <row r="1241" spans="1:3" x14ac:dyDescent="0.2">
      <c r="A1241" s="380">
        <v>2204</v>
      </c>
      <c r="B1241" s="639" t="s">
        <v>1498</v>
      </c>
      <c r="C1241" s="662" t="s">
        <v>1498</v>
      </c>
    </row>
    <row r="1242" spans="1:3" x14ac:dyDescent="0.2">
      <c r="A1242" s="380">
        <v>2205</v>
      </c>
      <c r="B1242" s="639" t="s">
        <v>1499</v>
      </c>
      <c r="C1242" s="662" t="s">
        <v>1499</v>
      </c>
    </row>
    <row r="1243" spans="1:3" x14ac:dyDescent="0.2">
      <c r="A1243" s="720" t="s">
        <v>1565</v>
      </c>
      <c r="B1243" s="720" t="s">
        <v>1565</v>
      </c>
      <c r="C1243" s="720" t="s">
        <v>1565</v>
      </c>
    </row>
    <row r="1244" spans="1:3" ht="52.5" x14ac:dyDescent="0.2">
      <c r="A1244" s="380">
        <v>2500</v>
      </c>
      <c r="B1244" s="286" t="s">
        <v>1506</v>
      </c>
      <c r="C1244" s="728" t="s">
        <v>1506</v>
      </c>
    </row>
    <row r="1245" spans="1:3" x14ac:dyDescent="0.2">
      <c r="A1245" s="380">
        <v>2501</v>
      </c>
      <c r="B1245" t="s">
        <v>1532</v>
      </c>
      <c r="C1245" s="729" t="s">
        <v>1532</v>
      </c>
    </row>
    <row r="1246" spans="1:3" x14ac:dyDescent="0.2">
      <c r="A1246" s="380">
        <v>2502</v>
      </c>
      <c r="B1246" t="s">
        <v>1543</v>
      </c>
      <c r="C1246" s="729" t="s">
        <v>1543</v>
      </c>
    </row>
    <row r="1247" spans="1:3" x14ac:dyDescent="0.2">
      <c r="A1247" s="380">
        <v>2503</v>
      </c>
      <c r="B1247" s="575" t="s">
        <v>1507</v>
      </c>
      <c r="C1247" s="585" t="s">
        <v>1507</v>
      </c>
    </row>
    <row r="1248" spans="1:3" ht="22.5" x14ac:dyDescent="0.2">
      <c r="A1248" s="380">
        <v>2504</v>
      </c>
      <c r="B1248" s="289" t="s">
        <v>1525</v>
      </c>
      <c r="C1248" s="512" t="s">
        <v>1525</v>
      </c>
    </row>
    <row r="1249" spans="1:3" x14ac:dyDescent="0.2">
      <c r="A1249" s="380">
        <v>2505</v>
      </c>
      <c r="B1249" s="705" t="s">
        <v>1547</v>
      </c>
      <c r="C1249" s="730" t="s">
        <v>1547</v>
      </c>
    </row>
    <row r="1250" spans="1:3" ht="38.25" x14ac:dyDescent="0.2">
      <c r="A1250" s="380">
        <v>2506</v>
      </c>
      <c r="B1250" s="706" t="s">
        <v>1548</v>
      </c>
      <c r="C1250" s="731" t="s">
        <v>1548</v>
      </c>
    </row>
    <row r="1251" spans="1:3" x14ac:dyDescent="0.2">
      <c r="A1251" s="380">
        <v>2507</v>
      </c>
      <c r="B1251" t="s">
        <v>1549</v>
      </c>
      <c r="C1251" s="729" t="s">
        <v>1549</v>
      </c>
    </row>
    <row r="1252" spans="1:3" ht="38.25" x14ac:dyDescent="0.2">
      <c r="A1252" s="380">
        <v>2508</v>
      </c>
      <c r="B1252" s="706" t="s">
        <v>1550</v>
      </c>
      <c r="C1252" s="731" t="s">
        <v>1550</v>
      </c>
    </row>
    <row r="1253" spans="1:3" x14ac:dyDescent="0.2">
      <c r="A1253" s="380">
        <v>2509</v>
      </c>
      <c r="B1253" s="706" t="s">
        <v>1557</v>
      </c>
      <c r="C1253" s="731" t="s">
        <v>1557</v>
      </c>
    </row>
    <row r="1254" spans="1:3" x14ac:dyDescent="0.2">
      <c r="A1254" s="380">
        <v>2510</v>
      </c>
      <c r="B1254" s="706" t="s">
        <v>1551</v>
      </c>
      <c r="C1254" s="731" t="s">
        <v>1551</v>
      </c>
    </row>
    <row r="1255" spans="1:3" ht="63.75" x14ac:dyDescent="0.2">
      <c r="A1255" s="380">
        <v>2511</v>
      </c>
      <c r="B1255" s="706" t="s">
        <v>1552</v>
      </c>
      <c r="C1255" s="731" t="s">
        <v>1552</v>
      </c>
    </row>
    <row r="1256" spans="1:3" x14ac:dyDescent="0.2">
      <c r="A1256" s="380">
        <v>2512</v>
      </c>
      <c r="B1256" s="706" t="s">
        <v>1555</v>
      </c>
      <c r="C1256" s="731" t="s">
        <v>1555</v>
      </c>
    </row>
    <row r="1257" spans="1:3" x14ac:dyDescent="0.2">
      <c r="A1257" s="380">
        <v>2513</v>
      </c>
      <c r="B1257" t="s">
        <v>1556</v>
      </c>
      <c r="C1257" s="729" t="s">
        <v>1556</v>
      </c>
    </row>
    <row r="1258" spans="1:3" ht="25.5" x14ac:dyDescent="0.2">
      <c r="A1258" s="380">
        <v>2514</v>
      </c>
      <c r="B1258" s="707" t="s">
        <v>1566</v>
      </c>
      <c r="C1258" s="726" t="s">
        <v>1566</v>
      </c>
    </row>
    <row r="1259" spans="1:3" ht="54" x14ac:dyDescent="0.2">
      <c r="A1259" s="380">
        <v>2515</v>
      </c>
      <c r="B1259" s="709" t="s">
        <v>1567</v>
      </c>
      <c r="C1259" s="732" t="s">
        <v>1564</v>
      </c>
    </row>
    <row r="1260" spans="1:3" ht="25.5" x14ac:dyDescent="0.2">
      <c r="A1260" s="380">
        <v>2516</v>
      </c>
      <c r="B1260" s="708" t="s">
        <v>1508</v>
      </c>
      <c r="C1260" s="726" t="s">
        <v>1508</v>
      </c>
    </row>
    <row r="1261" spans="1:3" x14ac:dyDescent="0.2">
      <c r="A1261" s="380">
        <v>2517</v>
      </c>
      <c r="B1261" s="708" t="s">
        <v>1545</v>
      </c>
      <c r="C1261" s="726" t="s">
        <v>1545</v>
      </c>
    </row>
    <row r="1262" spans="1:3" x14ac:dyDescent="0.2">
      <c r="A1262" s="380">
        <v>2518</v>
      </c>
      <c r="B1262" s="715" t="s">
        <v>1510</v>
      </c>
      <c r="C1262" s="733" t="s">
        <v>1510</v>
      </c>
    </row>
    <row r="1263" spans="1:3" ht="15.75" x14ac:dyDescent="0.2">
      <c r="A1263" s="380">
        <v>2519</v>
      </c>
      <c r="B1263" s="136" t="s">
        <v>1517</v>
      </c>
      <c r="C1263" s="517" t="s">
        <v>1517</v>
      </c>
    </row>
    <row r="1264" spans="1:3" ht="21" x14ac:dyDescent="0.2">
      <c r="A1264" s="380">
        <v>2520</v>
      </c>
      <c r="B1264" s="711" t="s">
        <v>1521</v>
      </c>
      <c r="C1264" s="734" t="s">
        <v>1521</v>
      </c>
    </row>
    <row r="1265" spans="1:3" x14ac:dyDescent="0.2">
      <c r="A1265" s="380">
        <v>2521</v>
      </c>
      <c r="B1265" s="714" t="s">
        <v>1514</v>
      </c>
      <c r="C1265" s="735" t="s">
        <v>1514</v>
      </c>
    </row>
    <row r="1266" spans="1:3" x14ac:dyDescent="0.2">
      <c r="A1266" s="380">
        <v>2522</v>
      </c>
      <c r="B1266" s="718" t="s">
        <v>1515</v>
      </c>
      <c r="C1266" s="736" t="s">
        <v>1515</v>
      </c>
    </row>
    <row r="1267" spans="1:3" x14ac:dyDescent="0.2">
      <c r="A1267" s="380">
        <v>2523</v>
      </c>
      <c r="B1267" s="714" t="s">
        <v>1516</v>
      </c>
      <c r="C1267" s="735" t="s">
        <v>1516</v>
      </c>
    </row>
    <row r="1268" spans="1:3" x14ac:dyDescent="0.2">
      <c r="A1268" s="380">
        <v>2524</v>
      </c>
      <c r="B1268" s="95" t="s">
        <v>1518</v>
      </c>
      <c r="C1268" s="737" t="s">
        <v>1518</v>
      </c>
    </row>
    <row r="1269" spans="1:3" x14ac:dyDescent="0.2">
      <c r="A1269" s="380">
        <v>2525</v>
      </c>
      <c r="B1269" s="300" t="s">
        <v>1522</v>
      </c>
      <c r="C1269" s="738" t="s">
        <v>1522</v>
      </c>
    </row>
    <row r="1270" spans="1:3" x14ac:dyDescent="0.2">
      <c r="A1270" s="380">
        <v>2526</v>
      </c>
      <c r="B1270" s="95" t="s">
        <v>1519</v>
      </c>
      <c r="C1270" s="737" t="s">
        <v>1519</v>
      </c>
    </row>
    <row r="1271" spans="1:3" x14ac:dyDescent="0.2">
      <c r="A1271" s="380">
        <v>2527</v>
      </c>
      <c r="B1271" s="712" t="s">
        <v>1520</v>
      </c>
      <c r="C1271" s="739" t="s">
        <v>1520</v>
      </c>
    </row>
    <row r="1272" spans="1:3" x14ac:dyDescent="0.2">
      <c r="A1272" s="380">
        <v>2528</v>
      </c>
      <c r="B1272" s="300" t="s">
        <v>1523</v>
      </c>
      <c r="C1272" s="738" t="s">
        <v>1523</v>
      </c>
    </row>
    <row r="1273" spans="1:3" ht="51" x14ac:dyDescent="0.2">
      <c r="A1273" s="380">
        <v>2529</v>
      </c>
      <c r="B1273" s="713" t="s">
        <v>1524</v>
      </c>
      <c r="C1273" s="740" t="s">
        <v>1524</v>
      </c>
    </row>
    <row r="1274" spans="1:3" ht="21" x14ac:dyDescent="0.2">
      <c r="A1274" s="380">
        <v>2530</v>
      </c>
      <c r="B1274" s="711" t="s">
        <v>1526</v>
      </c>
      <c r="C1274" s="734" t="s">
        <v>1526</v>
      </c>
    </row>
    <row r="1275" spans="1:3" ht="21" x14ac:dyDescent="0.2">
      <c r="A1275" s="380">
        <v>2531</v>
      </c>
      <c r="B1275" s="711" t="s">
        <v>1561</v>
      </c>
      <c r="C1275" s="734" t="s">
        <v>1561</v>
      </c>
    </row>
    <row r="1276" spans="1:3" x14ac:dyDescent="0.2">
      <c r="A1276" s="380">
        <v>2532</v>
      </c>
      <c r="B1276" s="710" t="s">
        <v>1560</v>
      </c>
      <c r="C1276" s="735" t="s">
        <v>1560</v>
      </c>
    </row>
    <row r="1277" spans="1:3" ht="22.5" x14ac:dyDescent="0.2">
      <c r="A1277" s="380">
        <v>2533</v>
      </c>
      <c r="B1277" s="712" t="s">
        <v>1559</v>
      </c>
      <c r="C1277" s="739" t="s">
        <v>1559</v>
      </c>
    </row>
    <row r="1278" spans="1:3" hidden="1" x14ac:dyDescent="0.2">
      <c r="A1278" s="380">
        <v>2534</v>
      </c>
      <c r="B1278" s="721" t="s">
        <v>1348</v>
      </c>
      <c r="C1278" s="741" t="s">
        <v>1348</v>
      </c>
    </row>
    <row r="1279" spans="1:3" ht="25.5" x14ac:dyDescent="0.2">
      <c r="A1279" s="380">
        <v>2535</v>
      </c>
      <c r="B1279" s="312" t="s">
        <v>1542</v>
      </c>
      <c r="C1279" s="727" t="s">
        <v>1542</v>
      </c>
    </row>
    <row r="1280" spans="1:3" ht="38.25" x14ac:dyDescent="0.2">
      <c r="A1280" s="380">
        <v>2536</v>
      </c>
      <c r="B1280" s="717" t="s">
        <v>1533</v>
      </c>
      <c r="C1280" s="727" t="s">
        <v>1533</v>
      </c>
    </row>
    <row r="1281" spans="1:3" ht="51" x14ac:dyDescent="0.2">
      <c r="A1281" s="380">
        <v>2537</v>
      </c>
      <c r="B1281" s="717" t="s">
        <v>1534</v>
      </c>
      <c r="C1281" s="727" t="s">
        <v>1534</v>
      </c>
    </row>
    <row r="1282" spans="1:3" ht="22.5" x14ac:dyDescent="0.2">
      <c r="A1282" s="380">
        <v>2538</v>
      </c>
      <c r="B1282" s="722" t="s">
        <v>1535</v>
      </c>
      <c r="C1282" s="742" t="s">
        <v>1535</v>
      </c>
    </row>
    <row r="1283" spans="1:3" x14ac:dyDescent="0.2">
      <c r="A1283" s="380">
        <v>2539</v>
      </c>
      <c r="B1283" s="716" t="s">
        <v>1536</v>
      </c>
      <c r="C1283" s="743" t="s">
        <v>1536</v>
      </c>
    </row>
    <row r="1284" spans="1:3" x14ac:dyDescent="0.2">
      <c r="A1284" s="380">
        <v>2540</v>
      </c>
      <c r="B1284" s="716" t="s">
        <v>1537</v>
      </c>
      <c r="C1284" s="743" t="s">
        <v>1537</v>
      </c>
    </row>
    <row r="1285" spans="1:3" x14ac:dyDescent="0.2">
      <c r="A1285" s="380">
        <v>2541</v>
      </c>
      <c r="B1285" s="309" t="s">
        <v>1538</v>
      </c>
      <c r="C1285" s="741" t="s">
        <v>1538</v>
      </c>
    </row>
    <row r="1286" spans="1:3" x14ac:dyDescent="0.2">
      <c r="A1286" s="380">
        <v>2542</v>
      </c>
      <c r="B1286" s="723" t="s">
        <v>1528</v>
      </c>
      <c r="C1286" s="623" t="s">
        <v>1528</v>
      </c>
    </row>
    <row r="1287" spans="1:3" x14ac:dyDescent="0.2">
      <c r="A1287" s="380">
        <v>2543</v>
      </c>
      <c r="B1287" s="311" t="s">
        <v>1527</v>
      </c>
      <c r="C1287" s="744" t="s">
        <v>1527</v>
      </c>
    </row>
    <row r="1288" spans="1:3" x14ac:dyDescent="0.2">
      <c r="A1288" s="380">
        <v>2544</v>
      </c>
      <c r="B1288" s="312" t="s">
        <v>1529</v>
      </c>
      <c r="C1288" s="727" t="s">
        <v>1529</v>
      </c>
    </row>
    <row r="1289" spans="1:3" ht="45" x14ac:dyDescent="0.2">
      <c r="A1289" s="380">
        <v>2545</v>
      </c>
      <c r="B1289" s="719" t="s">
        <v>1558</v>
      </c>
      <c r="C1289" s="516" t="s">
        <v>1558</v>
      </c>
    </row>
    <row r="1290" spans="1:3" x14ac:dyDescent="0.2">
      <c r="A1290" s="380">
        <v>2546</v>
      </c>
      <c r="B1290" s="724" t="s">
        <v>1539</v>
      </c>
      <c r="C1290" s="745" t="s">
        <v>1539</v>
      </c>
    </row>
    <row r="1291" spans="1:3" ht="15.75" x14ac:dyDescent="0.25">
      <c r="A1291" s="380">
        <v>2547</v>
      </c>
      <c r="B1291" s="111" t="s">
        <v>1540</v>
      </c>
      <c r="C1291" s="746" t="s">
        <v>1540</v>
      </c>
    </row>
    <row r="1292" spans="1:3" x14ac:dyDescent="0.2">
      <c r="A1292" s="380">
        <v>2548</v>
      </c>
      <c r="B1292" s="725" t="s">
        <v>1541</v>
      </c>
      <c r="C1292" s="747" t="s">
        <v>1541</v>
      </c>
    </row>
    <row r="1293" spans="1:3" x14ac:dyDescent="0.2">
      <c r="A1293" s="380">
        <v>2549</v>
      </c>
      <c r="B1293" s="292" t="s">
        <v>1562</v>
      </c>
      <c r="C1293" s="748" t="s">
        <v>1562</v>
      </c>
    </row>
    <row r="1294" spans="1:3" x14ac:dyDescent="0.2">
      <c r="A1294" s="380">
        <v>2550</v>
      </c>
      <c r="B1294" s="292" t="s">
        <v>1563</v>
      </c>
      <c r="C1294" s="748" t="s">
        <v>1563</v>
      </c>
    </row>
  </sheetData>
  <sheetProtection sheet="1" objects="1" scenarios="1" formatCells="0" formatColumns="0" formatRows="0" insertColumns="0" insertRows="0"/>
  <autoFilter ref="A1:C1242" xr:uid="{00000000-0009-0000-0000-00000B000000}"/>
  <conditionalFormatting sqref="B882">
    <cfRule type="expression" dxfId="213" priority="221" stopIfTrue="1">
      <formula>$G$24</formula>
    </cfRule>
  </conditionalFormatting>
  <conditionalFormatting sqref="B902">
    <cfRule type="expression" dxfId="212" priority="220" stopIfTrue="1">
      <formula>($G$12=TRUE)</formula>
    </cfRule>
  </conditionalFormatting>
  <conditionalFormatting sqref="B945">
    <cfRule type="expression" dxfId="211" priority="219" stopIfTrue="1">
      <formula>($G$99=TRUE)</formula>
    </cfRule>
  </conditionalFormatting>
  <conditionalFormatting sqref="B946">
    <cfRule type="expression" dxfId="210" priority="218" stopIfTrue="1">
      <formula>($G$99=TRUE)</formula>
    </cfRule>
  </conditionalFormatting>
  <conditionalFormatting sqref="B947">
    <cfRule type="expression" dxfId="209" priority="217" stopIfTrue="1">
      <formula>($G$99=TRUE)</formula>
    </cfRule>
  </conditionalFormatting>
  <conditionalFormatting sqref="B957">
    <cfRule type="expression" dxfId="208" priority="216" stopIfTrue="1">
      <formula>($G$99=TRUE)</formula>
    </cfRule>
  </conditionalFormatting>
  <conditionalFormatting sqref="B958">
    <cfRule type="expression" dxfId="207" priority="215" stopIfTrue="1">
      <formula>($G$99=TRUE)</formula>
    </cfRule>
  </conditionalFormatting>
  <conditionalFormatting sqref="B959">
    <cfRule type="expression" dxfId="206" priority="214" stopIfTrue="1">
      <formula>($G$99=TRUE)</formula>
    </cfRule>
  </conditionalFormatting>
  <conditionalFormatting sqref="C882">
    <cfRule type="expression" dxfId="205" priority="212" stopIfTrue="1">
      <formula>$G$24</formula>
    </cfRule>
  </conditionalFormatting>
  <conditionalFormatting sqref="C902">
    <cfRule type="expression" dxfId="204" priority="211" stopIfTrue="1">
      <formula>($G$12=TRUE)</formula>
    </cfRule>
  </conditionalFormatting>
  <conditionalFormatting sqref="C945">
    <cfRule type="expression" dxfId="203" priority="210" stopIfTrue="1">
      <formula>($G$99=TRUE)</formula>
    </cfRule>
  </conditionalFormatting>
  <conditionalFormatting sqref="C946">
    <cfRule type="expression" dxfId="202" priority="209" stopIfTrue="1">
      <formula>($G$99=TRUE)</formula>
    </cfRule>
  </conditionalFormatting>
  <conditionalFormatting sqref="C947">
    <cfRule type="expression" dxfId="201" priority="208" stopIfTrue="1">
      <formula>($G$99=TRUE)</formula>
    </cfRule>
  </conditionalFormatting>
  <conditionalFormatting sqref="C957">
    <cfRule type="expression" dxfId="200" priority="207" stopIfTrue="1">
      <formula>($G$99=TRUE)</formula>
    </cfRule>
  </conditionalFormatting>
  <conditionalFormatting sqref="C958">
    <cfRule type="expression" dxfId="199" priority="206" stopIfTrue="1">
      <formula>($G$99=TRUE)</formula>
    </cfRule>
  </conditionalFormatting>
  <conditionalFormatting sqref="C959">
    <cfRule type="expression" dxfId="198" priority="205" stopIfTrue="1">
      <formula>($G$99=TRUE)</formula>
    </cfRule>
  </conditionalFormatting>
  <conditionalFormatting sqref="B1110">
    <cfRule type="expression" dxfId="197" priority="203" stopIfTrue="1">
      <formula>CONTR_CORSIAapplied=FALSE</formula>
    </cfRule>
  </conditionalFormatting>
  <conditionalFormatting sqref="B1111">
    <cfRule type="expression" dxfId="196" priority="202" stopIfTrue="1">
      <formula>CONTR_CORSIAapplied=FALSE</formula>
    </cfRule>
  </conditionalFormatting>
  <conditionalFormatting sqref="B1117">
    <cfRule type="expression" dxfId="195" priority="201">
      <formula>CONTR_onlyCORSIA=TRUE</formula>
    </cfRule>
  </conditionalFormatting>
  <conditionalFormatting sqref="B1118">
    <cfRule type="expression" dxfId="194" priority="200">
      <formula>CONTR_onlyCORSIA=TRUE</formula>
    </cfRule>
  </conditionalFormatting>
  <conditionalFormatting sqref="B1119">
    <cfRule type="expression" dxfId="193" priority="199">
      <formula>CONTR_onlyCORSIA=TRUE</formula>
    </cfRule>
  </conditionalFormatting>
  <conditionalFormatting sqref="B1120">
    <cfRule type="expression" dxfId="192" priority="198">
      <formula>CONTR_onlyCORSIA=TRUE</formula>
    </cfRule>
  </conditionalFormatting>
  <conditionalFormatting sqref="B1121">
    <cfRule type="expression" dxfId="191" priority="197">
      <formula>CONTR_onlyCORSIA=TRUE</formula>
    </cfRule>
  </conditionalFormatting>
  <conditionalFormatting sqref="B1122">
    <cfRule type="expression" dxfId="190" priority="196">
      <formula>CONTR_onlyCORSIA=TRUE</formula>
    </cfRule>
  </conditionalFormatting>
  <conditionalFormatting sqref="B1123">
    <cfRule type="expression" dxfId="189" priority="195">
      <formula>CONTR_onlyCORSIA=TRUE</formula>
    </cfRule>
  </conditionalFormatting>
  <conditionalFormatting sqref="B1124">
    <cfRule type="expression" dxfId="188" priority="194">
      <formula>CONTR_onlyCORSIA=TRUE</formula>
    </cfRule>
  </conditionalFormatting>
  <conditionalFormatting sqref="B1125">
    <cfRule type="expression" dxfId="187" priority="193" stopIfTrue="1">
      <formula>($I$97=TRUE)</formula>
    </cfRule>
  </conditionalFormatting>
  <conditionalFormatting sqref="B1125">
    <cfRule type="expression" dxfId="186" priority="192">
      <formula>CONTR_onlyCORSIA=TRUE</formula>
    </cfRule>
  </conditionalFormatting>
  <conditionalFormatting sqref="B1126">
    <cfRule type="expression" dxfId="185" priority="191" stopIfTrue="1">
      <formula>($I$97=TRUE)</formula>
    </cfRule>
  </conditionalFormatting>
  <conditionalFormatting sqref="B1126">
    <cfRule type="expression" dxfId="184" priority="190">
      <formula>CONTR_onlyCORSIA=TRUE</formula>
    </cfRule>
  </conditionalFormatting>
  <conditionalFormatting sqref="B1127">
    <cfRule type="expression" dxfId="183" priority="189">
      <formula>CONTR_CORSIAapplied=FALSE</formula>
    </cfRule>
  </conditionalFormatting>
  <conditionalFormatting sqref="B1128">
    <cfRule type="expression" dxfId="182" priority="188">
      <formula>CONTR_CORSIAapplied=FALSE</formula>
    </cfRule>
  </conditionalFormatting>
  <conditionalFormatting sqref="B1129">
    <cfRule type="expression" dxfId="181" priority="187">
      <formula>CONTR_CORSIAapplied=FALSE</formula>
    </cfRule>
  </conditionalFormatting>
  <conditionalFormatting sqref="B1130">
    <cfRule type="expression" dxfId="180" priority="186">
      <formula>CONTR_CORSIAapplied=FALSE</formula>
    </cfRule>
  </conditionalFormatting>
  <conditionalFormatting sqref="B1131">
    <cfRule type="expression" dxfId="179" priority="185" stopIfTrue="1">
      <formula>CONTR_CORSIAapplied=FALSE</formula>
    </cfRule>
  </conditionalFormatting>
  <conditionalFormatting sqref="B1132">
    <cfRule type="expression" dxfId="178" priority="184" stopIfTrue="1">
      <formula>CONTR_CORSIAapplied=FALSE</formula>
    </cfRule>
  </conditionalFormatting>
  <conditionalFormatting sqref="B1133">
    <cfRule type="expression" dxfId="177" priority="183" stopIfTrue="1">
      <formula>CONTR_CORSIAapplied=FALSE</formula>
    </cfRule>
  </conditionalFormatting>
  <conditionalFormatting sqref="B1134">
    <cfRule type="expression" dxfId="176" priority="182" stopIfTrue="1">
      <formula>CONTR_CORSIAapplied=FALSE</formula>
    </cfRule>
  </conditionalFormatting>
  <conditionalFormatting sqref="B1135">
    <cfRule type="expression" dxfId="175" priority="181" stopIfTrue="1">
      <formula>CONTR_CORSIAapplied=FALSE</formula>
    </cfRule>
  </conditionalFormatting>
  <conditionalFormatting sqref="B1136">
    <cfRule type="expression" dxfId="174" priority="180" stopIfTrue="1">
      <formula>CONTR_CORSIAapplied=FALSE</formula>
    </cfRule>
  </conditionalFormatting>
  <conditionalFormatting sqref="B1137">
    <cfRule type="expression" dxfId="173" priority="179" stopIfTrue="1">
      <formula>CONTR_CORSIAapplied=FALSE</formula>
    </cfRule>
  </conditionalFormatting>
  <conditionalFormatting sqref="B1140">
    <cfRule type="expression" dxfId="172" priority="178">
      <formula>CONTR_onlyCORSIA=TRUE</formula>
    </cfRule>
  </conditionalFormatting>
  <conditionalFormatting sqref="B1141">
    <cfRule type="expression" dxfId="171" priority="177">
      <formula>CONTR_CORSIAapplied=FALSE</formula>
    </cfRule>
  </conditionalFormatting>
  <conditionalFormatting sqref="B1142">
    <cfRule type="expression" dxfId="170" priority="176">
      <formula>CONTR_CORSIAapplied=FALSE</formula>
    </cfRule>
  </conditionalFormatting>
  <conditionalFormatting sqref="B1144">
    <cfRule type="expression" dxfId="169" priority="175">
      <formula>CONTR_onlyCORSIA=TRUE</formula>
    </cfRule>
  </conditionalFormatting>
  <conditionalFormatting sqref="B1158">
    <cfRule type="expression" dxfId="168" priority="174">
      <formula>CONTR_CORSIAapplied=FALSE</formula>
    </cfRule>
  </conditionalFormatting>
  <conditionalFormatting sqref="B1159">
    <cfRule type="expression" dxfId="167" priority="173">
      <formula>CONTR_CORSIAapplied=FALSE</formula>
    </cfRule>
  </conditionalFormatting>
  <conditionalFormatting sqref="B1160">
    <cfRule type="expression" dxfId="166" priority="172">
      <formula>CONTR_CORSIAapplied=FALSE</formula>
    </cfRule>
  </conditionalFormatting>
  <conditionalFormatting sqref="B1161">
    <cfRule type="expression" dxfId="165" priority="171">
      <formula>CONTR_CORSIAapplied=FALSE</formula>
    </cfRule>
  </conditionalFormatting>
  <conditionalFormatting sqref="B1162">
    <cfRule type="expression" dxfId="164" priority="170">
      <formula>CONTR_CORSIAapplied=FALSE</formula>
    </cfRule>
  </conditionalFormatting>
  <conditionalFormatting sqref="B1163">
    <cfRule type="expression" dxfId="163" priority="169">
      <formula>CONTR_CORSIAapplied=FALSE</formula>
    </cfRule>
  </conditionalFormatting>
  <conditionalFormatting sqref="B1164">
    <cfRule type="expression" dxfId="162" priority="168">
      <formula>CONTR_CORSIAapplied=FALSE</formula>
    </cfRule>
  </conditionalFormatting>
  <conditionalFormatting sqref="B1165">
    <cfRule type="expression" dxfId="161" priority="167">
      <formula>CONTR_CORSIAapplied=FALSE</formula>
    </cfRule>
  </conditionalFormatting>
  <conditionalFormatting sqref="B1166">
    <cfRule type="expression" dxfId="160" priority="166">
      <formula>CONTR_CORSIAapplied=FALSE</formula>
    </cfRule>
  </conditionalFormatting>
  <conditionalFormatting sqref="B1167">
    <cfRule type="expression" dxfId="159" priority="165">
      <formula>CONTR_CORSIAapplied=FALSE</formula>
    </cfRule>
  </conditionalFormatting>
  <conditionalFormatting sqref="B1168">
    <cfRule type="expression" dxfId="158" priority="164">
      <formula>CONTR_CORSIAapplied=FALSE</formula>
    </cfRule>
  </conditionalFormatting>
  <conditionalFormatting sqref="B1169">
    <cfRule type="expression" dxfId="157" priority="163">
      <formula>CONTR_CORSIAapplied=FALSE</formula>
    </cfRule>
  </conditionalFormatting>
  <conditionalFormatting sqref="B1170">
    <cfRule type="expression" dxfId="156" priority="162">
      <formula>CONTR_CORSIAapplied=FALSE</formula>
    </cfRule>
  </conditionalFormatting>
  <conditionalFormatting sqref="B1171">
    <cfRule type="expression" dxfId="155" priority="161">
      <formula>CONTR_CORSIAapplied=FALSE</formula>
    </cfRule>
  </conditionalFormatting>
  <conditionalFormatting sqref="B1172">
    <cfRule type="expression" dxfId="154" priority="160">
      <formula>CONTR_CORSIAapplied=FALSE</formula>
    </cfRule>
  </conditionalFormatting>
  <conditionalFormatting sqref="B1173">
    <cfRule type="expression" dxfId="153" priority="159">
      <formula>CONTR_CORSIAapplied=FALSE</formula>
    </cfRule>
  </conditionalFormatting>
  <conditionalFormatting sqref="B1174">
    <cfRule type="expression" dxfId="152" priority="158">
      <formula>CONTR_CORSIAapplied=FALSE</formula>
    </cfRule>
  </conditionalFormatting>
  <conditionalFormatting sqref="B1174">
    <cfRule type="expression" dxfId="151" priority="157">
      <formula>AND(CNTR_ReportingYear&lt;2021,CNTR_ReportingYear&lt;&gt;"")</formula>
    </cfRule>
  </conditionalFormatting>
  <conditionalFormatting sqref="B1175">
    <cfRule type="expression" dxfId="150" priority="156">
      <formula>CONTR_CORSIAapplied=FALSE</formula>
    </cfRule>
  </conditionalFormatting>
  <conditionalFormatting sqref="B1175">
    <cfRule type="expression" dxfId="149" priority="155">
      <formula>AND(CNTR_ReportingYear&lt;2021,CNTR_ReportingYear&lt;&gt;"")</formula>
    </cfRule>
  </conditionalFormatting>
  <conditionalFormatting sqref="B1176">
    <cfRule type="expression" dxfId="148" priority="154">
      <formula>CONTR_CORSIAapplied=FALSE</formula>
    </cfRule>
  </conditionalFormatting>
  <conditionalFormatting sqref="B1176">
    <cfRule type="expression" dxfId="147" priority="153">
      <formula>AND(CNTR_ReportingYear&lt;2021,CNTR_ReportingYear&lt;&gt;"")</formula>
    </cfRule>
  </conditionalFormatting>
  <conditionalFormatting sqref="B1177">
    <cfRule type="expression" dxfId="146" priority="152">
      <formula>CONTR_CORSIAapplied=FALSE</formula>
    </cfRule>
  </conditionalFormatting>
  <conditionalFormatting sqref="B1177">
    <cfRule type="expression" dxfId="145" priority="151">
      <formula>AND(CNTR_ReportingYear&lt;2021,CNTR_ReportingYear&lt;&gt;"")</formula>
    </cfRule>
  </conditionalFormatting>
  <conditionalFormatting sqref="B1178">
    <cfRule type="expression" dxfId="144" priority="150">
      <formula>CONTR_CORSIAapplied=FALSE</formula>
    </cfRule>
  </conditionalFormatting>
  <conditionalFormatting sqref="B1178">
    <cfRule type="expression" dxfId="143" priority="149">
      <formula>AND(CNTR_ReportingYear&lt;2021,CNTR_ReportingYear&lt;&gt;"")</formula>
    </cfRule>
  </conditionalFormatting>
  <conditionalFormatting sqref="B1179">
    <cfRule type="expression" dxfId="142" priority="148">
      <formula>CONTR_CORSIAapplied=FALSE</formula>
    </cfRule>
  </conditionalFormatting>
  <conditionalFormatting sqref="B1179">
    <cfRule type="expression" dxfId="141" priority="147">
      <formula>AND(CNTR_ReportingYear&lt;2021,CNTR_ReportingYear&lt;&gt;"")</formula>
    </cfRule>
  </conditionalFormatting>
  <conditionalFormatting sqref="B1180">
    <cfRule type="expression" dxfId="140" priority="146">
      <formula>CONTR_CORSIAapplied=FALSE</formula>
    </cfRule>
  </conditionalFormatting>
  <conditionalFormatting sqref="B1180">
    <cfRule type="expression" dxfId="139" priority="145">
      <formula>AND(CNTR_ReportingYear&lt;2021,CNTR_ReportingYear&lt;&gt;"")</formula>
    </cfRule>
  </conditionalFormatting>
  <conditionalFormatting sqref="B1181">
    <cfRule type="expression" dxfId="138" priority="144">
      <formula>CONTR_CORSIAapplied=FALSE</formula>
    </cfRule>
  </conditionalFormatting>
  <conditionalFormatting sqref="B1182">
    <cfRule type="expression" dxfId="137" priority="143">
      <formula>CONTR_CORSIAapplied=FALSE</formula>
    </cfRule>
  </conditionalFormatting>
  <conditionalFormatting sqref="B1183">
    <cfRule type="expression" dxfId="136" priority="142">
      <formula>CONTR_CORSIAapplied=FALSE</formula>
    </cfRule>
  </conditionalFormatting>
  <conditionalFormatting sqref="B1184">
    <cfRule type="expression" dxfId="135" priority="141">
      <formula>CONTR_CORSIAapplied=FALSE</formula>
    </cfRule>
  </conditionalFormatting>
  <conditionalFormatting sqref="B1185">
    <cfRule type="expression" dxfId="134" priority="140">
      <formula>CONTR_CORSIAapplied=FALSE</formula>
    </cfRule>
  </conditionalFormatting>
  <conditionalFormatting sqref="B1186">
    <cfRule type="expression" dxfId="133" priority="139">
      <formula>CONTR_CORSIAapplied=FALSE</formula>
    </cfRule>
  </conditionalFormatting>
  <conditionalFormatting sqref="B1187">
    <cfRule type="expression" dxfId="132" priority="138">
      <formula>CONTR_CORSIAapplied=FALSE</formula>
    </cfRule>
  </conditionalFormatting>
  <conditionalFormatting sqref="B1188">
    <cfRule type="expression" dxfId="131" priority="137">
      <formula>CONTR_CORSIAapplied=FALSE</formula>
    </cfRule>
  </conditionalFormatting>
  <conditionalFormatting sqref="B1189">
    <cfRule type="expression" dxfId="130" priority="136">
      <formula>CONTR_CORSIAapplied=FALSE</formula>
    </cfRule>
  </conditionalFormatting>
  <conditionalFormatting sqref="B1190">
    <cfRule type="expression" dxfId="129" priority="135">
      <formula>CONTR_CORSIAapplied=FALSE</formula>
    </cfRule>
  </conditionalFormatting>
  <conditionalFormatting sqref="B1191">
    <cfRule type="expression" dxfId="128" priority="134">
      <formula>CONTR_CORSIAapplied=FALSE</formula>
    </cfRule>
  </conditionalFormatting>
  <conditionalFormatting sqref="B1192">
    <cfRule type="expression" dxfId="127" priority="133">
      <formula>CONTR_CORSIAapplied=FALSE</formula>
    </cfRule>
  </conditionalFormatting>
  <conditionalFormatting sqref="B1193">
    <cfRule type="expression" dxfId="126" priority="132">
      <formula>CONTR_CORSIAapplied=FALSE</formula>
    </cfRule>
  </conditionalFormatting>
  <conditionalFormatting sqref="C1110">
    <cfRule type="expression" dxfId="125" priority="131" stopIfTrue="1">
      <formula>CONTR_CORSIAapplied=FALSE</formula>
    </cfRule>
  </conditionalFormatting>
  <conditionalFormatting sqref="C1111">
    <cfRule type="expression" dxfId="124" priority="130" stopIfTrue="1">
      <formula>CONTR_CORSIAapplied=FALSE</formula>
    </cfRule>
  </conditionalFormatting>
  <conditionalFormatting sqref="C1117">
    <cfRule type="expression" dxfId="123" priority="129">
      <formula>CONTR_onlyCORSIA=TRUE</formula>
    </cfRule>
  </conditionalFormatting>
  <conditionalFormatting sqref="C1118">
    <cfRule type="expression" dxfId="122" priority="128">
      <formula>CONTR_onlyCORSIA=TRUE</formula>
    </cfRule>
  </conditionalFormatting>
  <conditionalFormatting sqref="C1119">
    <cfRule type="expression" dxfId="121" priority="127">
      <formula>CONTR_onlyCORSIA=TRUE</formula>
    </cfRule>
  </conditionalFormatting>
  <conditionalFormatting sqref="C1120">
    <cfRule type="expression" dxfId="120" priority="126">
      <formula>CONTR_onlyCORSIA=TRUE</formula>
    </cfRule>
  </conditionalFormatting>
  <conditionalFormatting sqref="C1121">
    <cfRule type="expression" dxfId="119" priority="125">
      <formula>CONTR_onlyCORSIA=TRUE</formula>
    </cfRule>
  </conditionalFormatting>
  <conditionalFormatting sqref="C1122">
    <cfRule type="expression" dxfId="118" priority="124">
      <formula>CONTR_onlyCORSIA=TRUE</formula>
    </cfRule>
  </conditionalFormatting>
  <conditionalFormatting sqref="C1123">
    <cfRule type="expression" dxfId="117" priority="123">
      <formula>CONTR_onlyCORSIA=TRUE</formula>
    </cfRule>
  </conditionalFormatting>
  <conditionalFormatting sqref="C1124">
    <cfRule type="expression" dxfId="116" priority="122">
      <formula>CONTR_onlyCORSIA=TRUE</formula>
    </cfRule>
  </conditionalFormatting>
  <conditionalFormatting sqref="C1125">
    <cfRule type="expression" dxfId="115" priority="121" stopIfTrue="1">
      <formula>($I$97=TRUE)</formula>
    </cfRule>
  </conditionalFormatting>
  <conditionalFormatting sqref="C1125">
    <cfRule type="expression" dxfId="114" priority="120">
      <formula>CONTR_onlyCORSIA=TRUE</formula>
    </cfRule>
  </conditionalFormatting>
  <conditionalFormatting sqref="C1126">
    <cfRule type="expression" dxfId="113" priority="119" stopIfTrue="1">
      <formula>($I$97=TRUE)</formula>
    </cfRule>
  </conditionalFormatting>
  <conditionalFormatting sqref="C1126">
    <cfRule type="expression" dxfId="112" priority="118">
      <formula>CONTR_onlyCORSIA=TRUE</formula>
    </cfRule>
  </conditionalFormatting>
  <conditionalFormatting sqref="C1127">
    <cfRule type="expression" dxfId="111" priority="117">
      <formula>CONTR_CORSIAapplied=FALSE</formula>
    </cfRule>
  </conditionalFormatting>
  <conditionalFormatting sqref="C1128">
    <cfRule type="expression" dxfId="110" priority="116">
      <formula>CONTR_CORSIAapplied=FALSE</formula>
    </cfRule>
  </conditionalFormatting>
  <conditionalFormatting sqref="C1129">
    <cfRule type="expression" dxfId="109" priority="115">
      <formula>CONTR_CORSIAapplied=FALSE</formula>
    </cfRule>
  </conditionalFormatting>
  <conditionalFormatting sqref="C1130">
    <cfRule type="expression" dxfId="108" priority="114">
      <formula>CONTR_CORSIAapplied=FALSE</formula>
    </cfRule>
  </conditionalFormatting>
  <conditionalFormatting sqref="C1131">
    <cfRule type="expression" dxfId="107" priority="113" stopIfTrue="1">
      <formula>CONTR_CORSIAapplied=FALSE</formula>
    </cfRule>
  </conditionalFormatting>
  <conditionalFormatting sqref="C1132">
    <cfRule type="expression" dxfId="106" priority="112" stopIfTrue="1">
      <formula>CONTR_CORSIAapplied=FALSE</formula>
    </cfRule>
  </conditionalFormatting>
  <conditionalFormatting sqref="C1133">
    <cfRule type="expression" dxfId="105" priority="111" stopIfTrue="1">
      <formula>CONTR_CORSIAapplied=FALSE</formula>
    </cfRule>
  </conditionalFormatting>
  <conditionalFormatting sqref="C1134">
    <cfRule type="expression" dxfId="104" priority="110" stopIfTrue="1">
      <formula>CONTR_CORSIAapplied=FALSE</formula>
    </cfRule>
  </conditionalFormatting>
  <conditionalFormatting sqref="C1135">
    <cfRule type="expression" dxfId="103" priority="109" stopIfTrue="1">
      <formula>CONTR_CORSIAapplied=FALSE</formula>
    </cfRule>
  </conditionalFormatting>
  <conditionalFormatting sqref="C1136">
    <cfRule type="expression" dxfId="102" priority="108" stopIfTrue="1">
      <formula>CONTR_CORSIAapplied=FALSE</formula>
    </cfRule>
  </conditionalFormatting>
  <conditionalFormatting sqref="C1137">
    <cfRule type="expression" dxfId="101" priority="107" stopIfTrue="1">
      <formula>CONTR_CORSIAapplied=FALSE</formula>
    </cfRule>
  </conditionalFormatting>
  <conditionalFormatting sqref="C1140">
    <cfRule type="expression" dxfId="100" priority="106">
      <formula>CONTR_onlyCORSIA=TRUE</formula>
    </cfRule>
  </conditionalFormatting>
  <conditionalFormatting sqref="C1141">
    <cfRule type="expression" dxfId="99" priority="105">
      <formula>CONTR_CORSIAapplied=FALSE</formula>
    </cfRule>
  </conditionalFormatting>
  <conditionalFormatting sqref="C1142">
    <cfRule type="expression" dxfId="98" priority="104">
      <formula>CONTR_CORSIAapplied=FALSE</formula>
    </cfRule>
  </conditionalFormatting>
  <conditionalFormatting sqref="C1144">
    <cfRule type="expression" dxfId="97" priority="103">
      <formula>CONTR_onlyCORSIA=TRUE</formula>
    </cfRule>
  </conditionalFormatting>
  <conditionalFormatting sqref="C1158">
    <cfRule type="expression" dxfId="96" priority="102">
      <formula>CONTR_CORSIAapplied=FALSE</formula>
    </cfRule>
  </conditionalFormatting>
  <conditionalFormatting sqref="C1159">
    <cfRule type="expression" dxfId="95" priority="101">
      <formula>CONTR_CORSIAapplied=FALSE</formula>
    </cfRule>
  </conditionalFormatting>
  <conditionalFormatting sqref="C1160">
    <cfRule type="expression" dxfId="94" priority="100">
      <formula>CONTR_CORSIAapplied=FALSE</formula>
    </cfRule>
  </conditionalFormatting>
  <conditionalFormatting sqref="C1161">
    <cfRule type="expression" dxfId="93" priority="99">
      <formula>CONTR_CORSIAapplied=FALSE</formula>
    </cfRule>
  </conditionalFormatting>
  <conditionalFormatting sqref="C1162">
    <cfRule type="expression" dxfId="92" priority="98">
      <formula>CONTR_CORSIAapplied=FALSE</formula>
    </cfRule>
  </conditionalFormatting>
  <conditionalFormatting sqref="C1163">
    <cfRule type="expression" dxfId="91" priority="97">
      <formula>CONTR_CORSIAapplied=FALSE</formula>
    </cfRule>
  </conditionalFormatting>
  <conditionalFormatting sqref="C1164">
    <cfRule type="expression" dxfId="90" priority="96">
      <formula>CONTR_CORSIAapplied=FALSE</formula>
    </cfRule>
  </conditionalFormatting>
  <conditionalFormatting sqref="C1165">
    <cfRule type="expression" dxfId="89" priority="95">
      <formula>CONTR_CORSIAapplied=FALSE</formula>
    </cfRule>
  </conditionalFormatting>
  <conditionalFormatting sqref="C1166">
    <cfRule type="expression" dxfId="88" priority="94">
      <formula>CONTR_CORSIAapplied=FALSE</formula>
    </cfRule>
  </conditionalFormatting>
  <conditionalFormatting sqref="C1167">
    <cfRule type="expression" dxfId="87" priority="93">
      <formula>CONTR_CORSIAapplied=FALSE</formula>
    </cfRule>
  </conditionalFormatting>
  <conditionalFormatting sqref="C1168">
    <cfRule type="expression" dxfId="86" priority="92">
      <formula>CONTR_CORSIAapplied=FALSE</formula>
    </cfRule>
  </conditionalFormatting>
  <conditionalFormatting sqref="C1169">
    <cfRule type="expression" dxfId="85" priority="91">
      <formula>CONTR_CORSIAapplied=FALSE</formula>
    </cfRule>
  </conditionalFormatting>
  <conditionalFormatting sqref="C1170">
    <cfRule type="expression" dxfId="84" priority="90">
      <formula>CONTR_CORSIAapplied=FALSE</formula>
    </cfRule>
  </conditionalFormatting>
  <conditionalFormatting sqref="C1171">
    <cfRule type="expression" dxfId="83" priority="89">
      <formula>CONTR_CORSIAapplied=FALSE</formula>
    </cfRule>
  </conditionalFormatting>
  <conditionalFormatting sqref="C1172">
    <cfRule type="expression" dxfId="82" priority="88">
      <formula>CONTR_CORSIAapplied=FALSE</formula>
    </cfRule>
  </conditionalFormatting>
  <conditionalFormatting sqref="C1173">
    <cfRule type="expression" dxfId="81" priority="87">
      <formula>CONTR_CORSIAapplied=FALSE</formula>
    </cfRule>
  </conditionalFormatting>
  <conditionalFormatting sqref="C1174">
    <cfRule type="expression" dxfId="80" priority="86">
      <formula>CONTR_CORSIAapplied=FALSE</formula>
    </cfRule>
  </conditionalFormatting>
  <conditionalFormatting sqref="C1174">
    <cfRule type="expression" dxfId="79" priority="85">
      <formula>AND(CNTR_ReportingYear&lt;2021,CNTR_ReportingYear&lt;&gt;"")</formula>
    </cfRule>
  </conditionalFormatting>
  <conditionalFormatting sqref="C1175">
    <cfRule type="expression" dxfId="78" priority="84">
      <formula>CONTR_CORSIAapplied=FALSE</formula>
    </cfRule>
  </conditionalFormatting>
  <conditionalFormatting sqref="C1175">
    <cfRule type="expression" dxfId="77" priority="83">
      <formula>AND(CNTR_ReportingYear&lt;2021,CNTR_ReportingYear&lt;&gt;"")</formula>
    </cfRule>
  </conditionalFormatting>
  <conditionalFormatting sqref="C1176">
    <cfRule type="expression" dxfId="76" priority="82">
      <formula>CONTR_CORSIAapplied=FALSE</formula>
    </cfRule>
  </conditionalFormatting>
  <conditionalFormatting sqref="C1176">
    <cfRule type="expression" dxfId="75" priority="81">
      <formula>AND(CNTR_ReportingYear&lt;2021,CNTR_ReportingYear&lt;&gt;"")</formula>
    </cfRule>
  </conditionalFormatting>
  <conditionalFormatting sqref="C1177">
    <cfRule type="expression" dxfId="74" priority="80">
      <formula>CONTR_CORSIAapplied=FALSE</formula>
    </cfRule>
  </conditionalFormatting>
  <conditionalFormatting sqref="C1177">
    <cfRule type="expression" dxfId="73" priority="79">
      <formula>AND(CNTR_ReportingYear&lt;2021,CNTR_ReportingYear&lt;&gt;"")</formula>
    </cfRule>
  </conditionalFormatting>
  <conditionalFormatting sqref="C1178">
    <cfRule type="expression" dxfId="72" priority="78">
      <formula>CONTR_CORSIAapplied=FALSE</formula>
    </cfRule>
  </conditionalFormatting>
  <conditionalFormatting sqref="C1178">
    <cfRule type="expression" dxfId="71" priority="77">
      <formula>AND(CNTR_ReportingYear&lt;2021,CNTR_ReportingYear&lt;&gt;"")</formula>
    </cfRule>
  </conditionalFormatting>
  <conditionalFormatting sqref="C1179">
    <cfRule type="expression" dxfId="70" priority="76">
      <formula>CONTR_CORSIAapplied=FALSE</formula>
    </cfRule>
  </conditionalFormatting>
  <conditionalFormatting sqref="C1179">
    <cfRule type="expression" dxfId="69" priority="75">
      <formula>AND(CNTR_ReportingYear&lt;2021,CNTR_ReportingYear&lt;&gt;"")</formula>
    </cfRule>
  </conditionalFormatting>
  <conditionalFormatting sqref="C1180">
    <cfRule type="expression" dxfId="68" priority="74">
      <formula>CONTR_CORSIAapplied=FALSE</formula>
    </cfRule>
  </conditionalFormatting>
  <conditionalFormatting sqref="C1180">
    <cfRule type="expression" dxfId="67" priority="73">
      <formula>AND(CNTR_ReportingYear&lt;2021,CNTR_ReportingYear&lt;&gt;"")</formula>
    </cfRule>
  </conditionalFormatting>
  <conditionalFormatting sqref="C1181">
    <cfRule type="expression" dxfId="66" priority="72">
      <formula>CONTR_CORSIAapplied=FALSE</formula>
    </cfRule>
  </conditionalFormatting>
  <conditionalFormatting sqref="C1182">
    <cfRule type="expression" dxfId="65" priority="71">
      <formula>CONTR_CORSIAapplied=FALSE</formula>
    </cfRule>
  </conditionalFormatting>
  <conditionalFormatting sqref="C1183">
    <cfRule type="expression" dxfId="64" priority="70">
      <formula>CONTR_CORSIAapplied=FALSE</formula>
    </cfRule>
  </conditionalFormatting>
  <conditionalFormatting sqref="C1184">
    <cfRule type="expression" dxfId="63" priority="69">
      <formula>CONTR_CORSIAapplied=FALSE</formula>
    </cfRule>
  </conditionalFormatting>
  <conditionalFormatting sqref="C1185">
    <cfRule type="expression" dxfId="62" priority="68">
      <formula>CONTR_CORSIAapplied=FALSE</formula>
    </cfRule>
  </conditionalFormatting>
  <conditionalFormatting sqref="C1186">
    <cfRule type="expression" dxfId="61" priority="67">
      <formula>CONTR_CORSIAapplied=FALSE</formula>
    </cfRule>
  </conditionalFormatting>
  <conditionalFormatting sqref="C1187">
    <cfRule type="expression" dxfId="60" priority="66">
      <formula>CONTR_CORSIAapplied=FALSE</formula>
    </cfRule>
  </conditionalFormatting>
  <conditionalFormatting sqref="C1188">
    <cfRule type="expression" dxfId="59" priority="65">
      <formula>CONTR_CORSIAapplied=FALSE</formula>
    </cfRule>
  </conditionalFormatting>
  <conditionalFormatting sqref="C1189">
    <cfRule type="expression" dxfId="58" priority="64">
      <formula>CONTR_CORSIAapplied=FALSE</formula>
    </cfRule>
  </conditionalFormatting>
  <conditionalFormatting sqref="C1190">
    <cfRule type="expression" dxfId="57" priority="63">
      <formula>CONTR_CORSIAapplied=FALSE</formula>
    </cfRule>
  </conditionalFormatting>
  <conditionalFormatting sqref="C1191">
    <cfRule type="expression" dxfId="56" priority="62">
      <formula>CONTR_CORSIAapplied=FALSE</formula>
    </cfRule>
  </conditionalFormatting>
  <conditionalFormatting sqref="C1192">
    <cfRule type="expression" dxfId="55" priority="61">
      <formula>CONTR_CORSIAapplied=FALSE</formula>
    </cfRule>
  </conditionalFormatting>
  <conditionalFormatting sqref="C1193">
    <cfRule type="expression" dxfId="54" priority="60">
      <formula>CONTR_CORSIAapplied=FALSE</formula>
    </cfRule>
  </conditionalFormatting>
  <conditionalFormatting sqref="B990:C990">
    <cfRule type="expression" dxfId="53" priority="222" stopIfTrue="1">
      <formula>(ROUND(#REF!,0)&lt;&gt;0)</formula>
    </cfRule>
  </conditionalFormatting>
  <conditionalFormatting sqref="B1230">
    <cfRule type="expression" dxfId="52" priority="59">
      <formula>CONTR_CORSIAapplied=FALSE</formula>
    </cfRule>
  </conditionalFormatting>
  <conditionalFormatting sqref="B1262">
    <cfRule type="expression" dxfId="51" priority="58">
      <formula>CONTR_onlyCORSIA=TRUE</formula>
    </cfRule>
  </conditionalFormatting>
  <conditionalFormatting sqref="B1263">
    <cfRule type="expression" dxfId="50" priority="57">
      <formula>CONTR_onlyCORSIA=TRUE</formula>
    </cfRule>
  </conditionalFormatting>
  <conditionalFormatting sqref="B1264">
    <cfRule type="expression" dxfId="49" priority="56">
      <formula>CONTR_onlyCORSIA=TRUE</formula>
    </cfRule>
  </conditionalFormatting>
  <conditionalFormatting sqref="B1265">
    <cfRule type="expression" dxfId="48" priority="55">
      <formula>CONTR_onlyCORSIA=TRUE</formula>
    </cfRule>
  </conditionalFormatting>
  <conditionalFormatting sqref="B1266">
    <cfRule type="expression" dxfId="47" priority="54">
      <formula>CONTR_onlyCORSIA=TRUE</formula>
    </cfRule>
  </conditionalFormatting>
  <conditionalFormatting sqref="B1267">
    <cfRule type="expression" dxfId="46" priority="53">
      <formula>CONTR_onlyCORSIA=TRUE</formula>
    </cfRule>
  </conditionalFormatting>
  <conditionalFormatting sqref="B1268">
    <cfRule type="expression" dxfId="45" priority="52">
      <formula>CONTR_onlyCORSIA=TRUE</formula>
    </cfRule>
  </conditionalFormatting>
  <conditionalFormatting sqref="B1292">
    <cfRule type="expression" dxfId="44" priority="27">
      <formula>CONTR_onlyCORSIA=TRUE</formula>
    </cfRule>
  </conditionalFormatting>
  <conditionalFormatting sqref="B1269">
    <cfRule type="expression" dxfId="43" priority="50">
      <formula>CONTR_onlyCORSIA=TRUE</formula>
    </cfRule>
  </conditionalFormatting>
  <conditionalFormatting sqref="B1270">
    <cfRule type="expression" dxfId="42" priority="49">
      <formula>CONTR_onlyCORSIA=TRUE</formula>
    </cfRule>
  </conditionalFormatting>
  <conditionalFormatting sqref="B1271">
    <cfRule type="expression" dxfId="41" priority="48">
      <formula>CONTR_onlyCORSIA=TRUE</formula>
    </cfRule>
  </conditionalFormatting>
  <conditionalFormatting sqref="B1272">
    <cfRule type="expression" dxfId="40" priority="46">
      <formula>CONTR_onlyCORSIA=TRUE</formula>
    </cfRule>
  </conditionalFormatting>
  <conditionalFormatting sqref="B1273">
    <cfRule type="expression" dxfId="39" priority="44">
      <formula>CONTR_onlyCORSIA=TRUE</formula>
    </cfRule>
  </conditionalFormatting>
  <conditionalFormatting sqref="B1274">
    <cfRule type="expression" dxfId="38" priority="42">
      <formula>CONTR_onlyCORSIA=TRUE</formula>
    </cfRule>
  </conditionalFormatting>
  <conditionalFormatting sqref="B1275">
    <cfRule type="expression" dxfId="37" priority="41">
      <formula>CONTR_onlyCORSIA=TRUE</formula>
    </cfRule>
  </conditionalFormatting>
  <conditionalFormatting sqref="B1276">
    <cfRule type="expression" dxfId="36" priority="40">
      <formula>CONTR_onlyCORSIA=TRUE</formula>
    </cfRule>
  </conditionalFormatting>
  <conditionalFormatting sqref="B1277">
    <cfRule type="expression" dxfId="35" priority="38">
      <formula>CONTR_CORSIAapplied=FALSE</formula>
    </cfRule>
  </conditionalFormatting>
  <conditionalFormatting sqref="B1279">
    <cfRule type="expression" dxfId="34" priority="36">
      <formula>CONTR_onlyCORSIA=TRUE</formula>
    </cfRule>
  </conditionalFormatting>
  <conditionalFormatting sqref="B1280">
    <cfRule type="expression" dxfId="33" priority="35">
      <formula>CONTR_onlyCORSIA=TRUE</formula>
    </cfRule>
  </conditionalFormatting>
  <conditionalFormatting sqref="B1281">
    <cfRule type="expression" dxfId="32" priority="34">
      <formula>CONTR_onlyCORSIA=TRUE</formula>
    </cfRule>
  </conditionalFormatting>
  <conditionalFormatting sqref="B1282">
    <cfRule type="expression" dxfId="31" priority="33">
      <formula>CONTR_onlyCORSIA=TRUE</formula>
    </cfRule>
  </conditionalFormatting>
  <conditionalFormatting sqref="B1283">
    <cfRule type="expression" dxfId="30" priority="32">
      <formula>CONTR_onlyCORSIA=TRUE</formula>
    </cfRule>
  </conditionalFormatting>
  <conditionalFormatting sqref="B1284">
    <cfRule type="expression" dxfId="29" priority="31">
      <formula>CONTR_onlyCORSIA=TRUE</formula>
    </cfRule>
  </conditionalFormatting>
  <conditionalFormatting sqref="B1285">
    <cfRule type="expression" dxfId="28" priority="30">
      <formula>CONTR_onlyCORSIA=TRUE</formula>
    </cfRule>
  </conditionalFormatting>
  <conditionalFormatting sqref="B1287">
    <cfRule type="expression" dxfId="27" priority="29">
      <formula>CONTR_onlyCORSIA=TRUE</formula>
    </cfRule>
  </conditionalFormatting>
  <conditionalFormatting sqref="B1288">
    <cfRule type="expression" dxfId="26" priority="28">
      <formula>CONTR_onlyCORSIA=TRUE</formula>
    </cfRule>
  </conditionalFormatting>
  <conditionalFormatting sqref="C1262">
    <cfRule type="expression" dxfId="25" priority="26">
      <formula>CONTR_onlyCORSIA=TRUE</formula>
    </cfRule>
  </conditionalFormatting>
  <conditionalFormatting sqref="C1263">
    <cfRule type="expression" dxfId="24" priority="25">
      <formula>CONTR_onlyCORSIA=TRUE</formula>
    </cfRule>
  </conditionalFormatting>
  <conditionalFormatting sqref="C1264">
    <cfRule type="expression" dxfId="23" priority="24">
      <formula>CONTR_onlyCORSIA=TRUE</formula>
    </cfRule>
  </conditionalFormatting>
  <conditionalFormatting sqref="C1265">
    <cfRule type="expression" dxfId="22" priority="23">
      <formula>CONTR_onlyCORSIA=TRUE</formula>
    </cfRule>
  </conditionalFormatting>
  <conditionalFormatting sqref="C1266">
    <cfRule type="expression" dxfId="21" priority="22">
      <formula>CONTR_onlyCORSIA=TRUE</formula>
    </cfRule>
  </conditionalFormatting>
  <conditionalFormatting sqref="C1267">
    <cfRule type="expression" dxfId="20" priority="21">
      <formula>CONTR_onlyCORSIA=TRUE</formula>
    </cfRule>
  </conditionalFormatting>
  <conditionalFormatting sqref="C1268">
    <cfRule type="expression" dxfId="19" priority="20">
      <formula>CONTR_onlyCORSIA=TRUE</formula>
    </cfRule>
  </conditionalFormatting>
  <conditionalFormatting sqref="C1292">
    <cfRule type="expression" dxfId="18" priority="1">
      <formula>CONTR_onlyCORSIA=TRUE</formula>
    </cfRule>
  </conditionalFormatting>
  <conditionalFormatting sqref="C1269">
    <cfRule type="expression" dxfId="17" priority="19">
      <formula>CONTR_onlyCORSIA=TRUE</formula>
    </cfRule>
  </conditionalFormatting>
  <conditionalFormatting sqref="C1270">
    <cfRule type="expression" dxfId="16" priority="18">
      <formula>CONTR_onlyCORSIA=TRUE</formula>
    </cfRule>
  </conditionalFormatting>
  <conditionalFormatting sqref="C1271">
    <cfRule type="expression" dxfId="15" priority="17">
      <formula>CONTR_onlyCORSIA=TRUE</formula>
    </cfRule>
  </conditionalFormatting>
  <conditionalFormatting sqref="C1272">
    <cfRule type="expression" dxfId="14" priority="16">
      <formula>CONTR_onlyCORSIA=TRUE</formula>
    </cfRule>
  </conditionalFormatting>
  <conditionalFormatting sqref="C1273">
    <cfRule type="expression" dxfId="13" priority="15">
      <formula>CONTR_onlyCORSIA=TRUE</formula>
    </cfRule>
  </conditionalFormatting>
  <conditionalFormatting sqref="C1274">
    <cfRule type="expression" dxfId="12" priority="14">
      <formula>CONTR_onlyCORSIA=TRUE</formula>
    </cfRule>
  </conditionalFormatting>
  <conditionalFormatting sqref="C1275">
    <cfRule type="expression" dxfId="11" priority="13">
      <formula>CONTR_onlyCORSIA=TRUE</formula>
    </cfRule>
  </conditionalFormatting>
  <conditionalFormatting sqref="C1276">
    <cfRule type="expression" dxfId="10" priority="12">
      <formula>CONTR_onlyCORSIA=TRUE</formula>
    </cfRule>
  </conditionalFormatting>
  <conditionalFormatting sqref="C1277">
    <cfRule type="expression" dxfId="9" priority="11">
      <formula>CONTR_CORSIAapplied=FALSE</formula>
    </cfRule>
  </conditionalFormatting>
  <conditionalFormatting sqref="C1279">
    <cfRule type="expression" dxfId="8" priority="10">
      <formula>CONTR_onlyCORSIA=TRUE</formula>
    </cfRule>
  </conditionalFormatting>
  <conditionalFormatting sqref="C1280">
    <cfRule type="expression" dxfId="7" priority="9">
      <formula>CONTR_onlyCORSIA=TRUE</formula>
    </cfRule>
  </conditionalFormatting>
  <conditionalFormatting sqref="C1281">
    <cfRule type="expression" dxfId="6" priority="8">
      <formula>CONTR_onlyCORSIA=TRUE</formula>
    </cfRule>
  </conditionalFormatting>
  <conditionalFormatting sqref="C1282">
    <cfRule type="expression" dxfId="5" priority="7">
      <formula>CONTR_onlyCORSIA=TRUE</formula>
    </cfRule>
  </conditionalFormatting>
  <conditionalFormatting sqref="C1283">
    <cfRule type="expression" dxfId="4" priority="6">
      <formula>CONTR_onlyCORSIA=TRUE</formula>
    </cfRule>
  </conditionalFormatting>
  <conditionalFormatting sqref="C1284">
    <cfRule type="expression" dxfId="3" priority="5">
      <formula>CONTR_onlyCORSIA=TRUE</formula>
    </cfRule>
  </conditionalFormatting>
  <conditionalFormatting sqref="C1285">
    <cfRule type="expression" dxfId="2" priority="4">
      <formula>CONTR_onlyCORSIA=TRUE</formula>
    </cfRule>
  </conditionalFormatting>
  <conditionalFormatting sqref="C1287">
    <cfRule type="expression" dxfId="1" priority="3">
      <formula>CONTR_onlyCORSIA=TRUE</formula>
    </cfRule>
  </conditionalFormatting>
  <conditionalFormatting sqref="C1288">
    <cfRule type="expression" dxfId="0" priority="2">
      <formula>CONTR_onlyCORSIA=TRUE</formula>
    </cfRule>
  </conditionalFormatting>
  <hyperlinks>
    <hyperlink ref="C36" r:id="rId1" xr:uid="{00000000-0004-0000-0B00-000000000000}"/>
    <hyperlink ref="C38" r:id="rId2" xr:uid="{00000000-0004-0000-0B00-000001000000}"/>
  </hyperlinks>
  <pageMargins left="0.7" right="0.7" top="0.78740157499999996" bottom="0.78740157499999996" header="0.3" footer="0.3"/>
  <pageSetup paperSize="132" orientation="portrait" r:id="rId3"/>
  <headerFooter>
    <oddHeader>&amp;L&amp;F, &amp;A&amp;R&amp;D, &amp;T</oddHeader>
    <oddFooter>&amp;C&amp;P / &amp;N</oddFooter>
  </headerFooter>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indexed="57"/>
    <pageSetUpPr fitToPage="1"/>
  </sheetPr>
  <dimension ref="A1:E98"/>
  <sheetViews>
    <sheetView zoomScale="115" zoomScaleNormal="115" workbookViewId="0">
      <selection activeCell="C4" sqref="C4"/>
    </sheetView>
  </sheetViews>
  <sheetFormatPr defaultColWidth="11.42578125" defaultRowHeight="12.75" x14ac:dyDescent="0.2"/>
  <cols>
    <col min="1" max="1" width="17.140625" style="5" customWidth="1"/>
    <col min="2" max="2" width="34.7109375" style="5" customWidth="1"/>
    <col min="3" max="3" width="15.140625" style="5" customWidth="1"/>
    <col min="4" max="16384" width="11.42578125" style="5"/>
  </cols>
  <sheetData>
    <row r="1" spans="1:5" ht="13.5" thickBot="1" x14ac:dyDescent="0.25">
      <c r="A1" s="29" t="s">
        <v>35</v>
      </c>
    </row>
    <row r="2" spans="1:5" ht="13.5" thickBot="1" x14ac:dyDescent="0.25">
      <c r="A2" s="43" t="s">
        <v>36</v>
      </c>
      <c r="B2" s="44" t="s">
        <v>1503</v>
      </c>
    </row>
    <row r="3" spans="1:5" ht="13.5" thickBot="1" x14ac:dyDescent="0.25">
      <c r="A3" s="45" t="s">
        <v>34</v>
      </c>
      <c r="B3" s="46">
        <v>44153</v>
      </c>
      <c r="C3" s="47" t="str">
        <f>IF(ISNUMBER(MATCH(B3,A22:A36,0)),VLOOKUP(B3,A22:B36,2,FALSE),"---")</f>
        <v>AER EU &amp; CH ETS &amp; CORSIA_COM_en_181120.xls</v>
      </c>
      <c r="D3" s="48"/>
      <c r="E3" s="49"/>
    </row>
    <row r="4" spans="1:5" x14ac:dyDescent="0.2">
      <c r="A4" s="50" t="s">
        <v>47</v>
      </c>
      <c r="B4" s="51" t="s">
        <v>48</v>
      </c>
    </row>
    <row r="5" spans="1:5" ht="13.5" thickBot="1" x14ac:dyDescent="0.25">
      <c r="A5" s="52" t="s">
        <v>38</v>
      </c>
      <c r="B5" s="53" t="s">
        <v>63</v>
      </c>
    </row>
    <row r="7" spans="1:5" x14ac:dyDescent="0.2">
      <c r="A7" s="54" t="s">
        <v>37</v>
      </c>
    </row>
    <row r="8" spans="1:5" x14ac:dyDescent="0.2">
      <c r="A8" s="6" t="s">
        <v>43</v>
      </c>
      <c r="B8" s="6"/>
      <c r="C8" s="7" t="s">
        <v>39</v>
      </c>
    </row>
    <row r="9" spans="1:5" x14ac:dyDescent="0.2">
      <c r="A9" s="6" t="s">
        <v>44</v>
      </c>
      <c r="B9" s="6"/>
      <c r="C9" s="7" t="s">
        <v>40</v>
      </c>
    </row>
    <row r="10" spans="1:5" x14ac:dyDescent="0.2">
      <c r="A10" s="6" t="s">
        <v>45</v>
      </c>
      <c r="B10" s="6"/>
      <c r="C10" s="7" t="s">
        <v>41</v>
      </c>
    </row>
    <row r="11" spans="1:5" x14ac:dyDescent="0.2">
      <c r="A11" s="6" t="s">
        <v>46</v>
      </c>
      <c r="B11" s="6"/>
      <c r="C11" s="7" t="s">
        <v>42</v>
      </c>
    </row>
    <row r="12" spans="1:5" x14ac:dyDescent="0.2">
      <c r="A12" s="6" t="s">
        <v>816</v>
      </c>
      <c r="B12" s="6"/>
      <c r="C12" s="7" t="s">
        <v>817</v>
      </c>
    </row>
    <row r="13" spans="1:5" x14ac:dyDescent="0.2">
      <c r="A13" s="6" t="s">
        <v>818</v>
      </c>
      <c r="B13" s="6"/>
      <c r="C13" s="7" t="s">
        <v>819</v>
      </c>
    </row>
    <row r="14" spans="1:5" x14ac:dyDescent="0.2">
      <c r="A14" s="6" t="s">
        <v>820</v>
      </c>
      <c r="B14" s="6"/>
      <c r="C14" s="7" t="s">
        <v>821</v>
      </c>
    </row>
    <row r="15" spans="1:5" x14ac:dyDescent="0.2">
      <c r="A15" s="66" t="s">
        <v>980</v>
      </c>
      <c r="B15" s="6"/>
      <c r="C15" s="67" t="s">
        <v>981</v>
      </c>
    </row>
    <row r="16" spans="1:5" x14ac:dyDescent="0.2">
      <c r="A16" s="66" t="s">
        <v>982</v>
      </c>
      <c r="B16" s="6"/>
      <c r="C16" s="67" t="s">
        <v>983</v>
      </c>
    </row>
    <row r="17" spans="1:4" x14ac:dyDescent="0.2">
      <c r="A17" s="66" t="s">
        <v>984</v>
      </c>
      <c r="B17" s="6"/>
      <c r="C17" s="67" t="s">
        <v>985</v>
      </c>
    </row>
    <row r="18" spans="1:4" x14ac:dyDescent="0.2">
      <c r="A18" s="66" t="s">
        <v>1228</v>
      </c>
      <c r="B18" s="6"/>
      <c r="C18" s="67" t="s">
        <v>1229</v>
      </c>
    </row>
    <row r="19" spans="1:4" x14ac:dyDescent="0.2">
      <c r="A19" s="66" t="s">
        <v>1503</v>
      </c>
      <c r="B19" s="6"/>
      <c r="C19" s="67" t="s">
        <v>1504</v>
      </c>
    </row>
    <row r="20" spans="1:4" x14ac:dyDescent="0.2">
      <c r="A20" s="15"/>
    </row>
    <row r="21" spans="1:4" x14ac:dyDescent="0.2">
      <c r="A21" s="29" t="s">
        <v>145</v>
      </c>
      <c r="B21" s="29" t="s">
        <v>95</v>
      </c>
      <c r="C21" s="29" t="s">
        <v>781</v>
      </c>
    </row>
    <row r="22" spans="1:4" x14ac:dyDescent="0.2">
      <c r="A22" s="55">
        <v>41233</v>
      </c>
      <c r="B22" s="56" t="s">
        <v>1341</v>
      </c>
      <c r="C22" s="68" t="s">
        <v>1162</v>
      </c>
      <c r="D22" s="57"/>
    </row>
    <row r="23" spans="1:4" x14ac:dyDescent="0.2">
      <c r="A23" s="58">
        <v>41299</v>
      </c>
      <c r="B23" s="59" t="s">
        <v>1342</v>
      </c>
      <c r="C23" s="59" t="s">
        <v>1165</v>
      </c>
      <c r="D23" s="60"/>
    </row>
    <row r="24" spans="1:4" x14ac:dyDescent="0.2">
      <c r="A24" s="58">
        <v>41342</v>
      </c>
      <c r="B24" s="59" t="s">
        <v>1343</v>
      </c>
      <c r="C24" s="59" t="s">
        <v>1191</v>
      </c>
      <c r="D24" s="60"/>
    </row>
    <row r="25" spans="1:4" x14ac:dyDescent="0.2">
      <c r="A25" s="58">
        <v>41355</v>
      </c>
      <c r="B25" s="59" t="s">
        <v>1344</v>
      </c>
      <c r="C25" s="64" t="s">
        <v>1201</v>
      </c>
      <c r="D25" s="60"/>
    </row>
    <row r="26" spans="1:4" x14ac:dyDescent="0.2">
      <c r="A26" s="58">
        <v>41390</v>
      </c>
      <c r="B26" s="59" t="s">
        <v>1345</v>
      </c>
      <c r="C26" s="59" t="s">
        <v>1203</v>
      </c>
      <c r="D26" s="60"/>
    </row>
    <row r="27" spans="1:4" x14ac:dyDescent="0.2">
      <c r="A27" s="58">
        <v>42332</v>
      </c>
      <c r="B27" s="59" t="s">
        <v>1346</v>
      </c>
      <c r="C27" s="64" t="s">
        <v>1219</v>
      </c>
      <c r="D27" s="60"/>
    </row>
    <row r="28" spans="1:4" x14ac:dyDescent="0.2">
      <c r="A28" s="58">
        <v>42354</v>
      </c>
      <c r="B28" s="59" t="s">
        <v>1347</v>
      </c>
      <c r="C28" s="64" t="s">
        <v>1225</v>
      </c>
      <c r="D28" s="60"/>
    </row>
    <row r="29" spans="1:4" x14ac:dyDescent="0.2">
      <c r="A29" s="58">
        <v>43633</v>
      </c>
      <c r="B29" s="59" t="str">
        <f t="shared" ref="B29:B34" si="0">IF(ISBLANK($A29),"---", VLOOKUP($B$2,$A$8:$C$19,3,0) &amp; "_" &amp; VLOOKUP($B$4,$A$39:$B$71,2,0)&amp;"_"&amp;VLOOKUP($B$5,$A$74:$B$98,2,0)&amp;"_"&amp; TEXT(DAY($A29),"0#")&amp; TEXT(MONTH($A29),"0#")&amp; TEXT(YEAR($A29)-2000,"0#")&amp;".xls")</f>
        <v>AER EU &amp; CH ETS &amp; CORSIA_COM_en_170619.xls</v>
      </c>
      <c r="C29" s="64" t="s">
        <v>1353</v>
      </c>
      <c r="D29" s="60"/>
    </row>
    <row r="30" spans="1:4" x14ac:dyDescent="0.2">
      <c r="A30" s="58">
        <v>43756</v>
      </c>
      <c r="B30" s="59" t="str">
        <f t="shared" si="0"/>
        <v>AER EU &amp; CH ETS &amp; CORSIA_COM_en_181019.xls</v>
      </c>
      <c r="C30" s="64" t="s">
        <v>1359</v>
      </c>
      <c r="D30" s="60"/>
    </row>
    <row r="31" spans="1:4" x14ac:dyDescent="0.2">
      <c r="A31" s="58">
        <v>43814</v>
      </c>
      <c r="B31" s="59" t="str">
        <f t="shared" si="0"/>
        <v>AER EU &amp; CH ETS &amp; CORSIA_COM_en_151219.xls</v>
      </c>
      <c r="C31" s="64" t="s">
        <v>1481</v>
      </c>
      <c r="D31" s="60"/>
    </row>
    <row r="32" spans="1:4" x14ac:dyDescent="0.2">
      <c r="A32" s="58">
        <v>43852</v>
      </c>
      <c r="B32" s="59" t="str">
        <f t="shared" si="0"/>
        <v>AER EU &amp; CH ETS &amp; CORSIA_COM_en_220120.xls</v>
      </c>
      <c r="C32" s="64" t="s">
        <v>1501</v>
      </c>
      <c r="D32" s="60"/>
    </row>
    <row r="33" spans="1:4" x14ac:dyDescent="0.2">
      <c r="A33" s="58">
        <v>44103</v>
      </c>
      <c r="B33" s="59" t="str">
        <f t="shared" si="0"/>
        <v>AER EU &amp; CH ETS &amp; CORSIA_COM_en_290920.xls</v>
      </c>
      <c r="C33" s="64" t="s">
        <v>1505</v>
      </c>
      <c r="D33" s="60"/>
    </row>
    <row r="34" spans="1:4" x14ac:dyDescent="0.2">
      <c r="A34" s="58">
        <v>44153</v>
      </c>
      <c r="B34" s="59" t="str">
        <f t="shared" si="0"/>
        <v>AER EU &amp; CH ETS &amp; CORSIA_COM_en_181120.xls</v>
      </c>
      <c r="C34" s="64" t="s">
        <v>1554</v>
      </c>
      <c r="D34" s="60"/>
    </row>
    <row r="35" spans="1:4" x14ac:dyDescent="0.2">
      <c r="A35" s="58"/>
      <c r="B35" s="59" t="str">
        <f>IF(ISBLANK($A35),"---", VLOOKUP($B$2,$A$8:$C$19,3,0) &amp; "_" &amp; VLOOKUP($B$4,$A$39:$B$71,2,0)&amp;"_"&amp;VLOOKUP($B$5,$A$74:$B$98,2,0)&amp;"_"&amp; TEXT(DAY($A35),"0#")&amp; TEXT(MONTH($A35),"0#")&amp; TEXT(YEAR($A35)-2000,"0#")&amp;".xls")</f>
        <v>---</v>
      </c>
      <c r="C35" s="59"/>
      <c r="D35" s="60"/>
    </row>
    <row r="36" spans="1:4" x14ac:dyDescent="0.2">
      <c r="A36" s="61"/>
      <c r="B36" s="62" t="str">
        <f>IF(ISBLANK($A36),"---", VLOOKUP($B$2,$A$8:$C$19,3,0) &amp; "_" &amp; VLOOKUP($B$4,$A$39:$B$71,2,0)&amp;"_"&amp;VLOOKUP($B$5,$A$74:$B$98,2,0)&amp;"_"&amp; TEXT(DAY($A36),"0#")&amp; TEXT(MONTH($A36),"0#")&amp; TEXT(YEAR($A36)-2000,"0#")&amp;".xls")</f>
        <v>---</v>
      </c>
      <c r="C36" s="62"/>
      <c r="D36" s="63"/>
    </row>
    <row r="38" spans="1:4" x14ac:dyDescent="0.2">
      <c r="A38" s="29" t="s">
        <v>47</v>
      </c>
    </row>
    <row r="39" spans="1:4" x14ac:dyDescent="0.2">
      <c r="A39" s="41" t="s">
        <v>48</v>
      </c>
      <c r="B39" s="41" t="s">
        <v>96</v>
      </c>
    </row>
    <row r="40" spans="1:4" x14ac:dyDescent="0.2">
      <c r="A40" s="41" t="s">
        <v>822</v>
      </c>
      <c r="B40" s="41" t="s">
        <v>823</v>
      </c>
    </row>
    <row r="41" spans="1:4" x14ac:dyDescent="0.2">
      <c r="A41" s="41" t="s">
        <v>292</v>
      </c>
      <c r="B41" s="41" t="s">
        <v>97</v>
      </c>
    </row>
    <row r="42" spans="1:4" x14ac:dyDescent="0.2">
      <c r="A42" s="41" t="s">
        <v>294</v>
      </c>
      <c r="B42" s="41" t="s">
        <v>98</v>
      </c>
    </row>
    <row r="43" spans="1:4" x14ac:dyDescent="0.2">
      <c r="A43" s="41" t="s">
        <v>297</v>
      </c>
      <c r="B43" s="41" t="s">
        <v>99</v>
      </c>
    </row>
    <row r="44" spans="1:4" x14ac:dyDescent="0.2">
      <c r="A44" s="41" t="s">
        <v>463</v>
      </c>
      <c r="B44" s="41" t="s">
        <v>824</v>
      </c>
    </row>
    <row r="45" spans="1:4" x14ac:dyDescent="0.2">
      <c r="A45" s="41" t="s">
        <v>299</v>
      </c>
      <c r="B45" s="41" t="s">
        <v>100</v>
      </c>
    </row>
    <row r="46" spans="1:4" x14ac:dyDescent="0.2">
      <c r="A46" s="543" t="s">
        <v>1462</v>
      </c>
      <c r="B46" s="41" t="s">
        <v>101</v>
      </c>
    </row>
    <row r="47" spans="1:4" x14ac:dyDescent="0.2">
      <c r="A47" s="41" t="s">
        <v>304</v>
      </c>
      <c r="B47" s="41" t="s">
        <v>102</v>
      </c>
    </row>
    <row r="48" spans="1:4" x14ac:dyDescent="0.2">
      <c r="A48" s="41" t="s">
        <v>307</v>
      </c>
      <c r="B48" s="41" t="s">
        <v>103</v>
      </c>
    </row>
    <row r="49" spans="1:2" x14ac:dyDescent="0.2">
      <c r="A49" s="41" t="s">
        <v>309</v>
      </c>
      <c r="B49" s="41" t="s">
        <v>104</v>
      </c>
    </row>
    <row r="50" spans="1:2" x14ac:dyDescent="0.2">
      <c r="A50" s="41" t="s">
        <v>311</v>
      </c>
      <c r="B50" s="41" t="s">
        <v>105</v>
      </c>
    </row>
    <row r="51" spans="1:2" x14ac:dyDescent="0.2">
      <c r="A51" s="41" t="s">
        <v>314</v>
      </c>
      <c r="B51" s="41" t="s">
        <v>106</v>
      </c>
    </row>
    <row r="52" spans="1:2" x14ac:dyDescent="0.2">
      <c r="A52" s="41" t="s">
        <v>316</v>
      </c>
      <c r="B52" s="41" t="s">
        <v>107</v>
      </c>
    </row>
    <row r="53" spans="1:2" x14ac:dyDescent="0.2">
      <c r="A53" s="41" t="s">
        <v>318</v>
      </c>
      <c r="B53" s="41" t="s">
        <v>108</v>
      </c>
    </row>
    <row r="54" spans="1:2" x14ac:dyDescent="0.2">
      <c r="A54" s="41" t="s">
        <v>521</v>
      </c>
      <c r="B54" s="41" t="s">
        <v>825</v>
      </c>
    </row>
    <row r="55" spans="1:2" x14ac:dyDescent="0.2">
      <c r="A55" s="41" t="s">
        <v>320</v>
      </c>
      <c r="B55" s="41" t="s">
        <v>109</v>
      </c>
    </row>
    <row r="56" spans="1:2" x14ac:dyDescent="0.2">
      <c r="A56" s="41" t="s">
        <v>322</v>
      </c>
      <c r="B56" s="41" t="s">
        <v>110</v>
      </c>
    </row>
    <row r="57" spans="1:2" x14ac:dyDescent="0.2">
      <c r="A57" s="41" t="s">
        <v>324</v>
      </c>
      <c r="B57" s="41" t="s">
        <v>111</v>
      </c>
    </row>
    <row r="58" spans="1:2" x14ac:dyDescent="0.2">
      <c r="A58" s="41" t="s">
        <v>541</v>
      </c>
      <c r="B58" s="41" t="s">
        <v>826</v>
      </c>
    </row>
    <row r="59" spans="1:2" x14ac:dyDescent="0.2">
      <c r="A59" s="41" t="s">
        <v>326</v>
      </c>
      <c r="B59" s="41" t="s">
        <v>112</v>
      </c>
    </row>
    <row r="60" spans="1:2" x14ac:dyDescent="0.2">
      <c r="A60" s="41" t="s">
        <v>328</v>
      </c>
      <c r="B60" s="41" t="s">
        <v>113</v>
      </c>
    </row>
    <row r="61" spans="1:2" x14ac:dyDescent="0.2">
      <c r="A61" s="41" t="s">
        <v>330</v>
      </c>
      <c r="B61" s="41" t="s">
        <v>114</v>
      </c>
    </row>
    <row r="62" spans="1:2" x14ac:dyDescent="0.2">
      <c r="A62" s="41" t="s">
        <v>333</v>
      </c>
      <c r="B62" s="41" t="s">
        <v>115</v>
      </c>
    </row>
    <row r="63" spans="1:2" x14ac:dyDescent="0.2">
      <c r="A63" s="41" t="s">
        <v>577</v>
      </c>
      <c r="B63" s="41" t="s">
        <v>827</v>
      </c>
    </row>
    <row r="64" spans="1:2" x14ac:dyDescent="0.2">
      <c r="A64" s="41" t="s">
        <v>336</v>
      </c>
      <c r="B64" s="41" t="s">
        <v>116</v>
      </c>
    </row>
    <row r="65" spans="1:2" x14ac:dyDescent="0.2">
      <c r="A65" s="41" t="s">
        <v>340</v>
      </c>
      <c r="B65" s="41" t="s">
        <v>117</v>
      </c>
    </row>
    <row r="66" spans="1:2" x14ac:dyDescent="0.2">
      <c r="A66" s="41" t="s">
        <v>343</v>
      </c>
      <c r="B66" s="41" t="s">
        <v>118</v>
      </c>
    </row>
    <row r="67" spans="1:2" x14ac:dyDescent="0.2">
      <c r="A67" s="41" t="s">
        <v>346</v>
      </c>
      <c r="B67" s="41" t="s">
        <v>119</v>
      </c>
    </row>
    <row r="68" spans="1:2" x14ac:dyDescent="0.2">
      <c r="A68" s="41" t="s">
        <v>348</v>
      </c>
      <c r="B68" s="41" t="s">
        <v>120</v>
      </c>
    </row>
    <row r="69" spans="1:2" x14ac:dyDescent="0.2">
      <c r="A69" s="41" t="s">
        <v>351</v>
      </c>
      <c r="B69" s="41" t="s">
        <v>121</v>
      </c>
    </row>
    <row r="70" spans="1:2" x14ac:dyDescent="0.2">
      <c r="A70" s="41" t="s">
        <v>353</v>
      </c>
      <c r="B70" s="41" t="s">
        <v>122</v>
      </c>
    </row>
    <row r="71" spans="1:2" x14ac:dyDescent="0.2">
      <c r="A71" s="41" t="s">
        <v>360</v>
      </c>
      <c r="B71" s="41" t="s">
        <v>123</v>
      </c>
    </row>
    <row r="73" spans="1:2" x14ac:dyDescent="0.2">
      <c r="A73" s="19" t="s">
        <v>146</v>
      </c>
    </row>
    <row r="74" spans="1:2" x14ac:dyDescent="0.2">
      <c r="A74" s="42" t="s">
        <v>49</v>
      </c>
      <c r="B74" s="42" t="s">
        <v>50</v>
      </c>
    </row>
    <row r="75" spans="1:2" x14ac:dyDescent="0.2">
      <c r="A75" s="42" t="s">
        <v>51</v>
      </c>
      <c r="B75" s="42" t="s">
        <v>52</v>
      </c>
    </row>
    <row r="76" spans="1:2" x14ac:dyDescent="0.2">
      <c r="A76" s="42" t="s">
        <v>828</v>
      </c>
      <c r="B76" s="42" t="s">
        <v>829</v>
      </c>
    </row>
    <row r="77" spans="1:2" x14ac:dyDescent="0.2">
      <c r="A77" s="42" t="s">
        <v>53</v>
      </c>
      <c r="B77" s="42" t="s">
        <v>54</v>
      </c>
    </row>
    <row r="78" spans="1:2" x14ac:dyDescent="0.2">
      <c r="A78" s="42" t="s">
        <v>55</v>
      </c>
      <c r="B78" s="42" t="s">
        <v>56</v>
      </c>
    </row>
    <row r="79" spans="1:2" x14ac:dyDescent="0.2">
      <c r="A79" s="42" t="s">
        <v>57</v>
      </c>
      <c r="B79" s="42" t="s">
        <v>58</v>
      </c>
    </row>
    <row r="80" spans="1:2" x14ac:dyDescent="0.2">
      <c r="A80" s="42" t="s">
        <v>59</v>
      </c>
      <c r="B80" s="42" t="s">
        <v>60</v>
      </c>
    </row>
    <row r="81" spans="1:2" x14ac:dyDescent="0.2">
      <c r="A81" s="42" t="s">
        <v>61</v>
      </c>
      <c r="B81" s="42" t="s">
        <v>62</v>
      </c>
    </row>
    <row r="82" spans="1:2" x14ac:dyDescent="0.2">
      <c r="A82" s="42" t="s">
        <v>63</v>
      </c>
      <c r="B82" s="42" t="s">
        <v>64</v>
      </c>
    </row>
    <row r="83" spans="1:2" x14ac:dyDescent="0.2">
      <c r="A83" s="42" t="s">
        <v>65</v>
      </c>
      <c r="B83" s="42" t="s">
        <v>66</v>
      </c>
    </row>
    <row r="84" spans="1:2" x14ac:dyDescent="0.2">
      <c r="A84" s="42" t="s">
        <v>830</v>
      </c>
      <c r="B84" s="42" t="s">
        <v>831</v>
      </c>
    </row>
    <row r="85" spans="1:2" x14ac:dyDescent="0.2">
      <c r="A85" s="42" t="s">
        <v>67</v>
      </c>
      <c r="B85" s="42" t="s">
        <v>68</v>
      </c>
    </row>
    <row r="86" spans="1:2" x14ac:dyDescent="0.2">
      <c r="A86" s="42" t="s">
        <v>69</v>
      </c>
      <c r="B86" s="42" t="s">
        <v>70</v>
      </c>
    </row>
    <row r="87" spans="1:2" x14ac:dyDescent="0.2">
      <c r="A87" s="42" t="s">
        <v>71</v>
      </c>
      <c r="B87" s="42" t="s">
        <v>72</v>
      </c>
    </row>
    <row r="88" spans="1:2" x14ac:dyDescent="0.2">
      <c r="A88" s="42" t="s">
        <v>73</v>
      </c>
      <c r="B88" s="42" t="s">
        <v>74</v>
      </c>
    </row>
    <row r="89" spans="1:2" x14ac:dyDescent="0.2">
      <c r="A89" s="42" t="s">
        <v>75</v>
      </c>
      <c r="B89" s="42" t="s">
        <v>76</v>
      </c>
    </row>
    <row r="90" spans="1:2" x14ac:dyDescent="0.2">
      <c r="A90" s="42" t="s">
        <v>832</v>
      </c>
      <c r="B90" s="42" t="s">
        <v>833</v>
      </c>
    </row>
    <row r="91" spans="1:2" x14ac:dyDescent="0.2">
      <c r="A91" s="42" t="s">
        <v>77</v>
      </c>
      <c r="B91" s="42" t="s">
        <v>78</v>
      </c>
    </row>
    <row r="92" spans="1:2" x14ac:dyDescent="0.2">
      <c r="A92" s="42" t="s">
        <v>79</v>
      </c>
      <c r="B92" s="42" t="s">
        <v>80</v>
      </c>
    </row>
    <row r="93" spans="1:2" x14ac:dyDescent="0.2">
      <c r="A93" s="42" t="s">
        <v>83</v>
      </c>
      <c r="B93" s="42" t="s">
        <v>84</v>
      </c>
    </row>
    <row r="94" spans="1:2" x14ac:dyDescent="0.2">
      <c r="A94" s="42" t="s">
        <v>85</v>
      </c>
      <c r="B94" s="42" t="s">
        <v>86</v>
      </c>
    </row>
    <row r="95" spans="1:2" x14ac:dyDescent="0.2">
      <c r="A95" s="42" t="s">
        <v>87</v>
      </c>
      <c r="B95" s="42" t="s">
        <v>88</v>
      </c>
    </row>
    <row r="96" spans="1:2" x14ac:dyDescent="0.2">
      <c r="A96" s="42" t="s">
        <v>89</v>
      </c>
      <c r="B96" s="42" t="s">
        <v>90</v>
      </c>
    </row>
    <row r="97" spans="1:2" x14ac:dyDescent="0.2">
      <c r="A97" s="42" t="s">
        <v>91</v>
      </c>
      <c r="B97" s="42" t="s">
        <v>92</v>
      </c>
    </row>
    <row r="98" spans="1:2" x14ac:dyDescent="0.2">
      <c r="A98" s="42" t="s">
        <v>93</v>
      </c>
      <c r="B98" s="42" t="s">
        <v>94</v>
      </c>
    </row>
  </sheetData>
  <sheetProtection sheet="1" objects="1" scenarios="1" formatCells="0" formatColumns="0" formatRows="0" insertColumns="0" insertRows="0"/>
  <phoneticPr fontId="9" type="noConversion"/>
  <dataValidations count="4">
    <dataValidation type="list" allowBlank="1" showInputMessage="1" showErrorMessage="1" sqref="B2" xr:uid="{00000000-0002-0000-0C00-000000000000}">
      <formula1>$A$8:$A$19</formula1>
    </dataValidation>
    <dataValidation type="list" allowBlank="1" showInputMessage="1" showErrorMessage="1" sqref="B3" xr:uid="{00000000-0002-0000-0C00-000001000000}">
      <formula1>$A$22:$A$36</formula1>
    </dataValidation>
    <dataValidation type="list" allowBlank="1" showInputMessage="1" showErrorMessage="1" sqref="B4" xr:uid="{00000000-0002-0000-0C00-000002000000}">
      <formula1>$A$39:$A$71</formula1>
    </dataValidation>
    <dataValidation type="list" allowBlank="1" showInputMessage="1" showErrorMessage="1" sqref="B5" xr:uid="{00000000-0002-0000-0C00-000003000000}">
      <formula1>$A$74:$A$98</formula1>
    </dataValidation>
  </dataValidations>
  <pageMargins left="0.78740157499999996" right="0.78740157499999996" top="0.984251969" bottom="0.984251969" header="0.5" footer="0.5"/>
  <pageSetup paperSize="9" scale="61"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M148"/>
  <sheetViews>
    <sheetView showGridLines="0" zoomScale="130" zoomScaleNormal="130" zoomScaleSheetLayoutView="100" workbookViewId="0">
      <selection activeCell="K88" sqref="K88"/>
    </sheetView>
  </sheetViews>
  <sheetFormatPr defaultColWidth="11.42578125" defaultRowHeight="12.75" x14ac:dyDescent="0.2"/>
  <cols>
    <col min="1" max="1" width="5.42578125" style="13" customWidth="1"/>
    <col min="2" max="2" width="7.28515625" style="14" customWidth="1"/>
    <col min="3" max="11" width="11.7109375" style="14" customWidth="1"/>
    <col min="12" max="12" width="11.7109375" style="15" customWidth="1"/>
    <col min="13" max="13" width="5.42578125" style="14" customWidth="1"/>
    <col min="14" max="16384" width="11.42578125" style="14"/>
  </cols>
  <sheetData>
    <row r="2" spans="1:12" ht="18" x14ac:dyDescent="0.2">
      <c r="B2" s="812" t="str">
        <f>Translations!$B$33</f>
        <v>GUIDELINES AND CONDITIONS</v>
      </c>
      <c r="C2" s="812"/>
      <c r="D2" s="812"/>
      <c r="E2" s="812"/>
      <c r="F2" s="812"/>
      <c r="G2" s="812"/>
      <c r="H2" s="812"/>
      <c r="I2" s="812"/>
      <c r="J2" s="812"/>
    </row>
    <row r="3" spans="1:12" ht="13.15" customHeight="1" x14ac:dyDescent="0.2">
      <c r="B3" s="813"/>
      <c r="C3" s="813"/>
      <c r="D3" s="813"/>
      <c r="E3" s="813"/>
      <c r="F3" s="813"/>
      <c r="G3" s="813"/>
      <c r="H3" s="813"/>
      <c r="I3" s="813"/>
      <c r="J3" s="813"/>
      <c r="K3" s="813"/>
      <c r="L3" s="813"/>
    </row>
    <row r="4" spans="1:12" ht="13.15" customHeight="1" x14ac:dyDescent="0.2">
      <c r="A4" s="419" t="s">
        <v>1273</v>
      </c>
      <c r="B4" s="808" t="str">
        <f>Translations!$B$1049</f>
        <v>Legal basis</v>
      </c>
      <c r="C4" s="809"/>
      <c r="D4" s="809"/>
      <c r="E4" s="809"/>
      <c r="F4" s="809"/>
      <c r="G4" s="809"/>
      <c r="H4" s="809"/>
      <c r="I4" s="809"/>
      <c r="J4" s="809"/>
      <c r="K4" s="809"/>
      <c r="L4" s="809"/>
    </row>
    <row r="5" spans="1:12" ht="51.95" customHeight="1" x14ac:dyDescent="0.2">
      <c r="A5" s="419">
        <v>1</v>
      </c>
      <c r="B5" s="810" t="str">
        <f>Translations!$B$1050</f>
        <v>Directive 2003/87/EC (the "EU ETS Directive") requires aircraft operators who are included in the EU Emission Trading System (the EU ETS) to monitor and report their emissions and tonne-kilometre data,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v>
      </c>
      <c r="C5" s="811"/>
      <c r="D5" s="811"/>
      <c r="E5" s="811"/>
      <c r="F5" s="811"/>
      <c r="G5" s="811"/>
      <c r="H5" s="811"/>
      <c r="I5" s="811"/>
      <c r="J5" s="811"/>
      <c r="K5" s="811"/>
      <c r="L5" s="811"/>
    </row>
    <row r="6" spans="1:12" ht="13.15" customHeight="1" x14ac:dyDescent="0.2">
      <c r="A6" s="419"/>
      <c r="B6" s="797" t="str">
        <f>Translations!$B$1051</f>
        <v>The EU ETS Directive can be retrieved from:</v>
      </c>
      <c r="C6" s="797"/>
      <c r="D6" s="797"/>
      <c r="E6" s="797"/>
      <c r="F6" s="797"/>
      <c r="G6" s="797"/>
      <c r="H6" s="797"/>
      <c r="I6" s="797"/>
      <c r="J6" s="797"/>
      <c r="K6" s="797"/>
      <c r="L6" s="797"/>
    </row>
    <row r="7" spans="1:12" ht="13.15" customHeight="1" x14ac:dyDescent="0.2">
      <c r="A7" s="420"/>
      <c r="B7" s="806" t="str">
        <f>HYPERLINK(Translations!$B$1052,Translations!$B$1052)</f>
        <v>http://data.europa.eu/eli/dir/2003/87/2020-01-01</v>
      </c>
      <c r="C7" s="807"/>
      <c r="D7" s="807"/>
      <c r="E7" s="807"/>
      <c r="F7" s="807"/>
      <c r="G7" s="807"/>
      <c r="H7" s="807"/>
      <c r="I7" s="807"/>
      <c r="J7" s="807"/>
      <c r="K7" s="807"/>
      <c r="L7" s="807"/>
    </row>
    <row r="8" spans="1:12" ht="38.25" customHeight="1" x14ac:dyDescent="0.2">
      <c r="A8" s="419">
        <v>2</v>
      </c>
      <c r="B8" s="797" t="str">
        <f>Translations!$B$1053</f>
        <v>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v>
      </c>
      <c r="C8" s="797"/>
      <c r="D8" s="797"/>
      <c r="E8" s="797"/>
      <c r="F8" s="797"/>
      <c r="G8" s="797"/>
      <c r="H8" s="797"/>
      <c r="I8" s="797"/>
      <c r="J8" s="797"/>
      <c r="K8" s="797"/>
      <c r="L8" s="797"/>
    </row>
    <row r="9" spans="1:12" ht="52.9" customHeight="1" x14ac:dyDescent="0.2">
      <c r="A9" s="419"/>
      <c r="B9" s="797" t="str">
        <f>Translations!$B$1054</f>
        <v>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delegated act [pursuant to Article 28c]".</v>
      </c>
      <c r="C9" s="797"/>
      <c r="D9" s="797"/>
      <c r="E9" s="797"/>
      <c r="F9" s="797"/>
      <c r="G9" s="797"/>
      <c r="H9" s="797"/>
      <c r="I9" s="797"/>
      <c r="J9" s="797"/>
      <c r="K9" s="797"/>
      <c r="L9" s="797"/>
    </row>
    <row r="10" spans="1:12" ht="13.15" customHeight="1" x14ac:dyDescent="0.2">
      <c r="A10" s="419"/>
      <c r="B10" s="792" t="str">
        <f>Translations!$B$1055</f>
        <v>That delegated act can be downloaded from:</v>
      </c>
      <c r="C10" s="809"/>
      <c r="D10" s="809"/>
      <c r="E10" s="809"/>
      <c r="F10" s="809"/>
      <c r="G10" s="809"/>
      <c r="H10" s="809"/>
      <c r="I10" s="809"/>
      <c r="J10" s="809"/>
      <c r="K10" s="809"/>
      <c r="L10" s="809"/>
    </row>
    <row r="11" spans="1:12" ht="13.15" customHeight="1" x14ac:dyDescent="0.2">
      <c r="A11" s="419"/>
      <c r="B11" s="806" t="str">
        <f>HYPERLINK(Translations!$B$1056,Translations!$B$1056)</f>
        <v>https://eur-lex.europa.eu/eli/reg_del/2019/1603/oj</v>
      </c>
      <c r="C11" s="807"/>
      <c r="D11" s="807"/>
      <c r="E11" s="807"/>
      <c r="F11" s="807"/>
      <c r="G11" s="807"/>
      <c r="H11" s="807"/>
      <c r="I11" s="807"/>
      <c r="J11" s="807"/>
      <c r="K11" s="807"/>
      <c r="L11" s="807"/>
    </row>
    <row r="12" spans="1:12" ht="26.45" customHeight="1" x14ac:dyDescent="0.2">
      <c r="A12" s="419">
        <v>3</v>
      </c>
      <c r="B12" s="797" t="str">
        <f>Translations!$B$1057</f>
        <v>The Monitoring and Reporting Regulation (Commission Regulation (EU) No 601/2012, hereinafter the "MRR"), defines further requirements for monitoring and reporting. The MRR can be downloaded from:</v>
      </c>
      <c r="C12" s="797"/>
      <c r="D12" s="797"/>
      <c r="E12" s="797"/>
      <c r="F12" s="797"/>
      <c r="G12" s="797"/>
      <c r="H12" s="797"/>
      <c r="I12" s="797"/>
      <c r="J12" s="797"/>
      <c r="K12" s="797"/>
      <c r="L12" s="797"/>
    </row>
    <row r="13" spans="1:12" ht="13.15" customHeight="1" x14ac:dyDescent="0.2">
      <c r="A13" s="419"/>
      <c r="B13" s="806" t="str">
        <f>HYPERLINK(Translations!$B$1058,Translations!$B$1058)</f>
        <v>https://eur-lex.europa.eu/eli/reg/2012/601</v>
      </c>
      <c r="C13" s="807"/>
      <c r="D13" s="807"/>
      <c r="E13" s="807"/>
      <c r="F13" s="807"/>
      <c r="G13" s="807"/>
      <c r="H13" s="807"/>
      <c r="I13" s="807"/>
      <c r="J13" s="807"/>
      <c r="K13" s="807"/>
      <c r="L13" s="807"/>
    </row>
    <row r="14" spans="1:12" ht="39.6" customHeight="1" x14ac:dyDescent="0.2">
      <c r="A14" s="419"/>
      <c r="B14" s="797" t="str">
        <f>Translations!$B$1059</f>
        <v>Note that the MRR has been revised in December 2018. Some amendments - including some relevant for this template - apply as from 1 January 2019. The Article numbers mentioned in this template refer to the MRR version as amended by Regulation (EU) 2066/2018. As from 1 January 2021, Regulation (EU) 601/2012 will be repealed and replaced in its entirety by Regulation (EU) 2066/2018.</v>
      </c>
      <c r="C14" s="797"/>
      <c r="D14" s="797"/>
      <c r="E14" s="797"/>
      <c r="F14" s="797"/>
      <c r="G14" s="797"/>
      <c r="H14" s="797"/>
      <c r="I14" s="797"/>
      <c r="J14" s="797"/>
      <c r="K14" s="797"/>
      <c r="L14" s="797"/>
    </row>
    <row r="15" spans="1:12" ht="26.45" customHeight="1" x14ac:dyDescent="0.2">
      <c r="A15" s="419"/>
      <c r="B15" s="792" t="str">
        <f>Translations!$B$1060</f>
        <v>Some Article numbers change as consequence of the transition to the new MRR. Therefore, from 2021, Article numbers must be read using the correlation table presented in Annex XI to Regulation (EU) 2066/2012. The latter Regulation (i.e. the "new MRR") can be downloaded from:</v>
      </c>
      <c r="C15" s="809"/>
      <c r="D15" s="809"/>
      <c r="E15" s="809"/>
      <c r="F15" s="809"/>
      <c r="G15" s="809"/>
      <c r="H15" s="809"/>
      <c r="I15" s="809"/>
      <c r="J15" s="809"/>
      <c r="K15" s="809"/>
      <c r="L15" s="809"/>
    </row>
    <row r="16" spans="1:12" ht="13.15" customHeight="1" x14ac:dyDescent="0.2">
      <c r="A16" s="419"/>
      <c r="B16" s="806" t="str">
        <f>HYPERLINK(Translations!$B$1061,Translations!$B$1061)</f>
        <v>http://data.europa.eu/eli/reg_impl/2018/2066/oj</v>
      </c>
      <c r="C16" s="807"/>
      <c r="D16" s="807"/>
      <c r="E16" s="807"/>
      <c r="F16" s="807"/>
      <c r="G16" s="807"/>
      <c r="H16" s="807"/>
      <c r="I16" s="807"/>
      <c r="J16" s="807"/>
      <c r="K16" s="807"/>
      <c r="L16" s="807"/>
    </row>
    <row r="17" spans="1:12" ht="13.15" customHeight="1" x14ac:dyDescent="0.2">
      <c r="A17" s="419"/>
      <c r="B17" s="667"/>
      <c r="C17" s="668"/>
      <c r="D17" s="668"/>
      <c r="E17" s="668"/>
      <c r="F17" s="668"/>
      <c r="G17" s="668"/>
      <c r="H17" s="668"/>
      <c r="I17" s="668"/>
      <c r="J17" s="668"/>
      <c r="K17" s="668"/>
      <c r="L17" s="668"/>
    </row>
    <row r="18" spans="1:12" ht="13.15" customHeight="1" x14ac:dyDescent="0.2">
      <c r="A18" s="419">
        <v>4</v>
      </c>
      <c r="B18" s="824" t="str">
        <f>Translations!$B$1249</f>
        <v>Linking between the EU ETS and the Swiss ETS (CH ETS)</v>
      </c>
      <c r="C18" s="821"/>
      <c r="D18" s="821"/>
      <c r="E18" s="821"/>
      <c r="F18" s="821"/>
      <c r="G18" s="821"/>
      <c r="H18" s="821"/>
      <c r="I18" s="821"/>
      <c r="J18" s="821"/>
      <c r="K18" s="821"/>
      <c r="L18" s="821"/>
    </row>
    <row r="19" spans="1:12" ht="26.1" customHeight="1" x14ac:dyDescent="0.2">
      <c r="A19" s="419"/>
      <c r="B19" s="823" t="str">
        <f>Translations!$B$1250</f>
        <v>The EU and Switzerland have concluded an agreement on linking their respective greenhouse gas emission trading systems. The agreement, which can be found under the following internet link, has entered into force on 1 January 2020.</v>
      </c>
      <c r="C19" s="821"/>
      <c r="D19" s="821"/>
      <c r="E19" s="821"/>
      <c r="F19" s="821"/>
      <c r="G19" s="821"/>
      <c r="H19" s="821"/>
      <c r="I19" s="821"/>
      <c r="J19" s="821"/>
      <c r="K19" s="821"/>
      <c r="L19" s="821"/>
    </row>
    <row r="20" spans="1:12" ht="13.15" customHeight="1" x14ac:dyDescent="0.2">
      <c r="A20" s="419"/>
      <c r="B20" s="806" t="str">
        <f>HYPERLINK(Translations!$B$1251,Translations!$B$1251)</f>
        <v>https://eur-lex.europa.eu/legal-content/EN/TXT/?uri=CELEX:22017A1207(01)</v>
      </c>
      <c r="C20" s="807"/>
      <c r="D20" s="807"/>
      <c r="E20" s="807"/>
      <c r="F20" s="807"/>
      <c r="G20" s="807"/>
      <c r="H20" s="807"/>
      <c r="I20" s="807"/>
      <c r="J20" s="807"/>
      <c r="K20" s="807"/>
      <c r="L20" s="807"/>
    </row>
    <row r="21" spans="1:12" ht="26.1" customHeight="1" x14ac:dyDescent="0.2">
      <c r="A21" s="419"/>
      <c r="B21" s="823" t="str">
        <f>Translations!$B$1252</f>
        <v>Consequently, the EU ETS Directive has been amended to exclude flights arriving in an EEA country from aerodromes in Switzerland. This amendment is already included in the EU ETS Directive's consolidated version mentioned under point 1 above.</v>
      </c>
      <c r="C21" s="821"/>
      <c r="D21" s="821"/>
      <c r="E21" s="821"/>
      <c r="F21" s="821"/>
      <c r="G21" s="821"/>
      <c r="H21" s="821"/>
      <c r="I21" s="821"/>
      <c r="J21" s="821"/>
      <c r="K21" s="821"/>
      <c r="L21" s="821"/>
    </row>
    <row r="22" spans="1:12" ht="12.75" customHeight="1" x14ac:dyDescent="0.2">
      <c r="A22" s="419"/>
      <c r="B22" s="823" t="str">
        <f>Translations!$B$1253</f>
        <v>The excluded flights are covered by the Swiss ETS.</v>
      </c>
      <c r="C22" s="821"/>
      <c r="D22" s="821"/>
      <c r="E22" s="821"/>
      <c r="F22" s="821"/>
      <c r="G22" s="821"/>
      <c r="H22" s="821"/>
      <c r="I22" s="821"/>
      <c r="J22" s="821"/>
      <c r="K22" s="821"/>
      <c r="L22" s="821"/>
    </row>
    <row r="23" spans="1:12" ht="13.15" customHeight="1" x14ac:dyDescent="0.2">
      <c r="A23" s="419">
        <v>5</v>
      </c>
      <c r="B23" s="823" t="str">
        <f>Translations!$B$1254</f>
        <v xml:space="preserve">"One-stop-shop" principle: </v>
      </c>
      <c r="C23" s="821"/>
      <c r="D23" s="821"/>
      <c r="E23" s="821"/>
      <c r="F23" s="821"/>
      <c r="G23" s="821"/>
      <c r="H23" s="821"/>
      <c r="I23" s="821"/>
      <c r="J23" s="821"/>
      <c r="K23" s="821"/>
      <c r="L23" s="821"/>
    </row>
    <row r="24" spans="1:12" ht="51.6" customHeight="1" x14ac:dyDescent="0.2">
      <c r="A24" s="419"/>
      <c r="B24" s="823" t="str">
        <f>Translations!$B$1255</f>
        <v>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v>
      </c>
      <c r="C24" s="821"/>
      <c r="D24" s="821"/>
      <c r="E24" s="821"/>
      <c r="F24" s="821"/>
      <c r="G24" s="821"/>
      <c r="H24" s="821"/>
      <c r="I24" s="821"/>
      <c r="J24" s="821"/>
      <c r="K24" s="821"/>
      <c r="L24" s="821"/>
    </row>
    <row r="25" spans="1:12" ht="12.75" customHeight="1" x14ac:dyDescent="0.2">
      <c r="A25" s="419">
        <v>6</v>
      </c>
      <c r="B25" s="823" t="str">
        <f>Translations!$B$1256</f>
        <v>Information about the Swiss ETS can be obtained from the following address:</v>
      </c>
      <c r="C25" s="809"/>
      <c r="D25" s="809"/>
      <c r="E25" s="809"/>
      <c r="F25" s="809"/>
      <c r="G25" s="809"/>
      <c r="H25" s="809"/>
      <c r="I25" s="809"/>
      <c r="J25" s="809"/>
      <c r="K25" s="809"/>
      <c r="L25" s="809"/>
    </row>
    <row r="26" spans="1:12" ht="25.5" customHeight="1" x14ac:dyDescent="0.2">
      <c r="A26" s="419"/>
      <c r="B26" s="806" t="str">
        <f>HYPERLINK(Translations!$B$1257,Translations!$B$1257)</f>
        <v xml:space="preserve">https://www.bafu.admin.ch/bafu/en/home/topics/climate/info-specialists/climate-policy/emissions-trading/informationen-fuer-luftfahrzeugbetreiber.html </v>
      </c>
      <c r="C26" s="807"/>
      <c r="D26" s="807"/>
      <c r="E26" s="807"/>
      <c r="F26" s="807"/>
      <c r="G26" s="807"/>
      <c r="H26" s="807"/>
      <c r="I26" s="807"/>
      <c r="J26" s="807"/>
      <c r="K26" s="807"/>
      <c r="L26" s="807"/>
    </row>
    <row r="27" spans="1:12" ht="13.15" customHeight="1" x14ac:dyDescent="0.2">
      <c r="A27" s="419"/>
      <c r="B27" s="792"/>
      <c r="C27" s="821"/>
      <c r="D27" s="821"/>
      <c r="E27" s="821"/>
      <c r="F27" s="821"/>
      <c r="G27" s="821"/>
      <c r="H27" s="821"/>
      <c r="I27" s="821"/>
      <c r="J27" s="821"/>
      <c r="K27" s="821"/>
      <c r="L27" s="821"/>
    </row>
    <row r="28" spans="1:12" ht="13.15" customHeight="1" x14ac:dyDescent="0.2">
      <c r="A28" s="419" t="s">
        <v>1274</v>
      </c>
      <c r="B28" s="820" t="str">
        <f>Translations!$B$1062</f>
        <v>Information on CORSIA</v>
      </c>
      <c r="C28" s="822"/>
      <c r="D28" s="822"/>
      <c r="E28" s="822"/>
      <c r="F28" s="822"/>
      <c r="G28" s="822"/>
      <c r="H28" s="822"/>
      <c r="I28" s="822"/>
      <c r="J28" s="822"/>
      <c r="K28" s="822"/>
      <c r="L28" s="822"/>
    </row>
    <row r="29" spans="1:12" ht="39.6" customHeight="1" x14ac:dyDescent="0.2">
      <c r="A29" s="419"/>
      <c r="B29" s="792" t="str">
        <f>Translations!$B$1063</f>
        <v>Where this template refers to the "CORSIA rules" or "SARPs", it means the "International Standards and Recommended Practices, Environmental Protection — Carbon Offsetting and Reduction Scheme for International Aviation (CORSIA) (Annex 16, Volume IV to the Convention on International Civil Aviation).</v>
      </c>
      <c r="C29" s="821"/>
      <c r="D29" s="821"/>
      <c r="E29" s="821"/>
      <c r="F29" s="821"/>
      <c r="G29" s="821"/>
      <c r="H29" s="821"/>
      <c r="I29" s="821"/>
      <c r="J29" s="821"/>
      <c r="K29" s="821"/>
      <c r="L29" s="821"/>
    </row>
    <row r="30" spans="1:12" ht="26.45" customHeight="1" x14ac:dyDescent="0.2">
      <c r="A30" s="419"/>
      <c r="B30" s="792" t="str">
        <f>Translations!$B$1064</f>
        <v xml:space="preserve">The SARPs are supplemented by the "Environmental Technical Manual, Volume IV — Carbon Offsetting and Reduction Scheme for International Aviation (CORSIA)" (Doc 9501), referred to as the "ETM", and further "ICAO CORSIA Implementation Elements". </v>
      </c>
      <c r="C30" s="821"/>
      <c r="D30" s="821"/>
      <c r="E30" s="821"/>
      <c r="F30" s="821"/>
      <c r="G30" s="821"/>
      <c r="H30" s="821"/>
      <c r="I30" s="821"/>
      <c r="J30" s="821"/>
      <c r="K30" s="821"/>
      <c r="L30" s="821"/>
    </row>
    <row r="31" spans="1:12" ht="13.15" customHeight="1" x14ac:dyDescent="0.2">
      <c r="A31" s="419"/>
      <c r="B31" s="792" t="str">
        <f>Translations!$B$1065</f>
        <v>The SARPs, the ETM and all Implementation Elements are available under the following address:</v>
      </c>
      <c r="C31" s="821"/>
      <c r="D31" s="821"/>
      <c r="E31" s="821"/>
      <c r="F31" s="821"/>
      <c r="G31" s="821"/>
      <c r="H31" s="821"/>
      <c r="I31" s="821"/>
      <c r="J31" s="821"/>
      <c r="K31" s="821"/>
      <c r="L31" s="821"/>
    </row>
    <row r="32" spans="1:12" ht="13.15" customHeight="1" x14ac:dyDescent="0.2">
      <c r="A32" s="419"/>
      <c r="B32" s="806" t="str">
        <f>HYPERLINK(Translations!$B$1066,Translations!$B$1066)</f>
        <v>https://www.icao.int/environmental-protection/CORSIA/Pages/default.aspx</v>
      </c>
      <c r="C32" s="807"/>
      <c r="D32" s="807"/>
      <c r="E32" s="807"/>
      <c r="F32" s="807"/>
      <c r="G32" s="807"/>
      <c r="H32" s="807"/>
      <c r="I32" s="807"/>
      <c r="J32" s="807"/>
      <c r="K32" s="807"/>
      <c r="L32" s="807"/>
    </row>
    <row r="33" spans="1:12" ht="39.200000000000003" customHeight="1" x14ac:dyDescent="0.2">
      <c r="A33" s="419"/>
      <c r="B33" s="792" t="str">
        <f>Translations!$B$1067</f>
        <v>Pursuant to the Delegated Act, and in line with the provisions of the MRR and the Accreditation and Verification Regulation (Commission Implementing Regulation (EU) 2018/2067, hereinafter the "AVR"), it is the EU specific templates which need to be used when reporting emissions, and not the templates found within the ICAO CORSIA ETM, or other ICAO CORSIA supporting guidance.</v>
      </c>
      <c r="C33" s="809"/>
      <c r="D33" s="809"/>
      <c r="E33" s="809"/>
      <c r="F33" s="809"/>
      <c r="G33" s="809"/>
      <c r="H33" s="809"/>
      <c r="I33" s="809"/>
      <c r="J33" s="809"/>
      <c r="K33" s="809"/>
      <c r="L33" s="809"/>
    </row>
    <row r="34" spans="1:12" ht="13.15" customHeight="1" x14ac:dyDescent="0.2">
      <c r="A34" s="419"/>
      <c r="B34" s="416"/>
      <c r="C34" s="421"/>
      <c r="D34" s="421"/>
      <c r="E34" s="421"/>
      <c r="F34" s="421"/>
      <c r="G34" s="421"/>
      <c r="H34" s="421"/>
      <c r="I34" s="421"/>
      <c r="J34" s="421"/>
      <c r="K34" s="421"/>
      <c r="L34" s="421"/>
    </row>
    <row r="35" spans="1:12" ht="13.15" customHeight="1" x14ac:dyDescent="0.2">
      <c r="A35" s="419" t="s">
        <v>1275</v>
      </c>
      <c r="B35" s="820" t="str">
        <f>Translations!$B$1068</f>
        <v>Scope and relevance</v>
      </c>
      <c r="C35" s="822"/>
      <c r="D35" s="822"/>
      <c r="E35" s="822"/>
      <c r="F35" s="822"/>
      <c r="G35" s="822"/>
      <c r="H35" s="822"/>
      <c r="I35" s="822"/>
      <c r="J35" s="822"/>
      <c r="K35" s="822"/>
      <c r="L35" s="822"/>
    </row>
    <row r="36" spans="1:12" ht="52.9" customHeight="1" x14ac:dyDescent="0.2">
      <c r="A36" s="419">
        <v>1</v>
      </c>
      <c r="B36" s="792" t="str">
        <f>Translations!$B$1069</f>
        <v>There are three possible situations in which you are required to use this template: (1) if you have to comply with the EU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v>
      </c>
      <c r="C36" s="809"/>
      <c r="D36" s="809"/>
      <c r="E36" s="809"/>
      <c r="F36" s="809"/>
      <c r="G36" s="809"/>
      <c r="H36" s="809"/>
      <c r="I36" s="809"/>
      <c r="J36" s="809"/>
      <c r="K36" s="809"/>
      <c r="L36" s="809"/>
    </row>
    <row r="37" spans="1:12" ht="39.6" customHeight="1" x14ac:dyDescent="0.2">
      <c r="A37" s="419">
        <v>2</v>
      </c>
      <c r="B37" s="792" t="str">
        <f>Translations!$B$1070</f>
        <v>Aircraft operators are required to comply with the EU ETS if they carry out aviation activities as included in Annex I to the EU ETS Directive. However, until December 2023, pending potential review by EU legislators, the so-called "reduced scope" is applicable. Furthermore the following aircraft operators are excluded:</v>
      </c>
      <c r="C37" s="809"/>
      <c r="D37" s="809"/>
      <c r="E37" s="809"/>
      <c r="F37" s="809"/>
      <c r="G37" s="809"/>
      <c r="H37" s="809"/>
      <c r="I37" s="809"/>
      <c r="J37" s="809"/>
      <c r="K37" s="809"/>
      <c r="L37" s="809"/>
    </row>
    <row r="38" spans="1:12" ht="26.45" customHeight="1" x14ac:dyDescent="0.2">
      <c r="A38" s="419"/>
      <c r="B38" s="422" t="s">
        <v>1276</v>
      </c>
      <c r="C38" s="792" t="str">
        <f>Translations!$B$1071</f>
        <v>Commercial air transport operators, operating either fewer than 243 flights per period for three consecutive four-month periods, or operating flights with total annual emissions lower than 10 000 tonnes per year under the "full scope".</v>
      </c>
      <c r="D38" s="809"/>
      <c r="E38" s="809"/>
      <c r="F38" s="809"/>
      <c r="G38" s="809"/>
      <c r="H38" s="809"/>
      <c r="I38" s="809"/>
      <c r="J38" s="809"/>
      <c r="K38" s="809"/>
      <c r="L38" s="809"/>
    </row>
    <row r="39" spans="1:12" ht="13.15" customHeight="1" x14ac:dyDescent="0.2">
      <c r="A39" s="419"/>
      <c r="B39" s="422" t="s">
        <v>1276</v>
      </c>
      <c r="C39" s="792" t="str">
        <f>Translations!$B$1072</f>
        <v>Non-commercial air transport operators which emit less than 1 000 t CO2 per year under the "full scope" of the EU ETS.</v>
      </c>
      <c r="D39" s="809"/>
      <c r="E39" s="809"/>
      <c r="F39" s="809"/>
      <c r="G39" s="809"/>
      <c r="H39" s="809"/>
      <c r="I39" s="809"/>
      <c r="J39" s="809"/>
      <c r="K39" s="809"/>
      <c r="L39" s="809"/>
    </row>
    <row r="40" spans="1:12" ht="26.45" customHeight="1" x14ac:dyDescent="0.2">
      <c r="A40" s="419"/>
      <c r="B40" s="792" t="str">
        <f>Translations!$B$1258</f>
        <v>Note that for the purposes of the EU ETS, the threshold applies to the sum of all flights within EEA, outgoing from EEA and incoming to EEA, including those incoming from Switzerland.</v>
      </c>
      <c r="C40" s="809"/>
      <c r="D40" s="809"/>
      <c r="E40" s="809"/>
      <c r="F40" s="809"/>
      <c r="G40" s="809"/>
      <c r="H40" s="809"/>
      <c r="I40" s="809"/>
      <c r="J40" s="809"/>
      <c r="K40" s="809"/>
      <c r="L40" s="809"/>
    </row>
    <row r="41" spans="1:12" ht="26.45" customHeight="1" x14ac:dyDescent="0.2">
      <c r="A41" s="419">
        <v>3</v>
      </c>
      <c r="B41" s="792" t="str">
        <f>Translations!$B$1073</f>
        <v>Note that under the EU ETS some simplified monitoring, reporting and verification requirements apply for small emitters. This template guides you whether you are allowed to use the simplified approaches (see section (6) of this template).</v>
      </c>
      <c r="C41" s="809"/>
      <c r="D41" s="809"/>
      <c r="E41" s="809"/>
      <c r="F41" s="809"/>
      <c r="G41" s="809"/>
      <c r="H41" s="809"/>
      <c r="I41" s="809"/>
      <c r="J41" s="809"/>
      <c r="K41" s="809"/>
      <c r="L41" s="809"/>
    </row>
    <row r="42" spans="1:12" ht="26.45" customHeight="1" x14ac:dyDescent="0.2">
      <c r="A42" s="419"/>
      <c r="B42" s="792" t="str">
        <f>Translations!$B$1074</f>
        <v>For further information, in particular regarding "full" and "reduced" scope and simplified approaches, please see MRR guidance document No.2 "General guidance for Aircraft Operators", which can be downloaded under:</v>
      </c>
      <c r="C42" s="792"/>
      <c r="D42" s="792"/>
      <c r="E42" s="792"/>
      <c r="F42" s="792"/>
      <c r="G42" s="792"/>
      <c r="H42" s="792"/>
      <c r="I42" s="792"/>
      <c r="J42" s="792"/>
      <c r="K42" s="792"/>
      <c r="L42" s="792"/>
    </row>
    <row r="43" spans="1:12" ht="13.15" customHeight="1" x14ac:dyDescent="0.2">
      <c r="A43" s="419"/>
      <c r="B43" s="806" t="str">
        <f>HYPERLINK(Translations!$B$1075,Translations!$B$1075)</f>
        <v>https://ec.europa.eu/clima/sites/clima/files/ets/monitoring/docs/gd2_guidance_aircraft_en.pdf</v>
      </c>
      <c r="C43" s="807"/>
      <c r="D43" s="807"/>
      <c r="E43" s="807"/>
      <c r="F43" s="807"/>
      <c r="G43" s="807"/>
      <c r="H43" s="807"/>
      <c r="I43" s="807"/>
      <c r="J43" s="807"/>
      <c r="K43" s="807"/>
      <c r="L43" s="807"/>
    </row>
    <row r="44" spans="1:12" ht="66.2" customHeight="1" x14ac:dyDescent="0.2">
      <c r="A44" s="419">
        <v>4</v>
      </c>
      <c r="B44" s="792" t="str">
        <f>Translations!$B$1076</f>
        <v>Aircraft operators have obligations of "CORSIA reporting" to a Member State if they fall within the scope of Article of the Delegated Act pursuant to Article 28c of the EU ETS Directive, i.e. if they have an Air Operator Certificate (AOC) issued by that Member State or their place of judicial registration is in that Member State (including dependencies or territories of that Member State), if they produce annual CO2 emissions greater than 10 000 tonnes from the use of aeroplanes (not helicopters) with a maximum certificated take-off mass greater than 5 700 kg conducting flights between aerodromes located in different States.</v>
      </c>
      <c r="C44" s="792"/>
      <c r="D44" s="792"/>
      <c r="E44" s="792"/>
      <c r="F44" s="792"/>
      <c r="G44" s="792"/>
      <c r="H44" s="792"/>
      <c r="I44" s="792"/>
      <c r="J44" s="792"/>
      <c r="K44" s="792"/>
      <c r="L44" s="792"/>
    </row>
    <row r="45" spans="1:12" ht="13.15" customHeight="1" x14ac:dyDescent="0.2">
      <c r="B45" s="415"/>
      <c r="C45" s="415"/>
      <c r="D45" s="415"/>
      <c r="E45" s="415"/>
      <c r="F45" s="415"/>
      <c r="G45" s="415"/>
      <c r="H45" s="415"/>
      <c r="I45" s="415"/>
      <c r="J45" s="415"/>
      <c r="K45" s="415"/>
      <c r="L45" s="415"/>
    </row>
    <row r="46" spans="1:12" x14ac:dyDescent="0.2">
      <c r="A46" s="419" t="s">
        <v>1296</v>
      </c>
      <c r="B46" s="820" t="str">
        <f>Translations!$B$1077</f>
        <v>Guidance on this template</v>
      </c>
      <c r="C46" s="822"/>
      <c r="D46" s="822"/>
      <c r="E46" s="822"/>
      <c r="F46" s="822"/>
      <c r="G46" s="822"/>
      <c r="H46" s="822"/>
      <c r="I46" s="822"/>
      <c r="J46" s="822"/>
      <c r="K46" s="822"/>
      <c r="L46" s="822"/>
    </row>
    <row r="47" spans="1:12" s="9" customFormat="1" ht="13.15" customHeight="1" x14ac:dyDescent="0.2">
      <c r="A47" s="419">
        <v>1</v>
      </c>
      <c r="B47" s="797" t="str">
        <f>Translations!$B$856</f>
        <v>Article 67(3) of the MRR requires:</v>
      </c>
      <c r="C47" s="797"/>
      <c r="D47" s="797"/>
      <c r="E47" s="797"/>
      <c r="F47" s="797"/>
      <c r="G47" s="797"/>
      <c r="H47" s="797"/>
      <c r="I47" s="797"/>
      <c r="J47" s="797"/>
      <c r="K47" s="797"/>
      <c r="L47" s="797"/>
    </row>
    <row r="48" spans="1:12" s="9" customFormat="1" ht="13.15" customHeight="1" x14ac:dyDescent="0.2">
      <c r="A48" s="419"/>
      <c r="B48" s="815" t="str">
        <f>Translations!$B$857</f>
        <v>The annual emission reports and tonne-kilometre data reports shall at least contain the information listed in Annex X.</v>
      </c>
      <c r="C48" s="815"/>
      <c r="D48" s="815"/>
      <c r="E48" s="815"/>
      <c r="F48" s="815"/>
      <c r="G48" s="815"/>
      <c r="H48" s="815"/>
      <c r="I48" s="815"/>
      <c r="J48" s="815"/>
      <c r="K48" s="815"/>
      <c r="L48" s="815"/>
    </row>
    <row r="49" spans="1:13" s="9" customFormat="1" ht="13.15" customHeight="1" x14ac:dyDescent="0.2">
      <c r="A49" s="419"/>
      <c r="B49" s="797" t="str">
        <f>Translations!$B$858</f>
        <v>Annex X sets out the minimum content of Annual Emissions Reports.</v>
      </c>
      <c r="C49" s="797"/>
      <c r="D49" s="797"/>
      <c r="E49" s="797"/>
      <c r="F49" s="797"/>
      <c r="G49" s="797"/>
      <c r="H49" s="797"/>
      <c r="I49" s="797"/>
      <c r="J49" s="797"/>
      <c r="K49" s="797"/>
      <c r="L49" s="797"/>
    </row>
    <row r="50" spans="1:13" s="9" customFormat="1" ht="13.15" customHeight="1" x14ac:dyDescent="0.2">
      <c r="A50" s="419"/>
      <c r="B50" s="797" t="str">
        <f>Translations!$B$41</f>
        <v>Furthermore, Article 74(1) states:</v>
      </c>
      <c r="C50" s="797"/>
      <c r="D50" s="797"/>
      <c r="E50" s="797"/>
      <c r="F50" s="797"/>
      <c r="G50" s="797"/>
      <c r="H50" s="797"/>
      <c r="I50" s="797"/>
      <c r="J50" s="797"/>
      <c r="K50" s="797"/>
      <c r="L50" s="797"/>
    </row>
    <row r="51" spans="1:13" s="9" customFormat="1" ht="76.900000000000006" customHeight="1" x14ac:dyDescent="0.2">
      <c r="A51" s="419"/>
      <c r="B51" s="815" t="str">
        <f>Translations!$B$42</f>
        <v>Member States may require the operator and aircraft operator to use electronic templates or specific file formats for submission of monitoring plans and changes to the monitoring plan, as well as for submission of annual emissions reports, tonne-kilometre data reports, verification reports and improvement reports. 
Those templates or file format specifications established by the Member States shall, at least, contain the information contained in electronic templates or file format specifications published by the Commission.</v>
      </c>
      <c r="C51" s="815"/>
      <c r="D51" s="815"/>
      <c r="E51" s="815"/>
      <c r="F51" s="815"/>
      <c r="G51" s="815"/>
      <c r="H51" s="815"/>
      <c r="I51" s="815"/>
      <c r="J51" s="815"/>
      <c r="K51" s="815"/>
      <c r="L51" s="815"/>
    </row>
    <row r="52" spans="1:13" s="9" customFormat="1" ht="39.6" customHeight="1" x14ac:dyDescent="0.2">
      <c r="A52" s="419">
        <v>2</v>
      </c>
      <c r="B52" s="797" t="str">
        <f>Translations!$B$859</f>
        <v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v>
      </c>
      <c r="C52" s="797"/>
      <c r="D52" s="797"/>
      <c r="E52" s="797"/>
      <c r="F52" s="797"/>
      <c r="G52" s="797"/>
      <c r="H52" s="797"/>
      <c r="I52" s="797"/>
      <c r="J52" s="797"/>
      <c r="K52" s="797"/>
      <c r="L52" s="797"/>
    </row>
    <row r="53" spans="1:13" s="9" customFormat="1" ht="13.15" customHeight="1" x14ac:dyDescent="0.2">
      <c r="A53" s="419">
        <v>3</v>
      </c>
      <c r="B53" s="792" t="str">
        <f>Translations!$B$1078</f>
        <v>According to the delegated act pursuant to Article 28c of the EU ETS Directive, this template is also to be used for CORSIA reporting.</v>
      </c>
      <c r="C53" s="821"/>
      <c r="D53" s="821"/>
      <c r="E53" s="821"/>
      <c r="F53" s="821"/>
      <c r="G53" s="821"/>
      <c r="H53" s="821"/>
      <c r="I53" s="821"/>
      <c r="J53" s="821"/>
      <c r="K53" s="821"/>
      <c r="L53" s="821"/>
    </row>
    <row r="54" spans="1:13" s="9" customFormat="1" ht="13.15" customHeight="1" x14ac:dyDescent="0.2">
      <c r="A54" s="419">
        <v>4</v>
      </c>
      <c r="B54" s="797" t="str">
        <f>Translations!$B$860</f>
        <v xml:space="preserve">This reporting template represents the views of the Commission services at the time of publication. </v>
      </c>
      <c r="C54" s="797"/>
      <c r="D54" s="797"/>
      <c r="E54" s="797"/>
      <c r="F54" s="797"/>
      <c r="G54" s="797"/>
      <c r="H54" s="797"/>
      <c r="I54" s="797"/>
      <c r="J54" s="797"/>
      <c r="K54" s="797"/>
      <c r="L54" s="797"/>
    </row>
    <row r="55" spans="1:13" s="9" customFormat="1" ht="63.75" customHeight="1" x14ac:dyDescent="0.2">
      <c r="A55" s="10"/>
      <c r="B55" s="817" t="str">
        <f>Translations!$B$1259</f>
        <v>This is the final version, dated 18 November 2020, providing an update of the final version of the annual emission report template endorsed by the Climate Change Committee by written procedure ending in January 2020.</v>
      </c>
      <c r="C55" s="818"/>
      <c r="D55" s="818"/>
      <c r="E55" s="818"/>
      <c r="F55" s="818"/>
      <c r="G55" s="818"/>
      <c r="H55" s="818"/>
      <c r="I55" s="818"/>
      <c r="J55" s="818"/>
      <c r="K55" s="818"/>
      <c r="L55" s="819"/>
    </row>
    <row r="56" spans="1:13" s="9" customFormat="1" ht="4.9000000000000004" customHeight="1" x14ac:dyDescent="0.2">
      <c r="A56" s="10"/>
      <c r="B56" s="1"/>
      <c r="C56" s="1"/>
      <c r="D56" s="1"/>
      <c r="E56" s="1"/>
      <c r="F56" s="1"/>
      <c r="G56" s="1"/>
      <c r="H56" s="1"/>
      <c r="I56" s="1"/>
      <c r="J56" s="1"/>
      <c r="K56" s="1"/>
      <c r="L56" s="1"/>
    </row>
    <row r="57" spans="1:13" s="9" customFormat="1" ht="12.75" customHeight="1" x14ac:dyDescent="0.2">
      <c r="A57" s="10">
        <v>5</v>
      </c>
      <c r="B57" s="797" t="str">
        <f>Translations!$B$44</f>
        <v>All Commission guidance documents on the Monitoring and Reporting Regulation can be found at:</v>
      </c>
      <c r="C57" s="797"/>
      <c r="D57" s="797"/>
      <c r="E57" s="797"/>
      <c r="F57" s="797"/>
      <c r="G57" s="797"/>
      <c r="H57" s="797"/>
      <c r="I57" s="797"/>
      <c r="J57" s="797"/>
      <c r="K57" s="797"/>
      <c r="L57" s="797"/>
    </row>
    <row r="58" spans="1:13" s="9" customFormat="1" ht="12.75" customHeight="1" x14ac:dyDescent="0.2">
      <c r="A58" s="10"/>
      <c r="B58" s="806" t="str">
        <f>HYPERLINK(Translations!$B$1080,Translations!$B$1080)</f>
        <v xml:space="preserve">https://ec.europa.eu/clima/policies/ets/monitoring_en#tab-0-1 </v>
      </c>
      <c r="C58" s="807"/>
      <c r="D58" s="807"/>
      <c r="E58" s="807"/>
      <c r="F58" s="807"/>
      <c r="G58" s="807"/>
      <c r="H58" s="807"/>
      <c r="I58" s="807"/>
      <c r="J58" s="807"/>
      <c r="K58" s="807"/>
      <c r="L58" s="807"/>
    </row>
    <row r="59" spans="1:13" s="9" customFormat="1" x14ac:dyDescent="0.2">
      <c r="A59" s="10"/>
      <c r="B59" s="423"/>
      <c r="C59" s="423"/>
      <c r="D59" s="423"/>
      <c r="E59" s="423"/>
      <c r="F59" s="423"/>
      <c r="G59" s="423"/>
      <c r="H59" s="423"/>
      <c r="I59" s="423"/>
      <c r="J59" s="423"/>
      <c r="K59" s="423"/>
      <c r="L59" s="424"/>
    </row>
    <row r="60" spans="1:13" ht="39.6" customHeight="1" x14ac:dyDescent="0.2">
      <c r="A60" s="10">
        <v>6</v>
      </c>
      <c r="B60" s="816" t="str">
        <f>Translations!$B$1081</f>
        <v xml:space="preserve">The EU ETS for aviation has been expanded to cover the three EEA EFTA States Iceland, Liechtenstein and Norway. This means that aircraft operators also need to monitor and report their emissions and tonne-kilometre data from domestic flights within the EEA EFTA States, flights between the EEA EFTA States and flights between EEA EFTA States and third countries (where full scope is required).
</v>
      </c>
      <c r="C60" s="813"/>
      <c r="D60" s="813"/>
      <c r="E60" s="813"/>
      <c r="F60" s="813"/>
      <c r="G60" s="813"/>
      <c r="H60" s="813"/>
      <c r="I60" s="813"/>
      <c r="J60" s="813"/>
      <c r="K60" s="813"/>
      <c r="L60" s="813"/>
      <c r="M60" s="9"/>
    </row>
    <row r="61" spans="1:13" ht="26.45" customHeight="1" x14ac:dyDescent="0.2">
      <c r="A61" s="10"/>
      <c r="B61" s="808" t="str">
        <f>Translations!$B$47</f>
        <v>Accordingly, all references to Member States in this template should be interpreted as including all 31 EEA States. The EEA comprises the 28 EU Member States, Iceland, Liechtenstein and Norway.</v>
      </c>
      <c r="C61" s="808"/>
      <c r="D61" s="808"/>
      <c r="E61" s="808"/>
      <c r="F61" s="808"/>
      <c r="G61" s="808"/>
      <c r="H61" s="808"/>
      <c r="I61" s="808"/>
      <c r="J61" s="808"/>
      <c r="K61" s="808"/>
      <c r="L61" s="808"/>
    </row>
    <row r="62" spans="1:13" s="9" customFormat="1" x14ac:dyDescent="0.2">
      <c r="A62" s="10"/>
      <c r="B62" s="423"/>
      <c r="C62" s="423"/>
      <c r="D62" s="423"/>
      <c r="E62" s="423"/>
      <c r="F62" s="423"/>
      <c r="G62" s="423"/>
      <c r="H62" s="423"/>
      <c r="I62" s="423"/>
      <c r="J62" s="423"/>
      <c r="K62" s="423"/>
      <c r="L62" s="424"/>
    </row>
    <row r="63" spans="1:13" s="16" customFormat="1" ht="15.75" x14ac:dyDescent="0.2">
      <c r="A63" s="10">
        <v>7</v>
      </c>
      <c r="B63" s="814" t="str">
        <f>Translations!$B$48</f>
        <v>Before you use this file, please carry out the following steps:</v>
      </c>
      <c r="C63" s="814"/>
      <c r="D63" s="814"/>
      <c r="E63" s="814"/>
      <c r="F63" s="814"/>
      <c r="G63" s="814"/>
      <c r="H63" s="814"/>
      <c r="I63" s="814"/>
      <c r="J63" s="814"/>
      <c r="K63" s="814"/>
      <c r="L63" s="814"/>
    </row>
    <row r="64" spans="1:13" ht="51" customHeight="1" x14ac:dyDescent="0.2">
      <c r="A64" s="10"/>
      <c r="B64" s="425" t="s">
        <v>244</v>
      </c>
      <c r="C64" s="820" t="str">
        <f>Translations!$B$1082</f>
        <v>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v>
      </c>
      <c r="D64" s="792"/>
      <c r="E64" s="792"/>
      <c r="F64" s="792"/>
      <c r="G64" s="792"/>
      <c r="H64" s="792"/>
      <c r="I64" s="792"/>
      <c r="J64" s="792"/>
      <c r="K64" s="792"/>
      <c r="L64" s="792"/>
    </row>
    <row r="65" spans="1:13" ht="30" customHeight="1" x14ac:dyDescent="0.2">
      <c r="A65" s="419"/>
      <c r="B65" s="433"/>
      <c r="C65" s="808" t="str">
        <f>Translations!$B$1083</f>
        <v>If you are not on this list, you may still be subject to EU ETS or CORSIA reporting to a Member State based on the criteria referred to under point III(4) above.</v>
      </c>
      <c r="D65" s="813"/>
      <c r="E65" s="813"/>
      <c r="F65" s="813"/>
      <c r="G65" s="813"/>
      <c r="H65" s="813"/>
      <c r="I65" s="813"/>
      <c r="J65" s="813"/>
      <c r="K65" s="813"/>
      <c r="L65" s="813"/>
      <c r="M65" s="13"/>
    </row>
    <row r="66" spans="1:13" ht="51" customHeight="1" x14ac:dyDescent="0.2">
      <c r="A66" s="419"/>
      <c r="B66" s="433"/>
      <c r="C66" s="808" t="str">
        <f>Translations!$B$1084</f>
        <v>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v>
      </c>
      <c r="D66" s="813"/>
      <c r="E66" s="813"/>
      <c r="F66" s="813"/>
      <c r="G66" s="813"/>
      <c r="H66" s="813"/>
      <c r="I66" s="813"/>
      <c r="J66" s="813"/>
      <c r="K66" s="813"/>
      <c r="L66" s="813"/>
      <c r="M66" s="13"/>
    </row>
    <row r="67" spans="1:13" ht="29.25" customHeight="1" x14ac:dyDescent="0.2">
      <c r="A67" s="10"/>
      <c r="B67" s="425" t="s">
        <v>247</v>
      </c>
      <c r="C67" s="792" t="str">
        <f>Translations!$B$50</f>
        <v xml:space="preserve">Identify the Competent Authority (CA) responsible for your case in that administering Member State (there may be more than one CA per Member State). </v>
      </c>
      <c r="D67" s="792"/>
      <c r="E67" s="792"/>
      <c r="F67" s="792"/>
      <c r="G67" s="792"/>
      <c r="H67" s="792"/>
      <c r="I67" s="792"/>
      <c r="J67" s="792"/>
      <c r="K67" s="792"/>
      <c r="L67" s="792"/>
    </row>
    <row r="68" spans="1:13" ht="30.75" customHeight="1" x14ac:dyDescent="0.2">
      <c r="A68" s="10"/>
      <c r="B68" s="425" t="s">
        <v>283</v>
      </c>
      <c r="C68" s="792" t="str">
        <f>Translations!$B$51</f>
        <v>Check the CA's webpage or directly contact the CA in order to find out if you have the correct version of the template. The template version is clearly indicated on the cover page of this file.</v>
      </c>
      <c r="D68" s="792"/>
      <c r="E68" s="792"/>
      <c r="F68" s="792"/>
      <c r="G68" s="792"/>
      <c r="H68" s="792"/>
      <c r="I68" s="792"/>
      <c r="J68" s="792"/>
      <c r="K68" s="792"/>
      <c r="L68" s="792"/>
    </row>
    <row r="69" spans="1:13" ht="29.25" customHeight="1" x14ac:dyDescent="0.2">
      <c r="A69" s="10"/>
      <c r="B69" s="425" t="s">
        <v>249</v>
      </c>
      <c r="C69" s="792" t="str">
        <f>Translations!$B$52</f>
        <v>Some Member States may require you to use an alternative system, such as Internet-based forms instead of a spreadsheet. Check your administering Member State requirements. In this case the CA will provide further information to you.</v>
      </c>
      <c r="D69" s="792"/>
      <c r="E69" s="792"/>
      <c r="F69" s="792"/>
      <c r="G69" s="792"/>
      <c r="H69" s="792"/>
      <c r="I69" s="792"/>
      <c r="J69" s="792"/>
      <c r="K69" s="792"/>
      <c r="L69" s="792"/>
    </row>
    <row r="70" spans="1:13" s="9" customFormat="1" x14ac:dyDescent="0.2">
      <c r="A70" s="10"/>
      <c r="B70" s="425" t="s">
        <v>250</v>
      </c>
      <c r="C70" s="797" t="str">
        <f>Translations!$B$53</f>
        <v>Read carefully the instructions below for filling this template.</v>
      </c>
      <c r="D70" s="797"/>
      <c r="E70" s="797"/>
      <c r="F70" s="797"/>
      <c r="G70" s="797"/>
      <c r="H70" s="797"/>
      <c r="I70" s="797"/>
      <c r="J70" s="797"/>
      <c r="K70" s="797"/>
      <c r="L70" s="797"/>
    </row>
    <row r="71" spans="1:13" x14ac:dyDescent="0.2">
      <c r="A71" s="10"/>
      <c r="B71" s="792"/>
      <c r="C71" s="792"/>
      <c r="D71" s="792"/>
      <c r="E71" s="792"/>
      <c r="F71" s="792"/>
      <c r="G71" s="792"/>
      <c r="H71" s="792"/>
      <c r="I71" s="792"/>
      <c r="J71" s="792"/>
      <c r="K71" s="792"/>
      <c r="L71" s="792"/>
    </row>
    <row r="72" spans="1:13" ht="15" customHeight="1" x14ac:dyDescent="0.2">
      <c r="A72" s="10">
        <f>A63+1</f>
        <v>8</v>
      </c>
      <c r="B72" s="827" t="str">
        <f>Translations!$B$867</f>
        <v>This emission report must be submitted to your Competent Authority ("CA") to the following address:</v>
      </c>
      <c r="C72" s="827"/>
      <c r="D72" s="827"/>
      <c r="E72" s="827"/>
      <c r="F72" s="827"/>
      <c r="G72" s="827"/>
      <c r="H72" s="827"/>
      <c r="I72" s="827"/>
      <c r="J72" s="827"/>
      <c r="K72" s="827"/>
      <c r="L72" s="827"/>
    </row>
    <row r="73" spans="1:13" x14ac:dyDescent="0.2">
      <c r="A73" s="10"/>
      <c r="B73" s="26"/>
      <c r="C73" s="26"/>
      <c r="D73" s="26"/>
      <c r="E73" s="26"/>
      <c r="F73" s="26"/>
      <c r="G73" s="26"/>
      <c r="H73" s="26"/>
      <c r="I73" s="26"/>
      <c r="J73" s="26"/>
      <c r="K73" s="26"/>
      <c r="L73" s="31"/>
    </row>
    <row r="74" spans="1:13" ht="12.75" customHeight="1" x14ac:dyDescent="0.2">
      <c r="B74" s="426"/>
      <c r="C74" s="426"/>
      <c r="D74" s="426"/>
      <c r="E74" s="1058" t="s">
        <v>1568</v>
      </c>
      <c r="F74" s="1059"/>
      <c r="G74" s="1059"/>
      <c r="H74" s="1060"/>
      <c r="I74" s="426"/>
      <c r="J74" s="426"/>
      <c r="K74" s="426"/>
      <c r="L74" s="427"/>
    </row>
    <row r="75" spans="1:13" x14ac:dyDescent="0.2">
      <c r="B75" s="426"/>
      <c r="C75" s="426"/>
      <c r="D75" s="426"/>
      <c r="E75" s="1061"/>
      <c r="F75" s="1062"/>
      <c r="G75" s="1062"/>
      <c r="H75" s="1063"/>
      <c r="I75" s="426"/>
      <c r="J75" s="426"/>
      <c r="K75" s="426"/>
      <c r="L75" s="427"/>
    </row>
    <row r="76" spans="1:13" x14ac:dyDescent="0.2">
      <c r="B76" s="426"/>
      <c r="C76" s="426"/>
      <c r="D76" s="426"/>
      <c r="E76" s="1061"/>
      <c r="F76" s="1062"/>
      <c r="G76" s="1062"/>
      <c r="H76" s="1063"/>
      <c r="I76" s="426"/>
      <c r="J76" s="426"/>
      <c r="K76" s="426"/>
      <c r="L76" s="427"/>
    </row>
    <row r="77" spans="1:13" x14ac:dyDescent="0.2">
      <c r="B77" s="426"/>
      <c r="C77" s="12"/>
      <c r="D77" s="426"/>
      <c r="E77" s="1061"/>
      <c r="F77" s="1062"/>
      <c r="G77" s="1062"/>
      <c r="H77" s="1063"/>
      <c r="I77" s="426"/>
      <c r="J77" s="426"/>
      <c r="K77" s="426"/>
      <c r="L77" s="427"/>
    </row>
    <row r="78" spans="1:13" x14ac:dyDescent="0.2">
      <c r="B78" s="426"/>
      <c r="C78" s="426"/>
      <c r="D78" s="426"/>
      <c r="E78" s="1061"/>
      <c r="F78" s="1062"/>
      <c r="G78" s="1062"/>
      <c r="H78" s="1063"/>
      <c r="I78" s="426"/>
      <c r="J78" s="426"/>
      <c r="K78" s="426"/>
      <c r="L78" s="427"/>
    </row>
    <row r="79" spans="1:13" x14ac:dyDescent="0.2">
      <c r="B79" s="426"/>
      <c r="C79" s="426"/>
      <c r="D79" s="426"/>
      <c r="E79" s="1061"/>
      <c r="F79" s="1062"/>
      <c r="G79" s="1062"/>
      <c r="H79" s="1063"/>
      <c r="I79" s="426"/>
      <c r="J79" s="426"/>
      <c r="K79" s="426"/>
      <c r="L79" s="427"/>
    </row>
    <row r="80" spans="1:13" x14ac:dyDescent="0.2">
      <c r="B80" s="426"/>
      <c r="C80" s="426"/>
      <c r="D80" s="426"/>
      <c r="E80" s="1061"/>
      <c r="F80" s="1062"/>
      <c r="G80" s="1062"/>
      <c r="H80" s="1063"/>
      <c r="I80" s="426"/>
      <c r="J80" s="426"/>
      <c r="K80" s="426"/>
      <c r="L80" s="427"/>
    </row>
    <row r="81" spans="1:12" x14ac:dyDescent="0.2">
      <c r="B81" s="426"/>
      <c r="C81" s="426"/>
      <c r="D81" s="426"/>
      <c r="E81" s="1064"/>
      <c r="F81" s="1065"/>
      <c r="G81" s="1065"/>
      <c r="H81" s="1066"/>
      <c r="I81" s="426"/>
      <c r="J81" s="426"/>
      <c r="K81" s="426"/>
      <c r="L81" s="427"/>
    </row>
    <row r="82" spans="1:12" x14ac:dyDescent="0.2">
      <c r="B82" s="426"/>
      <c r="C82" s="426"/>
      <c r="D82" s="426"/>
      <c r="E82" s="426"/>
      <c r="F82" s="426"/>
      <c r="G82" s="426"/>
      <c r="H82" s="426"/>
      <c r="I82" s="426"/>
      <c r="J82" s="426"/>
      <c r="K82" s="426"/>
      <c r="L82" s="427"/>
    </row>
    <row r="83" spans="1:12" ht="33" customHeight="1" x14ac:dyDescent="0.2">
      <c r="A83" s="10">
        <f>A72+1</f>
        <v>9</v>
      </c>
      <c r="B83" s="792" t="str">
        <f>Translations!$B$868</f>
        <v>Contact your Competent Authority if you need assistance to complete your Annual Emissions Report. Some Member States have produced guidance documents which you may find useful in addition to the Commission's guidance mentioned above.</v>
      </c>
      <c r="C83" s="792"/>
      <c r="D83" s="792"/>
      <c r="E83" s="792"/>
      <c r="F83" s="792"/>
      <c r="G83" s="792"/>
      <c r="H83" s="792"/>
      <c r="I83" s="792"/>
      <c r="J83" s="792"/>
      <c r="K83" s="792"/>
      <c r="L83" s="792"/>
    </row>
    <row r="84" spans="1:12" ht="66" customHeight="1" x14ac:dyDescent="0.2">
      <c r="A84" s="10">
        <f>A83+1</f>
        <v>10</v>
      </c>
      <c r="B84" s="771" t="str">
        <f>Translations!$B$869</f>
        <v>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v>
      </c>
      <c r="C84" s="778"/>
      <c r="D84" s="778"/>
      <c r="E84" s="778"/>
      <c r="F84" s="778"/>
      <c r="G84" s="778"/>
      <c r="H84" s="778"/>
      <c r="I84" s="778"/>
      <c r="J84" s="778"/>
      <c r="K84" s="778"/>
      <c r="L84" s="778"/>
    </row>
    <row r="85" spans="1:12" x14ac:dyDescent="0.2">
      <c r="A85" s="10"/>
      <c r="B85" s="423"/>
      <c r="C85" s="423"/>
      <c r="D85" s="423"/>
      <c r="E85" s="423"/>
      <c r="F85" s="423"/>
      <c r="G85" s="423"/>
      <c r="H85" s="423"/>
      <c r="I85" s="423"/>
      <c r="J85" s="423"/>
      <c r="K85" s="423"/>
      <c r="L85" s="424"/>
    </row>
    <row r="86" spans="1:12" ht="15.75" x14ac:dyDescent="0.2">
      <c r="A86" s="10">
        <f>A84+1</f>
        <v>11</v>
      </c>
      <c r="B86" s="787" t="str">
        <f>Translations!$B$61</f>
        <v>Information sources:</v>
      </c>
      <c r="C86" s="787"/>
      <c r="D86" s="787"/>
      <c r="E86" s="787"/>
      <c r="F86" s="787"/>
      <c r="G86" s="787"/>
      <c r="H86" s="787"/>
      <c r="I86" s="787"/>
      <c r="J86" s="787"/>
      <c r="K86" s="787"/>
      <c r="L86" s="787"/>
    </row>
    <row r="87" spans="1:12" x14ac:dyDescent="0.2">
      <c r="A87" s="10"/>
      <c r="B87" s="428" t="str">
        <f>Translations!$B$62</f>
        <v>EU Websites:</v>
      </c>
      <c r="C87" s="423"/>
      <c r="D87" s="423"/>
      <c r="E87" s="423"/>
      <c r="F87" s="423"/>
      <c r="G87" s="423"/>
      <c r="H87" s="423"/>
      <c r="I87" s="423"/>
      <c r="J87" s="423"/>
      <c r="K87" s="423"/>
      <c r="L87" s="424"/>
    </row>
    <row r="88" spans="1:12" s="9" customFormat="1" x14ac:dyDescent="0.2">
      <c r="A88" s="10"/>
      <c r="B88" s="423" t="str">
        <f>Translations!$B$63</f>
        <v>EU-Legislation:</v>
      </c>
      <c r="C88" s="423"/>
      <c r="D88" s="806" t="str">
        <f>HYPERLINK(Translations!$B$64,Translations!$B$64)</f>
        <v xml:space="preserve">http://eur-lex.europa.eu/en/index.htm </v>
      </c>
      <c r="E88" s="807"/>
      <c r="F88" s="807"/>
      <c r="G88" s="807"/>
      <c r="H88" s="807"/>
      <c r="I88" s="807"/>
      <c r="J88" s="423"/>
      <c r="K88" s="423"/>
      <c r="L88" s="424"/>
    </row>
    <row r="89" spans="1:12" s="9" customFormat="1" ht="13.15" customHeight="1" x14ac:dyDescent="0.2">
      <c r="A89" s="10"/>
      <c r="B89" s="423" t="str">
        <f>Translations!$B$65</f>
        <v>EU ETS general:</v>
      </c>
      <c r="C89" s="423"/>
      <c r="D89" s="806" t="str">
        <f>HYPERLINK(Translations!$B$66,Translations!$B$66)</f>
        <v>http://ec.europa.eu/clima/policies/ets/index_en.htm</v>
      </c>
      <c r="E89" s="807"/>
      <c r="F89" s="807"/>
      <c r="G89" s="807"/>
      <c r="H89" s="807"/>
      <c r="I89" s="807"/>
      <c r="J89" s="423"/>
      <c r="K89" s="423"/>
      <c r="L89" s="424"/>
    </row>
    <row r="90" spans="1:12" s="9" customFormat="1" ht="13.15" customHeight="1" x14ac:dyDescent="0.2">
      <c r="A90" s="10"/>
      <c r="B90" s="423" t="str">
        <f>Translations!$B$67</f>
        <v xml:space="preserve">Aviation EU ETS: </v>
      </c>
      <c r="C90" s="423"/>
      <c r="D90" s="806" t="str">
        <f>HYPERLINK(Translations!$B$68,Translations!$B$68)</f>
        <v>http://ec.europa.eu/clima/policies/transport/aviation/index_en.htm</v>
      </c>
      <c r="E90" s="807"/>
      <c r="F90" s="807"/>
      <c r="G90" s="807"/>
      <c r="H90" s="807"/>
      <c r="I90" s="807"/>
      <c r="J90" s="423"/>
      <c r="K90" s="423"/>
      <c r="L90" s="424"/>
    </row>
    <row r="91" spans="1:12" s="9" customFormat="1" x14ac:dyDescent="0.2">
      <c r="A91" s="10"/>
      <c r="B91" s="423" t="str">
        <f>Translations!$B$69</f>
        <v xml:space="preserve">Monitoring and Reporting in the EU ETS: </v>
      </c>
      <c r="C91" s="423"/>
      <c r="D91" s="423"/>
      <c r="E91" s="423"/>
      <c r="F91" s="423"/>
      <c r="G91" s="423"/>
      <c r="H91" s="423"/>
      <c r="I91" s="423"/>
      <c r="J91" s="423"/>
      <c r="K91" s="423"/>
      <c r="L91" s="424"/>
    </row>
    <row r="92" spans="1:12" s="9" customFormat="1" x14ac:dyDescent="0.2">
      <c r="A92" s="10"/>
      <c r="B92" s="423"/>
      <c r="C92" s="423"/>
      <c r="D92" s="806" t="str">
        <f>HYPERLINK(Translations!$B$45,Translations!$B$45)</f>
        <v>http://ec.europa.eu/clima/policies/ets/monitoring/index_en.htm</v>
      </c>
      <c r="E92" s="807"/>
      <c r="F92" s="807"/>
      <c r="G92" s="807"/>
      <c r="H92" s="807"/>
      <c r="I92" s="807"/>
      <c r="J92" s="423"/>
      <c r="K92" s="423"/>
      <c r="L92" s="424"/>
    </row>
    <row r="93" spans="1:12" s="9" customFormat="1" ht="13.15" customHeight="1" x14ac:dyDescent="0.2">
      <c r="A93" s="10"/>
      <c r="B93" s="428" t="str">
        <f>Translations!$B$1085</f>
        <v>CORSIA Website:</v>
      </c>
      <c r="C93" s="423"/>
      <c r="D93" s="806" t="str">
        <f>HYPERLINK(Translations!$B$1066,Translations!$B$1066)</f>
        <v>https://www.icao.int/environmental-protection/CORSIA/Pages/default.aspx</v>
      </c>
      <c r="E93" s="807"/>
      <c r="F93" s="807"/>
      <c r="G93" s="807"/>
      <c r="H93" s="807"/>
      <c r="I93" s="807"/>
      <c r="J93" s="806"/>
      <c r="K93" s="807"/>
      <c r="L93" s="807"/>
    </row>
    <row r="94" spans="1:12" s="9" customFormat="1" x14ac:dyDescent="0.2">
      <c r="A94" s="10"/>
      <c r="B94" s="423"/>
      <c r="C94" s="423"/>
      <c r="D94" s="429"/>
      <c r="E94" s="430"/>
      <c r="F94" s="430"/>
      <c r="G94" s="430"/>
      <c r="H94" s="430"/>
      <c r="I94" s="430"/>
      <c r="J94" s="423"/>
      <c r="K94" s="423"/>
      <c r="L94" s="424"/>
    </row>
    <row r="95" spans="1:12" x14ac:dyDescent="0.2">
      <c r="A95" s="10"/>
      <c r="B95" s="428" t="str">
        <f>Translations!$B$70</f>
        <v>Other Websites:</v>
      </c>
      <c r="C95" s="423"/>
      <c r="D95" s="423"/>
      <c r="E95" s="423"/>
      <c r="F95" s="423"/>
      <c r="G95" s="423"/>
      <c r="H95" s="423"/>
      <c r="I95" s="423"/>
      <c r="J95" s="423"/>
      <c r="K95" s="423"/>
      <c r="L95" s="424"/>
    </row>
    <row r="96" spans="1:12" x14ac:dyDescent="0.2">
      <c r="B96" s="431" t="s">
        <v>1570</v>
      </c>
      <c r="C96" s="431"/>
      <c r="D96" s="431"/>
      <c r="E96" s="431"/>
      <c r="F96" s="431"/>
      <c r="G96" s="431"/>
      <c r="H96" s="431"/>
      <c r="I96" s="431"/>
      <c r="J96" s="12"/>
      <c r="K96" s="12"/>
      <c r="L96" s="432"/>
    </row>
    <row r="97" spans="1:12" x14ac:dyDescent="0.2">
      <c r="B97" s="431" t="s">
        <v>1571</v>
      </c>
      <c r="C97" s="431"/>
      <c r="D97" s="431"/>
      <c r="E97" s="431"/>
      <c r="F97" s="431"/>
      <c r="G97" s="431"/>
      <c r="H97" s="431"/>
      <c r="I97" s="431"/>
      <c r="J97" s="12"/>
      <c r="K97" s="12"/>
      <c r="L97" s="432"/>
    </row>
    <row r="98" spans="1:12" x14ac:dyDescent="0.2">
      <c r="B98" s="423" t="str">
        <f>Translations!$B$72</f>
        <v>Helpdesk:</v>
      </c>
      <c r="C98" s="12"/>
      <c r="D98" s="12"/>
      <c r="E98" s="12"/>
      <c r="F98" s="12"/>
      <c r="G98" s="12"/>
      <c r="H98" s="12"/>
      <c r="I98" s="12"/>
      <c r="J98" s="12"/>
      <c r="K98" s="12"/>
      <c r="L98" s="432"/>
    </row>
    <row r="99" spans="1:12" x14ac:dyDescent="0.2">
      <c r="B99" s="1067" t="s">
        <v>1569</v>
      </c>
      <c r="C99" s="431"/>
      <c r="D99" s="431"/>
      <c r="E99" s="431"/>
      <c r="F99" s="431"/>
      <c r="G99" s="431"/>
      <c r="H99" s="431"/>
      <c r="I99" s="431"/>
      <c r="J99" s="12"/>
      <c r="K99" s="12"/>
      <c r="L99" s="432"/>
    </row>
    <row r="100" spans="1:12" x14ac:dyDescent="0.2">
      <c r="B100" s="431"/>
      <c r="C100" s="431"/>
      <c r="D100" s="431"/>
      <c r="E100" s="431"/>
      <c r="F100" s="431"/>
      <c r="G100" s="431"/>
      <c r="H100" s="431"/>
      <c r="I100" s="431"/>
      <c r="J100" s="12"/>
      <c r="K100" s="12"/>
      <c r="L100" s="432"/>
    </row>
    <row r="101" spans="1:12" x14ac:dyDescent="0.2">
      <c r="B101" s="12"/>
      <c r="C101" s="12"/>
      <c r="D101" s="12"/>
      <c r="E101" s="12"/>
      <c r="F101" s="12"/>
      <c r="G101" s="12"/>
      <c r="H101" s="12"/>
      <c r="I101" s="12"/>
      <c r="J101" s="12"/>
      <c r="K101" s="12"/>
      <c r="L101" s="432"/>
    </row>
    <row r="102" spans="1:12" x14ac:dyDescent="0.2">
      <c r="B102" s="12"/>
      <c r="C102" s="12"/>
      <c r="D102" s="12"/>
      <c r="E102" s="12"/>
      <c r="F102" s="12"/>
      <c r="G102" s="12"/>
      <c r="H102" s="12"/>
      <c r="I102" s="12"/>
      <c r="J102" s="12"/>
      <c r="K102" s="12"/>
      <c r="L102" s="432"/>
    </row>
    <row r="103" spans="1:12" ht="15.75" x14ac:dyDescent="0.2">
      <c r="A103" s="10">
        <f>A86+1</f>
        <v>12</v>
      </c>
      <c r="B103" s="787" t="str">
        <f>Translations!$B$74</f>
        <v>How to use this file:</v>
      </c>
      <c r="C103" s="787"/>
      <c r="D103" s="787"/>
      <c r="E103" s="787"/>
      <c r="F103" s="787"/>
      <c r="G103" s="787"/>
      <c r="H103" s="787"/>
      <c r="I103" s="787"/>
      <c r="J103" s="787"/>
      <c r="K103" s="787"/>
      <c r="L103" s="787"/>
    </row>
    <row r="104" spans="1:12" ht="25.5" customHeight="1" x14ac:dyDescent="0.2">
      <c r="A104" s="10"/>
      <c r="B104" s="797" t="str">
        <f>Translations!$B$870</f>
        <v>This template has been developed to accommodate the minimum content of an annual emissions report required by the MRR. Operators should therefore refer to the MRR and additional Member State requirements (if any) when completing.</v>
      </c>
      <c r="C104" s="797"/>
      <c r="D104" s="797"/>
      <c r="E104" s="797"/>
      <c r="F104" s="797"/>
      <c r="G104" s="797"/>
      <c r="H104" s="797"/>
      <c r="I104" s="797"/>
      <c r="J104" s="797"/>
      <c r="K104" s="797"/>
      <c r="L104" s="798"/>
    </row>
    <row r="105" spans="1:12" s="17" customFormat="1" ht="26.25" customHeight="1" x14ac:dyDescent="0.2">
      <c r="A105" s="10"/>
      <c r="B105" s="778" t="str">
        <f>Translations!$B$76</f>
        <v>It is recommended that you go through the file from start to end. There are a few functions which will guide you through the form which depend on previous input, such as cells changing colour if an input is not needed (see colour codes below).</v>
      </c>
      <c r="C105" s="778"/>
      <c r="D105" s="778"/>
      <c r="E105" s="778"/>
      <c r="F105" s="778"/>
      <c r="G105" s="778"/>
      <c r="H105" s="778"/>
      <c r="I105" s="778"/>
      <c r="J105" s="778"/>
      <c r="K105" s="778"/>
      <c r="L105" s="788"/>
    </row>
    <row r="106" spans="1:12" s="17" customFormat="1" ht="43.5" customHeight="1" x14ac:dyDescent="0.2">
      <c r="A106" s="10"/>
      <c r="B106" s="778" t="str">
        <f>Translations!$B$77</f>
        <v>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v>
      </c>
      <c r="C106" s="778"/>
      <c r="D106" s="778"/>
      <c r="E106" s="778"/>
      <c r="F106" s="778"/>
      <c r="G106" s="778"/>
      <c r="H106" s="778"/>
      <c r="I106" s="778"/>
      <c r="J106" s="778"/>
      <c r="K106" s="778"/>
      <c r="L106" s="788"/>
    </row>
    <row r="107" spans="1:12" s="17" customFormat="1" x14ac:dyDescent="0.2">
      <c r="A107" s="13"/>
      <c r="B107" s="789" t="str">
        <f>Translations!$B$78</f>
        <v>Colour codes and fonts:</v>
      </c>
      <c r="C107" s="789"/>
      <c r="D107" s="789"/>
      <c r="E107" s="789"/>
      <c r="F107" s="789"/>
      <c r="G107" s="789"/>
      <c r="H107" s="789"/>
      <c r="I107" s="789"/>
      <c r="J107" s="789"/>
      <c r="K107" s="789"/>
      <c r="L107" s="790"/>
    </row>
    <row r="108" spans="1:12" s="9" customFormat="1" x14ac:dyDescent="0.2">
      <c r="C108" s="771" t="str">
        <f>Translations!$B$79</f>
        <v>Black bold text:</v>
      </c>
      <c r="D108" s="778"/>
      <c r="E108" s="797" t="str">
        <f>Translations!$B$80</f>
        <v>This is text provided by the Commission template. It should be kept as it is.</v>
      </c>
      <c r="F108" s="797"/>
      <c r="G108" s="797"/>
      <c r="H108" s="797"/>
      <c r="I108" s="797"/>
      <c r="J108" s="797"/>
      <c r="K108" s="797"/>
      <c r="L108" s="798"/>
    </row>
    <row r="109" spans="1:12" s="9" customFormat="1" ht="25.5" customHeight="1" x14ac:dyDescent="0.2">
      <c r="C109" s="829" t="str">
        <f>Translations!$B$81</f>
        <v>Smaller italic text:</v>
      </c>
      <c r="D109" s="829"/>
      <c r="E109" s="797" t="str">
        <f>Translations!$B$82</f>
        <v>This text gives further explanations. Member States may add further explanations in MS specific versions of the template.</v>
      </c>
      <c r="F109" s="797"/>
      <c r="G109" s="797"/>
      <c r="H109" s="797"/>
      <c r="I109" s="797"/>
      <c r="J109" s="797"/>
      <c r="K109" s="797"/>
      <c r="L109" s="798"/>
    </row>
    <row r="110" spans="1:12" s="9" customFormat="1" x14ac:dyDescent="0.2">
      <c r="C110" s="799"/>
      <c r="D110" s="800"/>
      <c r="E110" s="798" t="str">
        <f>Translations!$B$83</f>
        <v>Light yellow fields indicate input fields.</v>
      </c>
      <c r="F110" s="797"/>
      <c r="G110" s="797"/>
      <c r="H110" s="797"/>
      <c r="I110" s="797"/>
      <c r="J110" s="797"/>
      <c r="K110" s="797"/>
      <c r="L110" s="797"/>
    </row>
    <row r="111" spans="1:12" s="9" customFormat="1" x14ac:dyDescent="0.2">
      <c r="C111" s="801"/>
      <c r="D111" s="802"/>
      <c r="E111" s="798" t="str">
        <f>Translations!$B$84</f>
        <v>Green fields show automatically calculated results. Red text indicates error messages (missing data etc.).</v>
      </c>
      <c r="F111" s="797"/>
      <c r="G111" s="797"/>
      <c r="H111" s="797"/>
      <c r="I111" s="797"/>
      <c r="J111" s="797"/>
      <c r="K111" s="797"/>
      <c r="L111" s="797"/>
    </row>
    <row r="112" spans="1:12" s="9" customFormat="1" x14ac:dyDescent="0.2">
      <c r="C112" s="828"/>
      <c r="D112" s="800"/>
      <c r="E112" s="798" t="str">
        <f>Translations!$B$85</f>
        <v>Shaded fields indicate that an input in another field makes the input here irrelevant.</v>
      </c>
      <c r="F112" s="797"/>
      <c r="G112" s="797"/>
      <c r="H112" s="797"/>
      <c r="I112" s="797"/>
      <c r="J112" s="797"/>
      <c r="K112" s="797"/>
      <c r="L112" s="798"/>
    </row>
    <row r="113" spans="1:13" s="9" customFormat="1" x14ac:dyDescent="0.2">
      <c r="C113" s="23"/>
      <c r="D113" s="24"/>
      <c r="E113" s="797" t="str">
        <f>Translations!$B$86</f>
        <v>Grey shaded areas should be filled by Member States before publishing customized version of the template.</v>
      </c>
      <c r="F113" s="797"/>
      <c r="G113" s="797"/>
      <c r="H113" s="797"/>
      <c r="I113" s="797"/>
      <c r="J113" s="797"/>
      <c r="K113" s="797"/>
      <c r="L113" s="797"/>
    </row>
    <row r="114" spans="1:13" s="17" customFormat="1" x14ac:dyDescent="0.2">
      <c r="A114" s="13"/>
      <c r="B114" s="21"/>
      <c r="C114" s="21"/>
      <c r="D114" s="21"/>
      <c r="E114" s="21"/>
      <c r="F114" s="21"/>
      <c r="G114" s="21"/>
      <c r="H114" s="21"/>
      <c r="I114" s="21"/>
      <c r="J114" s="21"/>
      <c r="K114" s="21"/>
      <c r="L114" s="22"/>
    </row>
    <row r="115" spans="1:13" s="17" customFormat="1" x14ac:dyDescent="0.2">
      <c r="A115" s="394"/>
      <c r="B115" s="395"/>
      <c r="C115" s="395"/>
      <c r="D115" s="395"/>
      <c r="E115" s="395"/>
      <c r="F115" s="395"/>
      <c r="G115" s="395"/>
      <c r="H115" s="395"/>
      <c r="I115" s="395"/>
      <c r="J115" s="395"/>
      <c r="K115" s="395"/>
      <c r="L115" s="396"/>
      <c r="M115" s="394"/>
    </row>
    <row r="116" spans="1:13" s="17" customFormat="1" x14ac:dyDescent="0.2">
      <c r="A116" s="394"/>
      <c r="B116" s="795" t="str">
        <f>Translations!$B$1086</f>
        <v>Sections added to the EU ETS template related to information required for CORSIA are identified by a light blue frame.</v>
      </c>
      <c r="C116" s="795"/>
      <c r="D116" s="795"/>
      <c r="E116" s="795"/>
      <c r="F116" s="795"/>
      <c r="G116" s="795"/>
      <c r="H116" s="795"/>
      <c r="I116" s="795"/>
      <c r="J116" s="795"/>
      <c r="K116" s="795"/>
      <c r="L116" s="796"/>
      <c r="M116" s="394"/>
    </row>
    <row r="117" spans="1:13" s="17" customFormat="1" x14ac:dyDescent="0.2">
      <c r="A117" s="394"/>
      <c r="B117" s="395"/>
      <c r="C117" s="395"/>
      <c r="D117" s="395"/>
      <c r="E117" s="395"/>
      <c r="F117" s="395"/>
      <c r="G117" s="395"/>
      <c r="H117" s="395"/>
      <c r="I117" s="395"/>
      <c r="J117" s="395"/>
      <c r="K117" s="395"/>
      <c r="L117" s="396"/>
      <c r="M117" s="394"/>
    </row>
    <row r="118" spans="1:13" s="17" customFormat="1" x14ac:dyDescent="0.2">
      <c r="A118" s="13"/>
      <c r="B118" s="21"/>
      <c r="C118" s="21"/>
      <c r="D118" s="21"/>
      <c r="E118" s="21"/>
      <c r="F118" s="21"/>
      <c r="G118" s="21"/>
      <c r="H118" s="21"/>
      <c r="I118" s="21"/>
      <c r="J118" s="21"/>
      <c r="K118" s="21"/>
      <c r="L118" s="22"/>
    </row>
    <row r="119" spans="1:13" s="17" customFormat="1" x14ac:dyDescent="0.2">
      <c r="A119" s="676"/>
      <c r="B119" s="677"/>
      <c r="C119" s="677"/>
      <c r="D119" s="677"/>
      <c r="E119" s="677"/>
      <c r="F119" s="677"/>
      <c r="G119" s="677"/>
      <c r="H119" s="677"/>
      <c r="I119" s="677"/>
      <c r="J119" s="677"/>
      <c r="K119" s="677"/>
      <c r="L119" s="678"/>
      <c r="M119" s="676"/>
    </row>
    <row r="120" spans="1:13" s="17" customFormat="1" x14ac:dyDescent="0.2">
      <c r="A120" s="676"/>
      <c r="B120" s="795" t="str">
        <f>Translations!$B$1260</f>
        <v>Sections added to this template related to information required for the CH ETS are identified by a light red frame.</v>
      </c>
      <c r="C120" s="795"/>
      <c r="D120" s="795"/>
      <c r="E120" s="795"/>
      <c r="F120" s="795"/>
      <c r="G120" s="795"/>
      <c r="H120" s="795"/>
      <c r="I120" s="795"/>
      <c r="J120" s="795"/>
      <c r="K120" s="795"/>
      <c r="L120" s="796"/>
      <c r="M120" s="676"/>
    </row>
    <row r="121" spans="1:13" s="17" customFormat="1" x14ac:dyDescent="0.2">
      <c r="A121" s="676"/>
      <c r="B121" s="677"/>
      <c r="C121" s="677"/>
      <c r="D121" s="677"/>
      <c r="E121" s="677"/>
      <c r="F121" s="677"/>
      <c r="G121" s="677"/>
      <c r="H121" s="677"/>
      <c r="I121" s="677"/>
      <c r="J121" s="677"/>
      <c r="K121" s="677"/>
      <c r="L121" s="678"/>
      <c r="M121" s="676"/>
    </row>
    <row r="122" spans="1:13" s="17" customFormat="1" x14ac:dyDescent="0.2">
      <c r="A122" s="13"/>
      <c r="B122" s="21"/>
      <c r="C122" s="21"/>
      <c r="D122" s="21"/>
      <c r="E122" s="21"/>
      <c r="F122" s="21"/>
      <c r="G122" s="21"/>
      <c r="H122" s="21"/>
      <c r="I122" s="21"/>
      <c r="J122" s="21"/>
      <c r="K122" s="21"/>
      <c r="L122" s="22"/>
    </row>
    <row r="123" spans="1:13" s="17" customFormat="1" x14ac:dyDescent="0.2">
      <c r="A123" s="682"/>
      <c r="B123" s="795" t="str">
        <f>Translations!$B$1261</f>
        <v>Sections that are particularly relevant for both, EU ETS and CH ETS, are marked by red shading.</v>
      </c>
      <c r="C123" s="832"/>
      <c r="D123" s="832"/>
      <c r="E123" s="832"/>
      <c r="F123" s="832"/>
      <c r="G123" s="832"/>
      <c r="H123" s="832"/>
      <c r="I123" s="832"/>
      <c r="J123" s="832"/>
      <c r="K123" s="832"/>
      <c r="L123" s="832"/>
      <c r="M123" s="682"/>
    </row>
    <row r="124" spans="1:13" s="17" customFormat="1" x14ac:dyDescent="0.2">
      <c r="A124" s="13"/>
      <c r="B124" s="21"/>
      <c r="C124" s="21"/>
      <c r="D124" s="21"/>
      <c r="E124" s="21"/>
      <c r="F124" s="21"/>
      <c r="G124" s="21"/>
      <c r="H124" s="21"/>
      <c r="I124" s="21"/>
      <c r="J124" s="21"/>
      <c r="K124" s="21"/>
      <c r="L124" s="22"/>
    </row>
    <row r="125" spans="1:13" s="9" customFormat="1" ht="51" customHeight="1" x14ac:dyDescent="0.2">
      <c r="A125" s="8">
        <f>A103+1</f>
        <v>13</v>
      </c>
      <c r="B125" s="830" t="str">
        <f>Translations!$B$871</f>
        <v>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v>
      </c>
      <c r="C125" s="797"/>
      <c r="D125" s="797"/>
      <c r="E125" s="797"/>
      <c r="F125" s="797"/>
      <c r="G125" s="797"/>
      <c r="H125" s="797"/>
      <c r="I125" s="797"/>
      <c r="J125" s="797"/>
      <c r="K125" s="797"/>
      <c r="L125" s="797"/>
    </row>
    <row r="126" spans="1:13" s="9" customFormat="1" ht="51" customHeight="1" x14ac:dyDescent="0.2">
      <c r="A126" s="8">
        <f>A125+1</f>
        <v>14</v>
      </c>
      <c r="B126" s="831" t="str">
        <f>Translations!$B$872</f>
        <v>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v>
      </c>
      <c r="C126" s="792"/>
      <c r="D126" s="792"/>
      <c r="E126" s="792"/>
      <c r="F126" s="792"/>
      <c r="G126" s="792"/>
      <c r="H126" s="792"/>
      <c r="I126" s="792"/>
      <c r="J126" s="792"/>
      <c r="K126" s="792"/>
      <c r="L126" s="778"/>
    </row>
    <row r="127" spans="1:13" s="9" customFormat="1" ht="52.9" customHeight="1" x14ac:dyDescent="0.2">
      <c r="A127" s="8">
        <f>A126+1</f>
        <v>15</v>
      </c>
      <c r="B127" s="830" t="str">
        <f>Translations!$B$873</f>
        <v>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v>
      </c>
      <c r="C127" s="797"/>
      <c r="D127" s="797"/>
      <c r="E127" s="797"/>
      <c r="F127" s="797"/>
      <c r="G127" s="797"/>
      <c r="H127" s="797"/>
      <c r="I127" s="797"/>
      <c r="J127" s="797"/>
      <c r="K127" s="797"/>
      <c r="L127" s="797"/>
    </row>
    <row r="128" spans="1:13" s="9" customFormat="1" ht="4.9000000000000004" customHeight="1" thickBot="1" x14ac:dyDescent="0.25">
      <c r="A128" s="26"/>
      <c r="B128" s="791"/>
      <c r="C128" s="792"/>
      <c r="D128" s="792"/>
      <c r="E128" s="792"/>
      <c r="F128" s="792"/>
      <c r="G128" s="792"/>
      <c r="H128" s="792"/>
      <c r="I128" s="792"/>
      <c r="J128" s="792"/>
      <c r="K128" s="792"/>
      <c r="L128" s="31"/>
    </row>
    <row r="129" spans="1:12" s="9" customFormat="1" ht="89.25" customHeight="1" thickBot="1" x14ac:dyDescent="0.25">
      <c r="A129" s="8">
        <f>A127+1</f>
        <v>16</v>
      </c>
      <c r="B129" s="803" t="str">
        <f>Translations!$B$874</f>
        <v>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v>
      </c>
      <c r="C129" s="804"/>
      <c r="D129" s="804"/>
      <c r="E129" s="804"/>
      <c r="F129" s="804"/>
      <c r="G129" s="804"/>
      <c r="H129" s="804"/>
      <c r="I129" s="804"/>
      <c r="J129" s="804"/>
      <c r="K129" s="804"/>
      <c r="L129" s="805"/>
    </row>
    <row r="130" spans="1:12" s="9" customFormat="1" ht="4.9000000000000004" customHeight="1" x14ac:dyDescent="0.2">
      <c r="A130" s="26"/>
      <c r="B130" s="791"/>
      <c r="C130" s="792"/>
      <c r="D130" s="792"/>
      <c r="E130" s="792"/>
      <c r="F130" s="792"/>
      <c r="G130" s="792"/>
      <c r="H130" s="792"/>
      <c r="I130" s="792"/>
      <c r="J130" s="792"/>
      <c r="K130" s="792"/>
      <c r="L130" s="31"/>
    </row>
    <row r="131" spans="1:12" s="17" customFormat="1" ht="12.75" customHeight="1" x14ac:dyDescent="0.2">
      <c r="A131" s="13"/>
      <c r="B131" s="793" t="str">
        <f>Translations!$B$875</f>
        <v>Note: Formulae must be checked and corrected in particular whenever rows and/or columns are added by aircraft operators.</v>
      </c>
      <c r="C131" s="794"/>
      <c r="D131" s="794"/>
      <c r="E131" s="794"/>
      <c r="F131" s="794"/>
      <c r="G131" s="794"/>
      <c r="H131" s="794"/>
      <c r="I131" s="794"/>
      <c r="J131" s="794"/>
      <c r="K131" s="794"/>
      <c r="L131" s="794"/>
    </row>
    <row r="132" spans="1:12" s="17" customFormat="1" ht="4.9000000000000004" customHeight="1" thickBot="1" x14ac:dyDescent="0.25">
      <c r="A132" s="13"/>
      <c r="B132" s="506"/>
      <c r="C132" s="507"/>
      <c r="D132" s="507"/>
      <c r="E132" s="507"/>
      <c r="F132" s="507"/>
      <c r="G132" s="507"/>
      <c r="H132" s="507"/>
      <c r="I132" s="507"/>
      <c r="J132" s="507"/>
      <c r="K132" s="507"/>
      <c r="L132" s="507"/>
    </row>
    <row r="133" spans="1:12" s="9" customFormat="1" ht="51" customHeight="1" thickBot="1" x14ac:dyDescent="0.25">
      <c r="A133" s="8">
        <f>A129+1</f>
        <v>17</v>
      </c>
      <c r="B133" s="825" t="str">
        <f>Translations!$B$1087</f>
        <v>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v>
      </c>
      <c r="C133" s="826"/>
      <c r="D133" s="826"/>
      <c r="E133" s="826"/>
      <c r="F133" s="826"/>
      <c r="G133" s="826"/>
      <c r="H133" s="826"/>
      <c r="I133" s="826"/>
      <c r="J133" s="826"/>
      <c r="K133" s="826"/>
      <c r="L133" s="805"/>
    </row>
    <row r="134" spans="1:12" s="9" customFormat="1" ht="4.9000000000000004" customHeight="1" x14ac:dyDescent="0.2">
      <c r="A134" s="26"/>
      <c r="B134" s="791"/>
      <c r="C134" s="792"/>
      <c r="D134" s="792"/>
      <c r="E134" s="792"/>
      <c r="F134" s="792"/>
      <c r="G134" s="792"/>
      <c r="H134" s="792"/>
      <c r="I134" s="792"/>
      <c r="J134" s="792"/>
      <c r="K134" s="792"/>
      <c r="L134" s="31"/>
    </row>
    <row r="135" spans="1:12" s="17" customFormat="1" x14ac:dyDescent="0.2">
      <c r="A135" s="13"/>
      <c r="L135" s="18"/>
    </row>
    <row r="136" spans="1:12" ht="15.75" customHeight="1" x14ac:dyDescent="0.2">
      <c r="A136" s="8">
        <f>A133+1</f>
        <v>18</v>
      </c>
      <c r="B136" s="786" t="str">
        <f>Translations!$B$87</f>
        <v>Member State-specific guidance is listed here:</v>
      </c>
      <c r="C136" s="786"/>
      <c r="D136" s="786"/>
      <c r="E136" s="786"/>
      <c r="F136" s="786"/>
      <c r="G136" s="786"/>
      <c r="H136" s="786"/>
      <c r="I136" s="786"/>
      <c r="J136" s="786"/>
      <c r="K136" s="786"/>
      <c r="L136" s="786"/>
    </row>
    <row r="137" spans="1:12" x14ac:dyDescent="0.2">
      <c r="B137" s="20"/>
      <c r="C137" s="20"/>
      <c r="D137" s="20"/>
      <c r="E137" s="20"/>
      <c r="F137" s="20"/>
      <c r="G137" s="20"/>
      <c r="H137" s="20"/>
      <c r="I137" s="20"/>
      <c r="J137" s="20"/>
      <c r="K137" s="20"/>
      <c r="L137" s="25"/>
    </row>
    <row r="138" spans="1:12" x14ac:dyDescent="0.2">
      <c r="B138" s="20"/>
      <c r="C138" s="20"/>
      <c r="D138" s="20"/>
      <c r="E138" s="20"/>
      <c r="F138" s="20"/>
      <c r="G138" s="20"/>
      <c r="H138" s="20"/>
      <c r="I138" s="20"/>
      <c r="J138" s="20"/>
      <c r="K138" s="20"/>
      <c r="L138" s="25"/>
    </row>
    <row r="139" spans="1:12" x14ac:dyDescent="0.2">
      <c r="B139" s="20"/>
      <c r="C139" s="20"/>
      <c r="D139" s="20"/>
      <c r="E139" s="20"/>
      <c r="F139" s="20"/>
      <c r="G139" s="20"/>
      <c r="H139" s="20"/>
      <c r="I139" s="20"/>
      <c r="J139" s="20"/>
      <c r="K139" s="20"/>
      <c r="L139" s="25"/>
    </row>
    <row r="140" spans="1:12" x14ac:dyDescent="0.2">
      <c r="B140" s="20"/>
      <c r="C140" s="20"/>
      <c r="D140" s="20"/>
      <c r="E140" s="20"/>
      <c r="F140" s="20"/>
      <c r="G140" s="20"/>
      <c r="H140" s="20"/>
      <c r="I140" s="20"/>
      <c r="J140" s="20"/>
      <c r="K140" s="20"/>
      <c r="L140" s="25"/>
    </row>
    <row r="141" spans="1:12" x14ac:dyDescent="0.2">
      <c r="B141" s="20"/>
      <c r="C141" s="20"/>
      <c r="D141" s="20"/>
      <c r="E141" s="20"/>
      <c r="F141" s="20"/>
      <c r="G141" s="20"/>
      <c r="H141" s="20"/>
      <c r="I141" s="20"/>
      <c r="J141" s="20"/>
      <c r="K141" s="20"/>
      <c r="L141" s="25"/>
    </row>
    <row r="142" spans="1:12" x14ac:dyDescent="0.2">
      <c r="B142" s="20"/>
      <c r="C142" s="20"/>
      <c r="D142" s="20"/>
      <c r="E142" s="20"/>
      <c r="F142" s="20"/>
      <c r="G142" s="20"/>
      <c r="H142" s="20"/>
      <c r="I142" s="20"/>
      <c r="J142" s="20"/>
      <c r="K142" s="20"/>
      <c r="L142" s="25"/>
    </row>
    <row r="143" spans="1:12" x14ac:dyDescent="0.2">
      <c r="B143" s="20"/>
      <c r="C143" s="20"/>
      <c r="D143" s="20"/>
      <c r="E143" s="20"/>
      <c r="F143" s="20"/>
      <c r="G143" s="20"/>
      <c r="H143" s="20"/>
      <c r="I143" s="20"/>
      <c r="J143" s="20"/>
      <c r="K143" s="20"/>
      <c r="L143" s="25"/>
    </row>
    <row r="144" spans="1:12" x14ac:dyDescent="0.2">
      <c r="B144" s="20"/>
      <c r="C144" s="20"/>
      <c r="D144" s="20"/>
      <c r="E144" s="20"/>
      <c r="F144" s="20"/>
      <c r="G144" s="20"/>
      <c r="H144" s="20"/>
      <c r="I144" s="20"/>
      <c r="J144" s="20"/>
      <c r="K144" s="20"/>
      <c r="L144" s="25"/>
    </row>
    <row r="145" spans="2:12" x14ac:dyDescent="0.2">
      <c r="B145" s="20"/>
      <c r="C145" s="20"/>
      <c r="D145" s="20"/>
      <c r="E145" s="20"/>
      <c r="F145" s="20"/>
      <c r="G145" s="20"/>
      <c r="H145" s="20"/>
      <c r="I145" s="20"/>
      <c r="J145" s="20"/>
      <c r="K145" s="20"/>
      <c r="L145" s="25"/>
    </row>
    <row r="146" spans="2:12" x14ac:dyDescent="0.2">
      <c r="B146" s="20"/>
      <c r="C146" s="20"/>
      <c r="D146" s="20"/>
      <c r="E146" s="20"/>
      <c r="F146" s="20"/>
      <c r="G146" s="20"/>
      <c r="H146" s="20"/>
      <c r="I146" s="20"/>
      <c r="J146" s="20"/>
      <c r="K146" s="20"/>
      <c r="L146" s="25"/>
    </row>
    <row r="147" spans="2:12" x14ac:dyDescent="0.2">
      <c r="B147" s="20"/>
      <c r="C147" s="20"/>
      <c r="D147" s="20"/>
      <c r="E147" s="20"/>
      <c r="F147" s="20"/>
      <c r="G147" s="20"/>
      <c r="H147" s="20"/>
      <c r="I147" s="20"/>
      <c r="J147" s="20"/>
      <c r="K147" s="20"/>
      <c r="L147" s="25"/>
    </row>
    <row r="148" spans="2:12" x14ac:dyDescent="0.2">
      <c r="B148" s="20"/>
      <c r="C148" s="20"/>
      <c r="D148" s="20"/>
      <c r="E148" s="20"/>
      <c r="F148" s="20"/>
      <c r="G148" s="20"/>
      <c r="H148" s="20"/>
      <c r="I148" s="20"/>
      <c r="J148" s="20"/>
      <c r="K148" s="20"/>
      <c r="L148" s="25"/>
    </row>
  </sheetData>
  <sheetProtection sheet="1" objects="1" scenarios="1" formatCells="0" formatColumns="0" formatRows="0" insertColumns="0" insertRows="0"/>
  <mergeCells count="104">
    <mergeCell ref="J93:L93"/>
    <mergeCell ref="B36:L36"/>
    <mergeCell ref="B37:L37"/>
    <mergeCell ref="C38:L38"/>
    <mergeCell ref="C39:L39"/>
    <mergeCell ref="B41:L41"/>
    <mergeCell ref="B30:L30"/>
    <mergeCell ref="B31:L31"/>
    <mergeCell ref="B32:L32"/>
    <mergeCell ref="B33:L33"/>
    <mergeCell ref="B35:L35"/>
    <mergeCell ref="B40:L40"/>
    <mergeCell ref="B133:L133"/>
    <mergeCell ref="B134:K134"/>
    <mergeCell ref="B42:L42"/>
    <mergeCell ref="B43:L43"/>
    <mergeCell ref="B44:L44"/>
    <mergeCell ref="B53:L53"/>
    <mergeCell ref="B46:L46"/>
    <mergeCell ref="B72:L72"/>
    <mergeCell ref="C112:D112"/>
    <mergeCell ref="E112:L112"/>
    <mergeCell ref="C109:D109"/>
    <mergeCell ref="B51:L51"/>
    <mergeCell ref="B52:L52"/>
    <mergeCell ref="C68:L68"/>
    <mergeCell ref="C66:L66"/>
    <mergeCell ref="C65:L65"/>
    <mergeCell ref="B127:L127"/>
    <mergeCell ref="B125:L125"/>
    <mergeCell ref="B126:L126"/>
    <mergeCell ref="B84:L84"/>
    <mergeCell ref="E74:H81"/>
    <mergeCell ref="B120:L120"/>
    <mergeCell ref="B123:L123"/>
    <mergeCell ref="D93:I93"/>
    <mergeCell ref="B15:L15"/>
    <mergeCell ref="B16:L16"/>
    <mergeCell ref="B27:L27"/>
    <mergeCell ref="B28:L28"/>
    <mergeCell ref="B29:L29"/>
    <mergeCell ref="B25:L25"/>
    <mergeCell ref="B26:L26"/>
    <mergeCell ref="B22:L22"/>
    <mergeCell ref="B9:L9"/>
    <mergeCell ref="B11:L11"/>
    <mergeCell ref="B12:L12"/>
    <mergeCell ref="B13:L13"/>
    <mergeCell ref="B14:L14"/>
    <mergeCell ref="B10:L10"/>
    <mergeCell ref="B18:L18"/>
    <mergeCell ref="B19:L19"/>
    <mergeCell ref="B20:L20"/>
    <mergeCell ref="B21:L21"/>
    <mergeCell ref="B23:L23"/>
    <mergeCell ref="B24:L24"/>
    <mergeCell ref="B4:L4"/>
    <mergeCell ref="B5:L5"/>
    <mergeCell ref="B6:L6"/>
    <mergeCell ref="B7:L7"/>
    <mergeCell ref="B8:L8"/>
    <mergeCell ref="B2:J2"/>
    <mergeCell ref="B83:L83"/>
    <mergeCell ref="B3:L3"/>
    <mergeCell ref="B63:L63"/>
    <mergeCell ref="B50:L50"/>
    <mergeCell ref="B57:L57"/>
    <mergeCell ref="B58:L58"/>
    <mergeCell ref="B48:L48"/>
    <mergeCell ref="B60:L60"/>
    <mergeCell ref="C67:L67"/>
    <mergeCell ref="B54:L54"/>
    <mergeCell ref="B55:L55"/>
    <mergeCell ref="C70:L70"/>
    <mergeCell ref="B61:L61"/>
    <mergeCell ref="B47:L47"/>
    <mergeCell ref="B49:L49"/>
    <mergeCell ref="B71:L71"/>
    <mergeCell ref="C64:L64"/>
    <mergeCell ref="C69:L69"/>
    <mergeCell ref="B136:L136"/>
    <mergeCell ref="B86:L86"/>
    <mergeCell ref="B106:L106"/>
    <mergeCell ref="B107:L107"/>
    <mergeCell ref="B103:L103"/>
    <mergeCell ref="B128:K128"/>
    <mergeCell ref="B131:L131"/>
    <mergeCell ref="B116:L116"/>
    <mergeCell ref="E113:L113"/>
    <mergeCell ref="E109:L109"/>
    <mergeCell ref="C110:D110"/>
    <mergeCell ref="E110:L110"/>
    <mergeCell ref="C111:D111"/>
    <mergeCell ref="B129:L129"/>
    <mergeCell ref="B130:K130"/>
    <mergeCell ref="D89:I89"/>
    <mergeCell ref="D90:I90"/>
    <mergeCell ref="E111:L111"/>
    <mergeCell ref="B104:L104"/>
    <mergeCell ref="D88:I88"/>
    <mergeCell ref="D92:I92"/>
    <mergeCell ref="B105:L105"/>
    <mergeCell ref="C108:D108"/>
    <mergeCell ref="E108:L108"/>
  </mergeCells>
  <phoneticPr fontId="9" type="noConversion"/>
  <conditionalFormatting sqref="M123">
    <cfRule type="expression" dxfId="291" priority="2">
      <formula>CONTR_onlyCORSIA=TRUE</formula>
    </cfRule>
  </conditionalFormatting>
  <conditionalFormatting sqref="A123">
    <cfRule type="expression" dxfId="290" priority="1">
      <formula>CONTR_onlyCORSIA=TRUE</formula>
    </cfRule>
  </conditionalFormatting>
  <hyperlinks>
    <hyperlink ref="D88" r:id="rId1" display="http://eur-lex.europa.eu/en/index.htm " xr:uid="{00000000-0004-0000-0100-000000000000}"/>
    <hyperlink ref="D92" r:id="rId2" display="http://ec.europa.eu/clima/policies/ets/monitoring/index_en.htm" xr:uid="{00000000-0004-0000-0100-000001000000}"/>
    <hyperlink ref="D89" r:id="rId3" display="http://ec.europa.eu/clima/policies/ets/index_en.htm" xr:uid="{00000000-0004-0000-0100-000002000000}"/>
    <hyperlink ref="D90" r:id="rId4" display="http://ec.europa.eu/clima/policies/transport/aviation/index_en.htm" xr:uid="{00000000-0004-0000-0100-000003000000}"/>
    <hyperlink ref="B7:K7" r:id="rId5" display="http://ec.europa.eu/clima/documentation/ets/docs/decision_benchmarking_15_dec_en.pdf. " xr:uid="{00000000-0004-0000-0100-000004000000}"/>
    <hyperlink ref="B13" r:id="rId6" display="https://eur-lex.europa.eu/eli/reg/2012/601" xr:uid="{00000000-0004-0000-0100-000005000000}"/>
    <hyperlink ref="B13:L13" r:id="rId7" display="https://eur-lex.europa.eu/eli/reg/2012/601" xr:uid="{00000000-0004-0000-0100-000006000000}"/>
    <hyperlink ref="B32" r:id="rId8" display="https://www.icao.int/environmental-protection/CORSIA/Pages/default.aspx" xr:uid="{00000000-0004-0000-0100-000007000000}"/>
    <hyperlink ref="B43" r:id="rId9" display="https://ec.europa.eu/clima/sites/clima/files/ets/monitoring/docs/gd2_guidance_aircraft_en.pdf" xr:uid="{00000000-0004-0000-0100-000008000000}"/>
    <hyperlink ref="B7" r:id="rId10" display="https://eur-lex.europa.eu/legal-content/EN/TXT/?uri=CELEX:02003L0087-20180408" xr:uid="{00000000-0004-0000-0100-000009000000}"/>
    <hyperlink ref="B16" r:id="rId11" display="http://data.europa.eu/eli/reg_impl/2018/2066/oj" xr:uid="{00000000-0004-0000-0100-00000A000000}"/>
    <hyperlink ref="B11" r:id="rId12" display="https://eur-lex.europa.eu/eli/reg_del/2019/1603/oj" xr:uid="{00000000-0004-0000-0100-00000B000000}"/>
    <hyperlink ref="B7:L7" r:id="rId13" display="http://data.europa.eu/eli/dir/2003/87/2020-01-01" xr:uid="{00000000-0004-0000-0100-00000C000000}"/>
    <hyperlink ref="B20" r:id="rId14" display="https://eur-lex.europa.eu/legal-content/EN/TXT/?uri=CELEX:22017A1207(01)" xr:uid="{00000000-0004-0000-0100-00000D000000}"/>
    <hyperlink ref="B26" r:id="rId15" display="https://www.bafu.admin.ch/bafu/en/home/topics/climate/info-specialists/climate-policy/emissions-trading/informationen-fuer-luftfahrzeugbetreiber.html " xr:uid="{00000000-0004-0000-0100-00000E000000}"/>
    <hyperlink ref="B99" r:id="rId16" xr:uid="{CD7238F3-33DE-4CAB-8093-A5C5AEAB5C2B}"/>
  </hyperlinks>
  <pageMargins left="0.78740157480314965" right="0.78740157480314965" top="0.78740157480314965" bottom="0.78740157480314965" header="0.39370078740157483" footer="0.39370078740157483"/>
  <pageSetup paperSize="9" scale="58" fitToHeight="2" orientation="portrait" r:id="rId17"/>
  <headerFooter alignWithMargins="0">
    <oddFooter>&amp;L&amp;F&amp;C&amp;A&amp;R&amp;P / &amp;N</oddFooter>
  </headerFooter>
  <rowBreaks count="1" manualBreakCount="1">
    <brk id="9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M157"/>
  <sheetViews>
    <sheetView showGridLines="0" topLeftCell="B2" zoomScale="130" zoomScaleNormal="130" zoomScaleSheetLayoutView="140" workbookViewId="0">
      <selection activeCell="B2" sqref="B2"/>
    </sheetView>
  </sheetViews>
  <sheetFormatPr defaultColWidth="11.42578125" defaultRowHeight="12.75" x14ac:dyDescent="0.2"/>
  <cols>
    <col min="1" max="1" width="2.85546875" style="271" hidden="1" customWidth="1"/>
    <col min="2" max="2" width="3.140625" style="73" customWidth="1"/>
    <col min="3" max="3" width="4.140625" style="73" customWidth="1"/>
    <col min="4" max="11" width="12.7109375" style="73" customWidth="1"/>
    <col min="12" max="12" width="3.140625" style="97" customWidth="1"/>
    <col min="13" max="13" width="9.140625" style="169" hidden="1" customWidth="1"/>
    <col min="14" max="14" width="11.42578125" style="73" customWidth="1"/>
    <col min="15" max="16384" width="11.42578125" style="73"/>
  </cols>
  <sheetData>
    <row r="1" spans="1:13" hidden="1" x14ac:dyDescent="0.2">
      <c r="A1" s="270" t="s">
        <v>975</v>
      </c>
      <c r="B1" s="271"/>
      <c r="C1" s="271"/>
      <c r="D1" s="271"/>
      <c r="E1" s="271"/>
      <c r="F1" s="271"/>
      <c r="G1" s="271"/>
      <c r="H1" s="271"/>
      <c r="I1" s="271"/>
      <c r="J1" s="271"/>
      <c r="K1" s="271"/>
      <c r="L1" s="270"/>
      <c r="M1" s="169" t="s">
        <v>975</v>
      </c>
    </row>
    <row r="2" spans="1:13" x14ac:dyDescent="0.2">
      <c r="C2" s="156"/>
      <c r="D2" s="155"/>
      <c r="E2" s="155"/>
      <c r="F2" s="154"/>
      <c r="G2" s="154"/>
    </row>
    <row r="3" spans="1:13" ht="23.25" customHeight="1" x14ac:dyDescent="0.2">
      <c r="C3" s="833" t="str">
        <f>Translations!$B$876</f>
        <v>GENERAL INFORMATION ABOUT THIS REPORT</v>
      </c>
      <c r="D3" s="833"/>
      <c r="E3" s="833"/>
      <c r="F3" s="833"/>
      <c r="G3" s="833"/>
      <c r="H3" s="833"/>
      <c r="I3" s="833"/>
      <c r="J3" s="833"/>
      <c r="K3" s="833"/>
    </row>
    <row r="5" spans="1:13" ht="15.75" x14ac:dyDescent="0.25">
      <c r="C5" s="111">
        <v>1</v>
      </c>
      <c r="D5" s="77" t="str">
        <f>Translations!$B$1088</f>
        <v>Reporting Year and Scope</v>
      </c>
      <c r="E5" s="77"/>
      <c r="F5" s="77"/>
      <c r="G5" s="77"/>
      <c r="H5" s="77"/>
      <c r="I5" s="77"/>
      <c r="J5" s="77"/>
      <c r="K5" s="77"/>
    </row>
    <row r="6" spans="1:13" ht="13.5" thickBot="1" x14ac:dyDescent="0.25">
      <c r="M6" s="169" t="s">
        <v>1340</v>
      </c>
    </row>
    <row r="7" spans="1:13" s="159" customFormat="1" ht="20.25" customHeight="1" thickBot="1" x14ac:dyDescent="0.25">
      <c r="A7" s="183"/>
      <c r="C7" s="160" t="s">
        <v>244</v>
      </c>
      <c r="D7" s="842" t="str">
        <f>Translations!$B$850</f>
        <v>Reporting year:</v>
      </c>
      <c r="E7" s="842"/>
      <c r="F7" s="842"/>
      <c r="G7" s="842"/>
      <c r="H7" s="842"/>
      <c r="I7" s="843"/>
      <c r="J7" s="844"/>
      <c r="K7" s="845"/>
      <c r="L7" s="161"/>
      <c r="M7" s="501" t="str">
        <f>IF(I7="","",I7)</f>
        <v/>
      </c>
    </row>
    <row r="8" spans="1:13" ht="12.75" customHeight="1" x14ac:dyDescent="0.2">
      <c r="B8" s="108"/>
      <c r="C8" s="78"/>
      <c r="D8" s="837" t="str">
        <f>Translations!$B$878</f>
        <v>This is the year in which the reported aviation activities took place, i.e. 2013 for the report which you submit by 31 March 2014.</v>
      </c>
      <c r="E8" s="837"/>
      <c r="F8" s="837"/>
      <c r="G8" s="837"/>
      <c r="H8" s="837"/>
      <c r="I8" s="846"/>
      <c r="J8" s="846"/>
      <c r="K8" s="846"/>
    </row>
    <row r="9" spans="1:13" ht="5.0999999999999996" customHeight="1" x14ac:dyDescent="0.2"/>
    <row r="10" spans="1:13" x14ac:dyDescent="0.2">
      <c r="C10" s="160" t="s">
        <v>247</v>
      </c>
      <c r="D10" s="771" t="str">
        <f>Translations!$B$1089</f>
        <v>Version number of this emission report:</v>
      </c>
      <c r="E10" s="867"/>
      <c r="F10" s="867"/>
      <c r="G10" s="867"/>
      <c r="H10" s="867"/>
      <c r="I10" s="867"/>
      <c r="J10" s="869"/>
      <c r="K10" s="411">
        <v>1</v>
      </c>
    </row>
    <row r="11" spans="1:13" x14ac:dyDescent="0.2">
      <c r="D11" s="837" t="str">
        <f>Translations!$B$1090</f>
        <v>This should be a natural number (starting from 1) helping the verifier and competent authority to identify the version of the report verified.</v>
      </c>
      <c r="E11" s="837"/>
      <c r="F11" s="837"/>
      <c r="G11" s="837"/>
      <c r="H11" s="837"/>
      <c r="I11" s="846"/>
      <c r="J11" s="846"/>
      <c r="K11" s="846"/>
    </row>
    <row r="12" spans="1:13" ht="5.0999999999999996" customHeight="1" x14ac:dyDescent="0.2"/>
    <row r="13" spans="1:13" x14ac:dyDescent="0.2">
      <c r="C13" s="160" t="s">
        <v>283</v>
      </c>
      <c r="D13" s="403" t="str">
        <f>Translations!$B$1091</f>
        <v>Language in which this report is filled:</v>
      </c>
      <c r="E13" s="505"/>
      <c r="F13" s="505"/>
      <c r="G13" s="505"/>
      <c r="H13" s="505"/>
      <c r="I13" s="505"/>
      <c r="J13" s="873" t="s">
        <v>1405</v>
      </c>
      <c r="K13" s="874"/>
    </row>
    <row r="14" spans="1:13" ht="38.25" customHeight="1" x14ac:dyDescent="0.2">
      <c r="D14" s="849" t="str">
        <f>Translations!$B$1092</f>
        <v>For performing automated checks on the data reported, it is important that the complete report is filled consistently in one language (which may deviate from the template's language). Please confirm here the language in which you have filled the report.</v>
      </c>
      <c r="E14" s="849"/>
      <c r="F14" s="849"/>
      <c r="G14" s="849"/>
      <c r="H14" s="849"/>
      <c r="I14" s="850"/>
      <c r="J14" s="850"/>
      <c r="K14" s="850"/>
    </row>
    <row r="15" spans="1:13" ht="5.0999999999999996" customHeight="1" x14ac:dyDescent="0.2"/>
    <row r="16" spans="1:13" x14ac:dyDescent="0.2">
      <c r="C16" s="160" t="s">
        <v>249</v>
      </c>
      <c r="D16" s="403" t="str">
        <f>Translations!$B$1093</f>
        <v>Has the Art. 28a(6) derogation been used?</v>
      </c>
      <c r="E16" s="505"/>
      <c r="F16" s="505"/>
      <c r="G16" s="505"/>
      <c r="H16" s="505"/>
      <c r="I16" s="505"/>
      <c r="J16" s="505"/>
      <c r="K16" s="410" t="b">
        <v>0</v>
      </c>
    </row>
    <row r="17" spans="2:13" ht="38.25" customHeight="1" x14ac:dyDescent="0.2">
      <c r="D17" s="853" t="str">
        <f>Translations!$B$1094</f>
        <v xml:space="preserve">In accordance with Article 28a(6)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E17" s="853"/>
      <c r="F17" s="853"/>
      <c r="G17" s="853"/>
      <c r="H17" s="853"/>
      <c r="I17" s="853"/>
      <c r="J17" s="853"/>
      <c r="K17" s="853"/>
      <c r="L17" s="853"/>
    </row>
    <row r="18" spans="2:13" ht="25.5" customHeight="1" x14ac:dyDescent="0.2">
      <c r="D18" s="853" t="str">
        <f>Translations!$B$1258</f>
        <v>Note that for the purposes of the EU ETS, the threshold applies to the sum of all flights within EEA, outgoing from EEA and incoming to EEA, including those incoming from Switzerland.</v>
      </c>
      <c r="E18" s="809"/>
      <c r="F18" s="809"/>
      <c r="G18" s="809"/>
      <c r="H18" s="809"/>
      <c r="I18" s="809"/>
      <c r="J18" s="809"/>
      <c r="K18" s="809"/>
      <c r="L18" s="671"/>
    </row>
    <row r="19" spans="2:13" ht="38.25" customHeight="1" x14ac:dyDescent="0.2">
      <c r="D19" s="853"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E19" s="853"/>
      <c r="F19" s="853"/>
      <c r="G19" s="853"/>
      <c r="H19" s="853"/>
      <c r="I19" s="853"/>
      <c r="J19" s="853"/>
      <c r="K19" s="853"/>
      <c r="L19" s="853"/>
    </row>
    <row r="20" spans="2:13" ht="5.0999999999999996" customHeight="1" x14ac:dyDescent="0.2"/>
    <row r="21" spans="2:13" x14ac:dyDescent="0.2">
      <c r="B21" s="401"/>
      <c r="C21" s="401"/>
      <c r="D21" s="401"/>
      <c r="E21" s="401"/>
      <c r="F21" s="401"/>
      <c r="G21" s="401"/>
      <c r="H21" s="401"/>
      <c r="I21" s="401"/>
      <c r="J21" s="401"/>
      <c r="K21" s="401"/>
      <c r="L21" s="402"/>
    </row>
    <row r="22" spans="2:13" x14ac:dyDescent="0.2">
      <c r="B22" s="401"/>
      <c r="D22" s="101" t="str">
        <f>Translations!$B$1096</f>
        <v>Scope: EU ETS and/or CORSIA:</v>
      </c>
      <c r="L22" s="402"/>
    </row>
    <row r="23" spans="2:13" x14ac:dyDescent="0.2">
      <c r="B23" s="401"/>
      <c r="D23" s="870" t="str">
        <f>Translations!$B$1097</f>
        <v>Note: If this section is kept empty, it is automatically assumed that this report is filled for EU ETS only.</v>
      </c>
      <c r="E23" s="871"/>
      <c r="F23" s="871"/>
      <c r="G23" s="871"/>
      <c r="H23" s="871"/>
      <c r="I23" s="871"/>
      <c r="J23" s="871"/>
      <c r="K23" s="871"/>
      <c r="L23" s="402"/>
    </row>
    <row r="24" spans="2:13" ht="5.0999999999999996" customHeight="1" x14ac:dyDescent="0.2">
      <c r="B24" s="401"/>
      <c r="L24" s="402"/>
    </row>
    <row r="25" spans="2:13" ht="25.5" customHeight="1" x14ac:dyDescent="0.2">
      <c r="B25" s="401"/>
      <c r="D25" s="778" t="str">
        <f>Translations!$B$1098</f>
        <v xml:space="preserve">If you have an obligation under CORSIA to the same country as under the EU ETS, you should fill in the sections of this template which are marked as relating to ICAO's market based mechanism CORSIA (indicated by a light blue frame). </v>
      </c>
      <c r="E25" s="760"/>
      <c r="F25" s="760"/>
      <c r="G25" s="760"/>
      <c r="H25" s="760"/>
      <c r="I25" s="760"/>
      <c r="J25" s="760"/>
      <c r="K25" s="760"/>
      <c r="L25" s="397"/>
      <c r="M25" s="502"/>
    </row>
    <row r="26" spans="2:13" ht="25.5" customHeight="1" x14ac:dyDescent="0.2">
      <c r="B26" s="401"/>
      <c r="D26" s="778" t="str">
        <f>Translations!$B$1099</f>
        <v>In line with paragraph 1.2 of the CORSIA SARPs, the aircraft operator is attributed to the state according to its ICAO designator, if applicable, or to the state that issued the AOC, or the place of juridical registration.</v>
      </c>
      <c r="E26" s="760"/>
      <c r="F26" s="760"/>
      <c r="G26" s="760"/>
      <c r="H26" s="760"/>
      <c r="I26" s="760"/>
      <c r="J26" s="760"/>
      <c r="K26" s="760"/>
      <c r="L26" s="397"/>
      <c r="M26" s="502"/>
    </row>
    <row r="27" spans="2:13" ht="38.25" customHeight="1" x14ac:dyDescent="0.2">
      <c r="B27" s="401"/>
      <c r="D27" s="778" t="str">
        <f>Translations!$B$1100</f>
        <v>An obligation under CORSIA is given only if you are producing annual CO2 emissions greater than 10,000 tonnes from international flights conducted by aeroplanes with a maximum certificated take-off mass greater than 5,700 kg from 1 January 2019, with the exception of humanitarian, medical and firefighting flights.</v>
      </c>
      <c r="E27" s="866"/>
      <c r="F27" s="866"/>
      <c r="G27" s="866"/>
      <c r="H27" s="866"/>
      <c r="I27" s="866"/>
      <c r="J27" s="866"/>
      <c r="K27" s="866"/>
      <c r="L27" s="397"/>
      <c r="M27" s="502"/>
    </row>
    <row r="28" spans="2:13" ht="38.25" customHeight="1" x14ac:dyDescent="0.2">
      <c r="B28" s="401"/>
      <c r="D28" s="778" t="str">
        <f>Translations!$B$1101</f>
        <v>If for CORSIA purposes you are attributed to another country, you have to report the data relevant for CORSIA to that country. Therefore please get in touch with the relevant competent authority of that country for further instructions on the need to deliver an annual emissions report.</v>
      </c>
      <c r="E28" s="866"/>
      <c r="F28" s="866"/>
      <c r="G28" s="866"/>
      <c r="H28" s="866"/>
      <c r="I28" s="866"/>
      <c r="J28" s="866"/>
      <c r="K28" s="866"/>
      <c r="L28" s="397"/>
      <c r="M28" s="502" t="s">
        <v>1238</v>
      </c>
    </row>
    <row r="29" spans="2:13" ht="5.0999999999999996" customHeight="1" x14ac:dyDescent="0.2">
      <c r="B29" s="401"/>
      <c r="D29" s="1"/>
      <c r="E29" s="398"/>
      <c r="F29" s="398"/>
      <c r="G29" s="398"/>
      <c r="H29" s="398"/>
      <c r="I29" s="398"/>
      <c r="J29" s="398"/>
      <c r="K29" s="398"/>
      <c r="L29" s="397"/>
      <c r="M29" s="502"/>
    </row>
    <row r="30" spans="2:13" ht="13.5" customHeight="1" x14ac:dyDescent="0.2">
      <c r="B30" s="401"/>
      <c r="C30" s="160" t="s">
        <v>250</v>
      </c>
      <c r="D30" s="771" t="str">
        <f>Translations!$B$1102</f>
        <v>Please confirm if you want to use this emission report for CORSIA:</v>
      </c>
      <c r="E30" s="867"/>
      <c r="F30" s="867"/>
      <c r="G30" s="867"/>
      <c r="H30" s="867"/>
      <c r="I30" s="867"/>
      <c r="J30" s="869"/>
      <c r="K30" s="410"/>
      <c r="L30" s="397"/>
      <c r="M30" s="503" t="b">
        <f>IF(ISBLANK(K30),TRUE,K30)</f>
        <v>1</v>
      </c>
    </row>
    <row r="31" spans="2:13" ht="5.0999999999999996" customHeight="1" x14ac:dyDescent="0.2">
      <c r="B31" s="401"/>
      <c r="D31" s="1"/>
      <c r="E31" s="398"/>
      <c r="F31" s="398"/>
      <c r="G31" s="398"/>
      <c r="H31" s="398"/>
      <c r="I31" s="398"/>
      <c r="J31" s="398"/>
      <c r="K31" s="398"/>
      <c r="L31" s="397"/>
      <c r="M31" s="502"/>
    </row>
    <row r="32" spans="2:13" ht="13.5" customHeight="1" x14ac:dyDescent="0.2">
      <c r="B32" s="401"/>
      <c r="C32" s="160" t="s">
        <v>245</v>
      </c>
      <c r="D32" s="820" t="str">
        <f>Translations!$B$1103</f>
        <v>Are you required to comply with CORSIA in another state?</v>
      </c>
      <c r="E32" s="822"/>
      <c r="F32" s="822"/>
      <c r="G32" s="822"/>
      <c r="H32" s="822"/>
      <c r="I32" s="822"/>
      <c r="J32" s="822"/>
      <c r="K32" s="410"/>
      <c r="L32" s="397"/>
      <c r="M32" s="503" t="b">
        <f>(K30=TRUE)</f>
        <v>0</v>
      </c>
    </row>
    <row r="33" spans="2:13" ht="5.0999999999999996" customHeight="1" x14ac:dyDescent="0.2">
      <c r="B33" s="401"/>
      <c r="D33" s="1"/>
      <c r="E33" s="398"/>
      <c r="F33" s="398"/>
      <c r="G33" s="398"/>
      <c r="H33" s="398"/>
      <c r="I33" s="398"/>
      <c r="J33" s="398"/>
      <c r="K33" s="398"/>
      <c r="L33" s="397"/>
      <c r="M33" s="502"/>
    </row>
    <row r="34" spans="2:13" ht="12.75" customHeight="1" x14ac:dyDescent="0.2">
      <c r="B34" s="401"/>
      <c r="C34" s="160" t="s">
        <v>552</v>
      </c>
      <c r="D34" s="863" t="str">
        <f>Translations!$B$1104</f>
        <v>Please confirm to which other state you will report under CORSIA:</v>
      </c>
      <c r="E34" s="864"/>
      <c r="F34" s="864"/>
      <c r="G34" s="864"/>
      <c r="H34" s="865"/>
      <c r="I34" s="855"/>
      <c r="J34" s="856"/>
      <c r="K34" s="857"/>
      <c r="L34" s="397"/>
      <c r="M34" s="503" t="b">
        <f>OR(K30=TRUE,AND(NOT(ISBLANK(K32)),K32=FALSE))</f>
        <v>0</v>
      </c>
    </row>
    <row r="35" spans="2:13" ht="5.0999999999999996" customHeight="1" x14ac:dyDescent="0.2">
      <c r="B35" s="401"/>
      <c r="D35" s="1"/>
      <c r="E35" s="398"/>
      <c r="F35" s="398"/>
      <c r="G35" s="398"/>
      <c r="H35" s="398"/>
      <c r="I35" s="398"/>
      <c r="J35" s="398"/>
      <c r="K35" s="398"/>
      <c r="L35" s="397"/>
      <c r="M35" s="502"/>
    </row>
    <row r="36" spans="2:13" ht="25.5" customHeight="1" x14ac:dyDescent="0.2">
      <c r="B36" s="401"/>
      <c r="D36" s="778" t="str">
        <f>Translations!$B$1105</f>
        <v>Some aircraft operators have an obligation under CORSIA only, i.e. no obligation under the EU ETS. If you are filling this emissions report for CORSIA purposes only, please confirm below that this is the case.</v>
      </c>
      <c r="E36" s="866"/>
      <c r="F36" s="866"/>
      <c r="G36" s="866"/>
      <c r="H36" s="866"/>
      <c r="I36" s="866"/>
      <c r="J36" s="866"/>
      <c r="K36" s="866"/>
      <c r="L36" s="397"/>
      <c r="M36" s="504" t="s">
        <v>1239</v>
      </c>
    </row>
    <row r="37" spans="2:13" ht="5.0999999999999996" customHeight="1" x14ac:dyDescent="0.2">
      <c r="B37" s="401"/>
      <c r="D37" s="1"/>
      <c r="E37" s="398"/>
      <c r="F37" s="398"/>
      <c r="G37" s="398"/>
      <c r="H37" s="398"/>
      <c r="I37" s="398"/>
      <c r="J37" s="398"/>
      <c r="K37" s="398"/>
      <c r="L37" s="397"/>
      <c r="M37" s="502"/>
    </row>
    <row r="38" spans="2:13" ht="13.5" customHeight="1" x14ac:dyDescent="0.2">
      <c r="B38" s="401"/>
      <c r="C38" s="160" t="s">
        <v>257</v>
      </c>
      <c r="D38" s="771" t="str">
        <f>Translations!$B$1106</f>
        <v>Please confirm if you have an obligation under the EU ETS:</v>
      </c>
      <c r="E38" s="867"/>
      <c r="F38" s="867"/>
      <c r="G38" s="867"/>
      <c r="H38" s="867"/>
      <c r="I38" s="867"/>
      <c r="J38" s="399"/>
      <c r="K38" s="410"/>
      <c r="L38" s="397"/>
      <c r="M38" s="503" t="b">
        <f>IF(ISBLANK(K38),FALSE,NOT(K38))</f>
        <v>0</v>
      </c>
    </row>
    <row r="39" spans="2:13" ht="5.0999999999999996" customHeight="1" x14ac:dyDescent="0.2">
      <c r="B39" s="401"/>
      <c r="L39" s="402"/>
    </row>
    <row r="40" spans="2:13" x14ac:dyDescent="0.2">
      <c r="B40" s="401"/>
      <c r="C40" s="401"/>
      <c r="D40" s="401"/>
      <c r="E40" s="401"/>
      <c r="F40" s="401"/>
      <c r="G40" s="401"/>
      <c r="H40" s="401"/>
      <c r="I40" s="401"/>
      <c r="J40" s="401"/>
      <c r="K40" s="401"/>
      <c r="L40" s="402"/>
    </row>
    <row r="42" spans="2:13" ht="15.75" x14ac:dyDescent="0.25">
      <c r="C42" s="111">
        <v>2</v>
      </c>
      <c r="D42" s="77" t="str">
        <f>Translations!$B$879</f>
        <v>Identification of the Aircraft Operator</v>
      </c>
      <c r="E42" s="77"/>
      <c r="F42" s="77"/>
      <c r="G42" s="77"/>
      <c r="H42" s="77"/>
      <c r="I42" s="77"/>
      <c r="J42" s="77"/>
      <c r="K42" s="77"/>
    </row>
    <row r="44" spans="2:13" x14ac:dyDescent="0.2">
      <c r="C44" s="153" t="s">
        <v>244</v>
      </c>
      <c r="D44" s="838" t="str">
        <f>Translations!$B$101</f>
        <v>Please enter the name of the aircraft operator:</v>
      </c>
      <c r="E44" s="838"/>
      <c r="F44" s="838"/>
      <c r="G44" s="838"/>
      <c r="H44" s="854"/>
      <c r="I44" s="839"/>
      <c r="J44" s="840"/>
      <c r="K44" s="841"/>
    </row>
    <row r="45" spans="2:13" x14ac:dyDescent="0.2">
      <c r="B45" s="108"/>
      <c r="C45" s="78"/>
      <c r="D45" s="837" t="str">
        <f>Translations!$B$880</f>
        <v>This name should be the legal entity carrying out the aviation activities defined in Annex I of the EU ETS Directive.</v>
      </c>
      <c r="E45" s="837"/>
      <c r="F45" s="837"/>
      <c r="G45" s="837"/>
      <c r="H45" s="837"/>
      <c r="I45" s="846"/>
      <c r="J45" s="846"/>
      <c r="K45" s="846"/>
    </row>
    <row r="46" spans="2:13" ht="12.75" customHeight="1" x14ac:dyDescent="0.2">
      <c r="B46" s="108"/>
      <c r="C46" s="79" t="s">
        <v>247</v>
      </c>
      <c r="D46" s="838" t="str">
        <f>Translations!$B$104</f>
        <v>Unique Identifier as stated in the Commission's list of aircraft operators:</v>
      </c>
      <c r="E46" s="838"/>
      <c r="F46" s="838"/>
      <c r="G46" s="838"/>
      <c r="H46" s="838"/>
      <c r="I46" s="838"/>
      <c r="J46" s="838"/>
      <c r="K46" s="838"/>
    </row>
    <row r="47" spans="2:13" ht="38.25" customHeight="1" x14ac:dyDescent="0.2">
      <c r="B47" s="108"/>
      <c r="C47" s="78"/>
      <c r="D47" s="837" t="str">
        <f>Translations!$B$1107</f>
        <v>This identifier can be found on the list published by the Commission pursuant to Article 18a(3) of the EU ETS Directive.If the aircraft operator is not yet listed, please state "NA" (not applicable).</v>
      </c>
      <c r="E47" s="837"/>
      <c r="F47" s="837"/>
      <c r="G47" s="837"/>
      <c r="H47" s="837"/>
      <c r="I47" s="834"/>
      <c r="J47" s="835"/>
      <c r="K47" s="836"/>
    </row>
    <row r="49" spans="2:13" ht="27" customHeight="1" x14ac:dyDescent="0.2">
      <c r="B49" s="108"/>
      <c r="C49" s="153" t="s">
        <v>1011</v>
      </c>
      <c r="D49" s="838" t="str">
        <f>Translations!$B$113</f>
        <v>If different to the name given in 2(a), please also enter the name of the aircraft operator as it appears on the Commission's list of operators:</v>
      </c>
      <c r="E49" s="838"/>
      <c r="F49" s="838"/>
      <c r="G49" s="838"/>
      <c r="H49" s="838"/>
      <c r="I49" s="838"/>
      <c r="J49" s="838"/>
      <c r="K49" s="838"/>
    </row>
    <row r="50" spans="2:13" ht="33.75" customHeight="1" x14ac:dyDescent="0.2">
      <c r="B50" s="108"/>
      <c r="C50" s="78"/>
      <c r="D50" s="837" t="str">
        <f>Translations!$B$1108</f>
        <v>The name of the aircraft operator on the list pursuant to Article 18a(3) of the EU ETS Directive may be different to the actual aircraft operator's name entered in 2(a) above.Keep empty, if not applicable.</v>
      </c>
      <c r="E50" s="837"/>
      <c r="F50" s="837"/>
      <c r="G50" s="837"/>
      <c r="H50" s="837"/>
      <c r="I50" s="834"/>
      <c r="J50" s="835"/>
      <c r="K50" s="836"/>
    </row>
    <row r="52" spans="2:13" ht="29.25" customHeight="1" x14ac:dyDescent="0.2">
      <c r="B52" s="108"/>
      <c r="C52" s="153" t="s">
        <v>1010</v>
      </c>
      <c r="D52" s="838" t="str">
        <f>Translations!$B$115</f>
        <v>Please enter the unique ICAO designator used in the call sign for Air Traffic Control (ATC) purposes, where available:</v>
      </c>
      <c r="E52" s="838"/>
      <c r="F52" s="838"/>
      <c r="G52" s="838"/>
      <c r="H52" s="838"/>
      <c r="I52" s="838"/>
      <c r="J52" s="838"/>
      <c r="K52" s="838"/>
    </row>
    <row r="53" spans="2:13" ht="20.25" customHeight="1" x14ac:dyDescent="0.2">
      <c r="C53" s="78"/>
      <c r="D53" s="837" t="str">
        <f>Translations!$B$881</f>
        <v>The ICAO designator should be that specified in box 7 of the ICAO flight plan (excluding the flight identification) as specified in ICAO document 8585.  If you do not specify an ICAO designator in flight plans, please select "n.a." from the drop-down list and proceed to 2(e).</v>
      </c>
      <c r="E53" s="837"/>
      <c r="F53" s="837"/>
      <c r="G53" s="837"/>
      <c r="H53" s="837"/>
      <c r="I53" s="839"/>
      <c r="J53" s="840"/>
      <c r="K53" s="841"/>
    </row>
    <row r="54" spans="2:13" ht="31.5" customHeight="1" x14ac:dyDescent="0.2">
      <c r="C54" s="78"/>
      <c r="D54" s="837"/>
      <c r="E54" s="837"/>
      <c r="F54" s="837"/>
      <c r="G54" s="837"/>
      <c r="H54" s="837"/>
    </row>
    <row r="55" spans="2:13" ht="27.75" customHeight="1" x14ac:dyDescent="0.2">
      <c r="B55" s="108"/>
      <c r="C55" s="80" t="s">
        <v>652</v>
      </c>
      <c r="D55" s="838" t="str">
        <f>Translations!$B$117</f>
        <v>Where a unique ICAO designator for ATC purposes is not available, please provide the aircraft registration markings used in the call sign for ATC purposes for the aircraft you operate.</v>
      </c>
      <c r="E55" s="838"/>
      <c r="F55" s="838"/>
      <c r="G55" s="838"/>
      <c r="H55" s="838"/>
      <c r="I55" s="838"/>
      <c r="J55" s="838"/>
      <c r="K55" s="838"/>
      <c r="M55" s="169" t="s">
        <v>879</v>
      </c>
    </row>
    <row r="56" spans="2:13" ht="51.75" customHeight="1" x14ac:dyDescent="0.2">
      <c r="B56" s="108"/>
      <c r="C56" s="78"/>
      <c r="D56" s="837" t="str">
        <f>Translations!$B$882</f>
        <v>If a unique ICAO designator is not available, enter the identification for ATC purposes (tail numbers) of all the aircraft you operate as used in box 7 of the flight plan.  Please separate each registration with a semicolon (";"). Otherwise enter "n.a." and proceed.</v>
      </c>
      <c r="E56" s="861"/>
      <c r="F56" s="861"/>
      <c r="G56" s="861"/>
      <c r="H56" s="862"/>
      <c r="I56" s="839"/>
      <c r="J56" s="847"/>
      <c r="K56" s="848"/>
      <c r="M56" s="166" t="b">
        <f>IF($I$53="",FALSE,IF($I$53=Euconst_NA,FALSE,TRUE))</f>
        <v>0</v>
      </c>
    </row>
    <row r="58" spans="2:13" x14ac:dyDescent="0.2">
      <c r="C58" s="80" t="s">
        <v>245</v>
      </c>
      <c r="D58" s="852" t="str">
        <f>Translations!$B$120</f>
        <v>Please enter the administering Member State of the aircraft operator</v>
      </c>
      <c r="E58" s="852"/>
      <c r="F58" s="852"/>
      <c r="G58" s="852"/>
      <c r="H58" s="852"/>
      <c r="I58" s="852"/>
      <c r="J58" s="852"/>
      <c r="K58" s="852"/>
    </row>
    <row r="59" spans="2:13" x14ac:dyDescent="0.2">
      <c r="B59" s="76"/>
      <c r="C59" s="81"/>
      <c r="D59" s="837" t="str">
        <f>Translations!$B$121</f>
        <v>pursuant to Art. 18a of the Directive.</v>
      </c>
      <c r="E59" s="837"/>
      <c r="F59" s="837"/>
      <c r="G59" s="837"/>
      <c r="H59" s="837"/>
      <c r="I59" s="839"/>
      <c r="J59" s="840"/>
      <c r="K59" s="841"/>
    </row>
    <row r="60" spans="2:13" x14ac:dyDescent="0.2">
      <c r="B60" s="76"/>
      <c r="C60" s="81"/>
      <c r="D60" s="82"/>
      <c r="E60" s="82"/>
      <c r="F60" s="82"/>
      <c r="G60" s="82"/>
      <c r="H60" s="82"/>
      <c r="I60" s="83"/>
      <c r="J60" s="83"/>
      <c r="K60" s="83"/>
    </row>
    <row r="61" spans="2:13" x14ac:dyDescent="0.2">
      <c r="C61" s="80" t="s">
        <v>552</v>
      </c>
      <c r="D61" s="851" t="str">
        <f>Translations!$B$122</f>
        <v>Competent authority in this Member State:</v>
      </c>
      <c r="E61" s="851"/>
      <c r="F61" s="851"/>
      <c r="G61" s="851"/>
      <c r="H61" s="851"/>
      <c r="I61" s="839" t="s">
        <v>1562</v>
      </c>
      <c r="J61" s="840"/>
      <c r="K61" s="841"/>
    </row>
    <row r="62" spans="2:13" ht="30.75" customHeight="1" x14ac:dyDescent="0.2">
      <c r="B62" s="76"/>
      <c r="C62" s="81"/>
      <c r="D62" s="837" t="str">
        <f>Translations!$B$123</f>
        <v>In some Member States there is more than one Competent Authority dealing with the EU ETS for aircraft operators. Please enter the name of the appropriate authority, if applicable. Otherwise choose "n.a.".</v>
      </c>
      <c r="E62" s="837"/>
      <c r="F62" s="837"/>
      <c r="G62" s="837"/>
      <c r="H62" s="837"/>
      <c r="I62" s="846"/>
      <c r="J62" s="846"/>
      <c r="K62" s="846"/>
    </row>
    <row r="63" spans="2:13" ht="25.5" customHeight="1" x14ac:dyDescent="0.2">
      <c r="B63" s="76"/>
      <c r="C63" s="80" t="s">
        <v>257</v>
      </c>
      <c r="D63" s="852" t="str">
        <f>Translations!$B$124</f>
        <v>Please enter the number and issuing authority of the Air Operator Certificate (AOC) and Operating Licence granted by a Member State if available:</v>
      </c>
      <c r="E63" s="852"/>
      <c r="F63" s="852"/>
      <c r="G63" s="852"/>
      <c r="H63" s="852"/>
      <c r="I63" s="852"/>
      <c r="J63" s="852"/>
      <c r="K63" s="852"/>
    </row>
    <row r="64" spans="2:13" ht="13.15" customHeight="1" x14ac:dyDescent="0.2">
      <c r="C64" s="78"/>
      <c r="D64" s="858" t="str">
        <f>Translations!$B$1109</f>
        <v>If you don't find the appropriate name of the issueing authority in the drop-down list, you can enter ist name like in a normal text field.</v>
      </c>
      <c r="E64" s="858"/>
      <c r="F64" s="858"/>
      <c r="G64" s="858"/>
      <c r="H64" s="858"/>
      <c r="I64" s="858"/>
      <c r="J64" s="858"/>
      <c r="K64" s="858"/>
    </row>
    <row r="65" spans="3:11" x14ac:dyDescent="0.2">
      <c r="C65" s="84"/>
      <c r="F65" s="147" t="str">
        <f>Translations!$B$125</f>
        <v>Air Operator Certificate:</v>
      </c>
      <c r="H65" s="149"/>
      <c r="I65" s="839"/>
      <c r="J65" s="840"/>
      <c r="K65" s="841"/>
    </row>
    <row r="66" spans="3:11" x14ac:dyDescent="0.2">
      <c r="F66" s="147" t="str">
        <f>Translations!$B$126</f>
        <v>AOC Issuing authority:</v>
      </c>
      <c r="H66" s="149"/>
      <c r="I66" s="839"/>
      <c r="J66" s="840"/>
      <c r="K66" s="841"/>
    </row>
    <row r="67" spans="3:11" x14ac:dyDescent="0.2">
      <c r="C67" s="84"/>
      <c r="F67" s="147" t="str">
        <f>Translations!$B$127</f>
        <v>Operating Licence:</v>
      </c>
      <c r="H67" s="149"/>
      <c r="I67" s="839"/>
      <c r="J67" s="840"/>
      <c r="K67" s="841"/>
    </row>
    <row r="68" spans="3:11" x14ac:dyDescent="0.2">
      <c r="F68" s="147" t="str">
        <f>Translations!$B$128</f>
        <v>Issuing authority:</v>
      </c>
      <c r="H68" s="149"/>
      <c r="I68" s="839"/>
      <c r="J68" s="840"/>
      <c r="K68" s="841"/>
    </row>
    <row r="69" spans="3:11" x14ac:dyDescent="0.2">
      <c r="C69" s="84"/>
      <c r="G69" s="85"/>
      <c r="H69" s="149"/>
      <c r="I69" s="83"/>
      <c r="J69" s="83"/>
      <c r="K69" s="83"/>
    </row>
    <row r="70" spans="3:11" ht="15.75" customHeight="1" x14ac:dyDescent="0.2">
      <c r="C70" s="83" t="s">
        <v>278</v>
      </c>
      <c r="D70" s="852" t="str">
        <f>Translations!$B$129</f>
        <v>Please enter the address of the aircraft operator, including postcode and country:</v>
      </c>
      <c r="E70" s="852"/>
      <c r="F70" s="852"/>
      <c r="G70" s="852"/>
      <c r="H70" s="852"/>
      <c r="I70" s="852"/>
      <c r="J70" s="852"/>
      <c r="K70" s="852"/>
    </row>
    <row r="71" spans="3:11" x14ac:dyDescent="0.2">
      <c r="C71" s="84"/>
      <c r="D71" s="82"/>
      <c r="E71" s="82"/>
      <c r="F71" s="147" t="str">
        <f>Translations!$B$130</f>
        <v>Address Line 1</v>
      </c>
      <c r="H71" s="149"/>
      <c r="I71" s="839"/>
      <c r="J71" s="840"/>
      <c r="K71" s="841"/>
    </row>
    <row r="72" spans="3:11" x14ac:dyDescent="0.2">
      <c r="C72" s="84"/>
      <c r="D72" s="82"/>
      <c r="E72" s="82"/>
      <c r="F72" s="147" t="str">
        <f>Translations!$B$131</f>
        <v>Address Line 2</v>
      </c>
      <c r="H72" s="149"/>
      <c r="I72" s="839"/>
      <c r="J72" s="840"/>
      <c r="K72" s="841"/>
    </row>
    <row r="73" spans="3:11" x14ac:dyDescent="0.2">
      <c r="C73" s="84"/>
      <c r="D73" s="82"/>
      <c r="E73" s="82"/>
      <c r="F73" s="147" t="str">
        <f>Translations!$B$132</f>
        <v>City</v>
      </c>
      <c r="H73" s="149"/>
      <c r="I73" s="839"/>
      <c r="J73" s="840"/>
      <c r="K73" s="841"/>
    </row>
    <row r="74" spans="3:11" x14ac:dyDescent="0.2">
      <c r="C74" s="84"/>
      <c r="D74" s="82"/>
      <c r="E74" s="82"/>
      <c r="F74" s="147" t="str">
        <f>Translations!$B$133</f>
        <v>State/Province/Region</v>
      </c>
      <c r="H74" s="149"/>
      <c r="I74" s="839"/>
      <c r="J74" s="840"/>
      <c r="K74" s="841"/>
    </row>
    <row r="75" spans="3:11" x14ac:dyDescent="0.2">
      <c r="C75" s="84"/>
      <c r="D75" s="78"/>
      <c r="E75" s="78"/>
      <c r="F75" s="147" t="str">
        <f>Translations!$B$134</f>
        <v>Postcode/ZIP</v>
      </c>
      <c r="H75" s="149"/>
      <c r="I75" s="839"/>
      <c r="J75" s="840"/>
      <c r="K75" s="841"/>
    </row>
    <row r="76" spans="3:11" x14ac:dyDescent="0.2">
      <c r="C76" s="84"/>
      <c r="D76" s="78"/>
      <c r="E76" s="78"/>
      <c r="F76" s="147" t="str">
        <f>Translations!$B$135</f>
        <v>Country</v>
      </c>
      <c r="H76" s="149"/>
      <c r="I76" s="839"/>
      <c r="J76" s="840"/>
      <c r="K76" s="841"/>
    </row>
    <row r="77" spans="3:11" x14ac:dyDescent="0.2">
      <c r="C77" s="84"/>
      <c r="D77" s="78"/>
      <c r="E77" s="78"/>
      <c r="F77" s="147" t="str">
        <f>Translations!$B$883</f>
        <v>Telephone Number:</v>
      </c>
      <c r="H77" s="149"/>
      <c r="I77" s="839"/>
      <c r="J77" s="840"/>
      <c r="K77" s="841"/>
    </row>
    <row r="78" spans="3:11" x14ac:dyDescent="0.2">
      <c r="C78" s="84"/>
      <c r="D78" s="78"/>
      <c r="E78" s="78"/>
      <c r="F78" s="147" t="str">
        <f>Translations!$B$136</f>
        <v>Email address</v>
      </c>
      <c r="H78" s="149"/>
      <c r="I78" s="839"/>
      <c r="J78" s="840"/>
      <c r="K78" s="841"/>
    </row>
    <row r="79" spans="3:11" x14ac:dyDescent="0.2">
      <c r="C79" s="84"/>
      <c r="G79" s="85"/>
      <c r="H79" s="149"/>
      <c r="I79" s="83"/>
      <c r="J79" s="83"/>
      <c r="K79" s="83"/>
    </row>
    <row r="80" spans="3:11" x14ac:dyDescent="0.2">
      <c r="C80" s="153" t="s">
        <v>679</v>
      </c>
      <c r="D80" s="868" t="str">
        <f>Translations!$B$884</f>
        <v>Who can we contact about your annual emission report?</v>
      </c>
      <c r="E80" s="868"/>
      <c r="F80" s="868"/>
      <c r="G80" s="868"/>
      <c r="H80" s="868"/>
      <c r="I80" s="868"/>
      <c r="J80" s="868"/>
      <c r="K80" s="868"/>
    </row>
    <row r="81" spans="2:11" ht="26.25" customHeight="1" x14ac:dyDescent="0.2">
      <c r="C81" s="78"/>
      <c r="D81" s="858" t="str">
        <f>Translations!$B$885</f>
        <v>It will help the competent authority to have someone who they can contact directly with any questions about your report. The person you name should have the authority to act on your behalf. This may be an agent acting on behalf of the aircraft operator.</v>
      </c>
      <c r="E81" s="858"/>
      <c r="F81" s="858"/>
      <c r="G81" s="858"/>
      <c r="H81" s="858"/>
      <c r="I81" s="858"/>
      <c r="J81" s="858"/>
      <c r="K81" s="858"/>
    </row>
    <row r="82" spans="2:11" x14ac:dyDescent="0.2">
      <c r="C82" s="78"/>
      <c r="E82" s="78"/>
      <c r="F82" s="153" t="str">
        <f>Translations!$B$151</f>
        <v>Title:</v>
      </c>
      <c r="I82" s="839"/>
      <c r="J82" s="840"/>
      <c r="K82" s="841"/>
    </row>
    <row r="83" spans="2:11" x14ac:dyDescent="0.2">
      <c r="C83" s="78"/>
      <c r="E83" s="78"/>
      <c r="F83" s="153" t="str">
        <f>Translations!$B$152</f>
        <v>First Name:</v>
      </c>
      <c r="I83" s="839"/>
      <c r="J83" s="840"/>
      <c r="K83" s="841"/>
    </row>
    <row r="84" spans="2:11" x14ac:dyDescent="0.2">
      <c r="C84" s="78"/>
      <c r="E84" s="78"/>
      <c r="F84" s="153" t="str">
        <f>Translations!$B$153</f>
        <v>Surname:</v>
      </c>
      <c r="I84" s="839"/>
      <c r="J84" s="840"/>
      <c r="K84" s="841"/>
    </row>
    <row r="85" spans="2:11" x14ac:dyDescent="0.2">
      <c r="C85" s="78"/>
      <c r="E85" s="78"/>
      <c r="F85" s="153" t="str">
        <f>Translations!$B$154</f>
        <v>Job title:</v>
      </c>
      <c r="I85" s="839"/>
      <c r="J85" s="840"/>
      <c r="K85" s="841"/>
    </row>
    <row r="86" spans="2:11" x14ac:dyDescent="0.2">
      <c r="C86" s="78"/>
      <c r="E86" s="78"/>
      <c r="F86" s="153" t="str">
        <f>Translations!$B$155</f>
        <v>Organisation name (if acting on behalf of the aircraft operator):</v>
      </c>
      <c r="H86" s="78"/>
    </row>
    <row r="87" spans="2:11" x14ac:dyDescent="0.2">
      <c r="B87" s="76"/>
      <c r="C87" s="87"/>
      <c r="E87" s="88"/>
      <c r="F87" s="79"/>
      <c r="H87" s="76"/>
      <c r="I87" s="839"/>
      <c r="J87" s="840"/>
      <c r="K87" s="841"/>
    </row>
    <row r="88" spans="2:11" x14ac:dyDescent="0.2">
      <c r="C88" s="78"/>
      <c r="E88" s="78"/>
      <c r="F88" s="153" t="str">
        <f>Translations!$B$156</f>
        <v>Telephone number:</v>
      </c>
      <c r="I88" s="839"/>
      <c r="J88" s="840"/>
      <c r="K88" s="841"/>
    </row>
    <row r="89" spans="2:11" x14ac:dyDescent="0.2">
      <c r="C89" s="86"/>
      <c r="E89" s="78"/>
      <c r="F89" s="153" t="str">
        <f>Translations!$B$157</f>
        <v>Email address:</v>
      </c>
      <c r="I89" s="839"/>
      <c r="J89" s="840"/>
      <c r="K89" s="841"/>
    </row>
    <row r="90" spans="2:11" x14ac:dyDescent="0.2">
      <c r="C90" s="84"/>
      <c r="G90" s="85"/>
      <c r="H90" s="149"/>
      <c r="I90" s="83"/>
      <c r="J90" s="83"/>
      <c r="K90" s="83"/>
    </row>
    <row r="91" spans="2:11" x14ac:dyDescent="0.2">
      <c r="B91" s="76"/>
      <c r="C91" s="153" t="s">
        <v>680</v>
      </c>
      <c r="D91" s="153" t="str">
        <f>Translations!$B$159</f>
        <v>Please provide an address for receipt of correspondence</v>
      </c>
    </row>
    <row r="92" spans="2:11" ht="27" customHeight="1" x14ac:dyDescent="0.2">
      <c r="B92" s="90"/>
      <c r="C92" s="91"/>
      <c r="D92" s="853" t="str">
        <f>Translations!$B$886</f>
        <v>You must provide an address for receipt of notices or other documents under or in connection with the EU Greenhouse Gas Emissions Trading Scheme. Please provide an electronic address and a postal address within the administering Member State.</v>
      </c>
      <c r="E92" s="853"/>
      <c r="F92" s="853"/>
      <c r="G92" s="853"/>
      <c r="H92" s="853"/>
      <c r="I92" s="853"/>
      <c r="J92" s="853"/>
      <c r="K92" s="853"/>
    </row>
    <row r="93" spans="2:11" x14ac:dyDescent="0.2">
      <c r="B93" s="76"/>
      <c r="C93" s="92"/>
      <c r="F93" s="153" t="str">
        <f>Translations!$B$151</f>
        <v>Title:</v>
      </c>
      <c r="H93" s="93"/>
      <c r="I93" s="839"/>
      <c r="J93" s="840"/>
      <c r="K93" s="841"/>
    </row>
    <row r="94" spans="2:11" x14ac:dyDescent="0.2">
      <c r="B94" s="76"/>
      <c r="C94" s="92"/>
      <c r="D94" s="153"/>
      <c r="E94" s="78"/>
      <c r="F94" s="153" t="str">
        <f>Translations!$B$152</f>
        <v>First Name:</v>
      </c>
      <c r="H94" s="93"/>
      <c r="I94" s="839"/>
      <c r="J94" s="840"/>
      <c r="K94" s="841"/>
    </row>
    <row r="95" spans="2:11" x14ac:dyDescent="0.2">
      <c r="B95" s="76"/>
      <c r="C95" s="92"/>
      <c r="D95" s="153"/>
      <c r="E95" s="78"/>
      <c r="F95" s="153" t="str">
        <f>Translations!$B$153</f>
        <v>Surname:</v>
      </c>
      <c r="H95" s="93"/>
      <c r="I95" s="839"/>
      <c r="J95" s="840"/>
      <c r="K95" s="841"/>
    </row>
    <row r="96" spans="2:11" x14ac:dyDescent="0.2">
      <c r="B96" s="76"/>
      <c r="C96" s="94"/>
      <c r="E96" s="78"/>
      <c r="F96" s="153" t="str">
        <f>Translations!$B$157</f>
        <v>Email address:</v>
      </c>
      <c r="H96" s="93"/>
      <c r="I96" s="839"/>
      <c r="J96" s="840"/>
      <c r="K96" s="841"/>
    </row>
    <row r="97" spans="1:13" x14ac:dyDescent="0.2">
      <c r="C97" s="78"/>
      <c r="E97" s="78"/>
      <c r="F97" s="153" t="str">
        <f>Translations!$B$156</f>
        <v>Telephone number:</v>
      </c>
      <c r="I97" s="839"/>
      <c r="J97" s="840"/>
      <c r="K97" s="841"/>
    </row>
    <row r="98" spans="1:13" x14ac:dyDescent="0.2">
      <c r="B98" s="76"/>
      <c r="C98" s="92"/>
      <c r="F98" s="95" t="str">
        <f>Translations!$B$162</f>
        <v>Address Line 1:</v>
      </c>
      <c r="H98" s="95"/>
      <c r="I98" s="839"/>
      <c r="J98" s="840"/>
      <c r="K98" s="841"/>
    </row>
    <row r="99" spans="1:13" x14ac:dyDescent="0.2">
      <c r="B99" s="76"/>
      <c r="C99" s="96"/>
      <c r="F99" s="95" t="str">
        <f>Translations!$B$163</f>
        <v>Address Line 2:</v>
      </c>
      <c r="H99" s="95"/>
      <c r="I99" s="839"/>
      <c r="J99" s="840"/>
      <c r="K99" s="841"/>
    </row>
    <row r="100" spans="1:13" x14ac:dyDescent="0.2">
      <c r="B100" s="76"/>
      <c r="C100" s="96"/>
      <c r="F100" s="95" t="str">
        <f>Translations!$B$164</f>
        <v>City:</v>
      </c>
      <c r="H100" s="95"/>
      <c r="I100" s="839"/>
      <c r="J100" s="840"/>
      <c r="K100" s="841"/>
    </row>
    <row r="101" spans="1:13" x14ac:dyDescent="0.2">
      <c r="B101" s="76"/>
      <c r="C101" s="96"/>
      <c r="F101" s="95" t="str">
        <f>Translations!$B$165</f>
        <v>State/Province/Region:</v>
      </c>
      <c r="H101" s="95"/>
      <c r="I101" s="839"/>
      <c r="J101" s="840"/>
      <c r="K101" s="841"/>
    </row>
    <row r="102" spans="1:13" x14ac:dyDescent="0.2">
      <c r="B102" s="76"/>
      <c r="C102" s="96"/>
      <c r="F102" s="95" t="str">
        <f>Translations!$B$166</f>
        <v>Postcode/ZIP:</v>
      </c>
      <c r="H102" s="95"/>
      <c r="I102" s="839"/>
      <c r="J102" s="840"/>
      <c r="K102" s="841"/>
    </row>
    <row r="103" spans="1:13" x14ac:dyDescent="0.2">
      <c r="B103" s="76"/>
      <c r="C103" s="96"/>
      <c r="F103" s="95" t="str">
        <f>Translations!$B$167</f>
        <v>Country:</v>
      </c>
      <c r="H103" s="95"/>
      <c r="I103" s="839"/>
      <c r="J103" s="840"/>
      <c r="K103" s="841"/>
    </row>
    <row r="104" spans="1:13" s="76" customFormat="1" x14ac:dyDescent="0.2">
      <c r="A104" s="271"/>
      <c r="C104" s="162"/>
      <c r="G104" s="163"/>
      <c r="H104" s="163"/>
      <c r="I104" s="164"/>
      <c r="J104" s="164"/>
      <c r="K104" s="164"/>
      <c r="L104" s="75"/>
      <c r="M104" s="169"/>
    </row>
    <row r="105" spans="1:13" s="76" customFormat="1" ht="5.0999999999999996" customHeight="1" x14ac:dyDescent="0.2">
      <c r="A105" s="271"/>
      <c r="B105" s="401"/>
      <c r="C105" s="405"/>
      <c r="D105" s="401"/>
      <c r="E105" s="401"/>
      <c r="F105" s="401"/>
      <c r="G105" s="406"/>
      <c r="H105" s="406"/>
      <c r="I105" s="407"/>
      <c r="J105" s="407"/>
      <c r="K105" s="407"/>
      <c r="L105" s="402"/>
      <c r="M105" s="169"/>
    </row>
    <row r="106" spans="1:13" s="76" customFormat="1" x14ac:dyDescent="0.2">
      <c r="A106" s="271"/>
      <c r="B106" s="401"/>
      <c r="C106" s="153" t="s">
        <v>1247</v>
      </c>
      <c r="D106" s="403" t="str">
        <f>Translations!$B$1110</f>
        <v>Legal representative of the aircraft operator</v>
      </c>
      <c r="E106" s="5"/>
      <c r="F106" s="5"/>
      <c r="G106" s="5"/>
      <c r="H106" s="5"/>
      <c r="I106" s="5"/>
      <c r="J106" s="5"/>
      <c r="K106" s="5"/>
      <c r="L106" s="402"/>
      <c r="M106" s="169"/>
    </row>
    <row r="107" spans="1:13" s="76" customFormat="1" ht="25.5" customHeight="1" x14ac:dyDescent="0.2">
      <c r="A107" s="271"/>
      <c r="B107" s="401"/>
      <c r="C107" s="162"/>
      <c r="D107" s="872" t="str">
        <f>Translations!$B$1111</f>
        <v>Please provide contact information of a representative who is legally responsible for the aircraft operator, for the purpose of compliance with the EU ETS, or CORSIA rules, as applicable.</v>
      </c>
      <c r="E107" s="872"/>
      <c r="F107" s="872"/>
      <c r="G107" s="872"/>
      <c r="H107" s="872"/>
      <c r="I107" s="872"/>
      <c r="J107" s="872"/>
      <c r="K107" s="872"/>
      <c r="L107" s="402"/>
      <c r="M107" s="169"/>
    </row>
    <row r="108" spans="1:13" s="76" customFormat="1" x14ac:dyDescent="0.2">
      <c r="A108" s="271"/>
      <c r="B108" s="401"/>
      <c r="C108" s="162"/>
      <c r="D108" s="5"/>
      <c r="E108" s="5"/>
      <c r="F108" s="5"/>
      <c r="G108" s="403" t="str">
        <f>Translations!$B$151</f>
        <v>Title:</v>
      </c>
      <c r="H108" s="404"/>
      <c r="I108" s="855"/>
      <c r="J108" s="856"/>
      <c r="K108" s="857"/>
      <c r="L108" s="402"/>
      <c r="M108" s="169"/>
    </row>
    <row r="109" spans="1:13" s="76" customFormat="1" x14ac:dyDescent="0.2">
      <c r="A109" s="271"/>
      <c r="B109" s="401"/>
      <c r="C109" s="162"/>
      <c r="D109" s="403"/>
      <c r="E109" s="26"/>
      <c r="F109" s="5"/>
      <c r="G109" s="403" t="str">
        <f>Translations!$B$152</f>
        <v>First Name:</v>
      </c>
      <c r="H109" s="404"/>
      <c r="I109" s="855"/>
      <c r="J109" s="856"/>
      <c r="K109" s="857"/>
      <c r="L109" s="402"/>
      <c r="M109" s="169"/>
    </row>
    <row r="110" spans="1:13" s="76" customFormat="1" x14ac:dyDescent="0.2">
      <c r="A110" s="271"/>
      <c r="B110" s="401"/>
      <c r="C110" s="162"/>
      <c r="D110" s="403"/>
      <c r="E110" s="26"/>
      <c r="F110" s="5"/>
      <c r="G110" s="403" t="str">
        <f>Translations!$B$153</f>
        <v>Surname:</v>
      </c>
      <c r="H110" s="404"/>
      <c r="I110" s="855"/>
      <c r="J110" s="856"/>
      <c r="K110" s="857"/>
      <c r="L110" s="402"/>
      <c r="M110" s="169"/>
    </row>
    <row r="111" spans="1:13" s="76" customFormat="1" x14ac:dyDescent="0.2">
      <c r="A111" s="271"/>
      <c r="B111" s="401"/>
      <c r="C111" s="162"/>
      <c r="D111" s="5"/>
      <c r="E111" s="26"/>
      <c r="F111" s="5"/>
      <c r="G111" s="403" t="str">
        <f>Translations!$B$157</f>
        <v>Email address:</v>
      </c>
      <c r="H111" s="404"/>
      <c r="I111" s="855"/>
      <c r="J111" s="856"/>
      <c r="K111" s="857"/>
      <c r="L111" s="402"/>
      <c r="M111" s="169"/>
    </row>
    <row r="112" spans="1:13" s="76" customFormat="1" x14ac:dyDescent="0.2">
      <c r="A112" s="271"/>
      <c r="B112" s="401"/>
      <c r="C112" s="162"/>
      <c r="D112" s="5"/>
      <c r="E112" s="26"/>
      <c r="F112" s="26"/>
      <c r="G112" s="403" t="str">
        <f>Translations!$B$156</f>
        <v>Telephone number:</v>
      </c>
      <c r="H112" s="5"/>
      <c r="I112" s="855"/>
      <c r="J112" s="856"/>
      <c r="K112" s="857"/>
      <c r="L112" s="402"/>
      <c r="M112" s="169"/>
    </row>
    <row r="113" spans="1:13" s="76" customFormat="1" x14ac:dyDescent="0.2">
      <c r="A113" s="271"/>
      <c r="B113" s="401"/>
      <c r="C113" s="162"/>
      <c r="D113" s="5"/>
      <c r="E113" s="5"/>
      <c r="F113" s="5"/>
      <c r="G113" s="28" t="str">
        <f>Translations!$B$162</f>
        <v>Address Line 1:</v>
      </c>
      <c r="H113" s="28"/>
      <c r="I113" s="855"/>
      <c r="J113" s="856"/>
      <c r="K113" s="857"/>
      <c r="L113" s="402"/>
      <c r="M113" s="169"/>
    </row>
    <row r="114" spans="1:13" s="76" customFormat="1" x14ac:dyDescent="0.2">
      <c r="A114" s="271"/>
      <c r="B114" s="401"/>
      <c r="C114" s="162"/>
      <c r="D114" s="5"/>
      <c r="E114" s="5"/>
      <c r="F114" s="5"/>
      <c r="G114" s="28" t="str">
        <f>Translations!$B$163</f>
        <v>Address Line 2:</v>
      </c>
      <c r="H114" s="28"/>
      <c r="I114" s="855"/>
      <c r="J114" s="856"/>
      <c r="K114" s="857"/>
      <c r="L114" s="402"/>
      <c r="M114" s="169"/>
    </row>
    <row r="115" spans="1:13" s="76" customFormat="1" x14ac:dyDescent="0.2">
      <c r="A115" s="271"/>
      <c r="B115" s="401"/>
      <c r="C115" s="162"/>
      <c r="D115" s="5"/>
      <c r="E115" s="5"/>
      <c r="F115" s="5"/>
      <c r="G115" s="28" t="str">
        <f>Translations!$B$164</f>
        <v>City:</v>
      </c>
      <c r="H115" s="28"/>
      <c r="I115" s="855"/>
      <c r="J115" s="856"/>
      <c r="K115" s="857"/>
      <c r="L115" s="402"/>
      <c r="M115" s="169"/>
    </row>
    <row r="116" spans="1:13" s="76" customFormat="1" x14ac:dyDescent="0.2">
      <c r="A116" s="271"/>
      <c r="B116" s="401"/>
      <c r="C116" s="162"/>
      <c r="D116" s="5"/>
      <c r="E116" s="5"/>
      <c r="F116" s="5"/>
      <c r="G116" s="28" t="str">
        <f>Translations!$B$165</f>
        <v>State/Province/Region:</v>
      </c>
      <c r="H116" s="28"/>
      <c r="I116" s="855"/>
      <c r="J116" s="856"/>
      <c r="K116" s="857"/>
      <c r="L116" s="402"/>
      <c r="M116" s="169"/>
    </row>
    <row r="117" spans="1:13" s="76" customFormat="1" x14ac:dyDescent="0.2">
      <c r="A117" s="271"/>
      <c r="B117" s="401"/>
      <c r="C117" s="162"/>
      <c r="D117" s="5"/>
      <c r="E117" s="5"/>
      <c r="F117" s="5"/>
      <c r="G117" s="28" t="str">
        <f>Translations!$B$166</f>
        <v>Postcode/ZIP:</v>
      </c>
      <c r="H117" s="28"/>
      <c r="I117" s="855"/>
      <c r="J117" s="856"/>
      <c r="K117" s="857"/>
      <c r="L117" s="402"/>
      <c r="M117" s="169"/>
    </row>
    <row r="118" spans="1:13" s="76" customFormat="1" x14ac:dyDescent="0.2">
      <c r="A118" s="271"/>
      <c r="B118" s="401"/>
      <c r="C118" s="162"/>
      <c r="D118" s="5"/>
      <c r="E118" s="5"/>
      <c r="F118" s="5"/>
      <c r="G118" s="28" t="str">
        <f>Translations!$B$167</f>
        <v>Country:</v>
      </c>
      <c r="H118" s="28"/>
      <c r="I118" s="855"/>
      <c r="J118" s="856"/>
      <c r="K118" s="857"/>
      <c r="L118" s="402"/>
      <c r="M118" s="169"/>
    </row>
    <row r="119" spans="1:13" s="76" customFormat="1" ht="5.0999999999999996" customHeight="1" x14ac:dyDescent="0.2">
      <c r="A119" s="271"/>
      <c r="B119" s="401"/>
      <c r="C119" s="405"/>
      <c r="D119" s="401"/>
      <c r="E119" s="401"/>
      <c r="F119" s="401"/>
      <c r="G119" s="406"/>
      <c r="H119" s="406"/>
      <c r="I119" s="407"/>
      <c r="J119" s="407"/>
      <c r="K119" s="407"/>
      <c r="L119" s="402"/>
      <c r="M119" s="169"/>
    </row>
    <row r="120" spans="1:13" s="76" customFormat="1" x14ac:dyDescent="0.2">
      <c r="A120" s="271"/>
      <c r="C120" s="162"/>
      <c r="G120" s="163"/>
      <c r="H120" s="163"/>
      <c r="I120" s="164"/>
      <c r="J120" s="164"/>
      <c r="K120" s="164"/>
      <c r="L120" s="75"/>
      <c r="M120" s="169"/>
    </row>
    <row r="121" spans="1:13" ht="15.75" x14ac:dyDescent="0.25">
      <c r="C121" s="111">
        <v>3</v>
      </c>
      <c r="D121" s="77" t="str">
        <f>Translations!$B$842</f>
        <v>Identification of the verifier</v>
      </c>
      <c r="E121" s="77"/>
      <c r="F121" s="77"/>
      <c r="G121" s="77"/>
      <c r="H121" s="77"/>
      <c r="I121" s="77"/>
      <c r="J121" s="77"/>
      <c r="K121" s="77"/>
    </row>
    <row r="122" spans="1:13" ht="38.25" customHeight="1" x14ac:dyDescent="0.2">
      <c r="C122" s="853" t="str">
        <f>Translations!$B$1094</f>
        <v xml:space="preserve">In accordance with Article 28a(6)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D122" s="853"/>
      <c r="E122" s="853"/>
      <c r="F122" s="853"/>
      <c r="G122" s="853"/>
      <c r="H122" s="853"/>
      <c r="I122" s="853"/>
      <c r="J122" s="853"/>
      <c r="K122" s="853"/>
    </row>
    <row r="123" spans="1:13" ht="38.25" customHeight="1" x14ac:dyDescent="0.2">
      <c r="C123" s="853"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D123" s="853"/>
      <c r="E123" s="853"/>
      <c r="F123" s="853"/>
      <c r="G123" s="853"/>
      <c r="H123" s="853"/>
      <c r="I123" s="853"/>
      <c r="J123" s="853"/>
      <c r="K123" s="853"/>
    </row>
    <row r="124" spans="1:13" ht="12.75" customHeight="1" x14ac:dyDescent="0.2">
      <c r="C124" s="853" t="str">
        <f>Translations!$B$1112</f>
        <v>Where small emitters make use of this simplification, this section can be left empty.</v>
      </c>
      <c r="D124" s="853"/>
      <c r="E124" s="853"/>
      <c r="F124" s="853"/>
      <c r="G124" s="853"/>
      <c r="H124" s="853"/>
      <c r="I124" s="853"/>
      <c r="J124" s="853"/>
      <c r="K124" s="853"/>
    </row>
    <row r="125" spans="1:13" x14ac:dyDescent="0.2">
      <c r="C125" s="101" t="s">
        <v>244</v>
      </c>
      <c r="D125" s="165" t="str">
        <f>Translations!$B$1113</f>
        <v>Name and address of the verifier of your annual emission report</v>
      </c>
      <c r="E125" s="101"/>
      <c r="F125" s="101"/>
      <c r="G125" s="85"/>
      <c r="H125" s="149"/>
      <c r="I125" s="83"/>
      <c r="J125" s="83"/>
      <c r="K125" s="83"/>
    </row>
    <row r="126" spans="1:13" x14ac:dyDescent="0.2">
      <c r="B126" s="76"/>
      <c r="C126" s="92"/>
      <c r="D126" s="153"/>
      <c r="E126" s="78"/>
      <c r="F126" s="153" t="str">
        <f>Translations!$B$888</f>
        <v>Company Name:</v>
      </c>
      <c r="H126" s="93"/>
      <c r="I126" s="839"/>
      <c r="J126" s="840"/>
      <c r="K126" s="841"/>
    </row>
    <row r="127" spans="1:13" x14ac:dyDescent="0.2">
      <c r="B127" s="76"/>
      <c r="C127" s="92"/>
      <c r="F127" s="95" t="str">
        <f>Translations!$B$162</f>
        <v>Address Line 1:</v>
      </c>
      <c r="H127" s="95"/>
      <c r="I127" s="839"/>
      <c r="J127" s="840"/>
      <c r="K127" s="841"/>
    </row>
    <row r="128" spans="1:13" x14ac:dyDescent="0.2">
      <c r="B128" s="76"/>
      <c r="C128" s="96"/>
      <c r="F128" s="95" t="str">
        <f>Translations!$B$163</f>
        <v>Address Line 2:</v>
      </c>
      <c r="H128" s="95"/>
      <c r="I128" s="839"/>
      <c r="J128" s="840"/>
      <c r="K128" s="841"/>
    </row>
    <row r="129" spans="2:11" x14ac:dyDescent="0.2">
      <c r="B129" s="76"/>
      <c r="C129" s="96"/>
      <c r="F129" s="95" t="str">
        <f>Translations!$B$164</f>
        <v>City:</v>
      </c>
      <c r="H129" s="95"/>
      <c r="I129" s="839"/>
      <c r="J129" s="840"/>
      <c r="K129" s="841"/>
    </row>
    <row r="130" spans="2:11" x14ac:dyDescent="0.2">
      <c r="B130" s="76"/>
      <c r="C130" s="96"/>
      <c r="F130" s="95" t="str">
        <f>Translations!$B$165</f>
        <v>State/Province/Region:</v>
      </c>
      <c r="H130" s="95"/>
      <c r="I130" s="839"/>
      <c r="J130" s="840"/>
      <c r="K130" s="841"/>
    </row>
    <row r="131" spans="2:11" x14ac:dyDescent="0.2">
      <c r="B131" s="76"/>
      <c r="C131" s="96"/>
      <c r="F131" s="95" t="str">
        <f>Translations!$B$166</f>
        <v>Postcode/ZIP:</v>
      </c>
      <c r="H131" s="95"/>
      <c r="I131" s="839"/>
      <c r="J131" s="840"/>
      <c r="K131" s="841"/>
    </row>
    <row r="132" spans="2:11" x14ac:dyDescent="0.2">
      <c r="B132" s="76"/>
      <c r="C132" s="96"/>
      <c r="F132" s="95" t="str">
        <f>Translations!$B$167</f>
        <v>Country:</v>
      </c>
      <c r="H132" s="95"/>
      <c r="I132" s="839"/>
      <c r="J132" s="840"/>
      <c r="K132" s="841"/>
    </row>
    <row r="133" spans="2:11" x14ac:dyDescent="0.2">
      <c r="C133" s="165"/>
      <c r="D133" s="101"/>
      <c r="E133" s="101"/>
      <c r="F133" s="101"/>
      <c r="G133" s="85"/>
      <c r="H133" s="149"/>
      <c r="I133" s="89"/>
      <c r="J133" s="89"/>
      <c r="K133" s="89"/>
    </row>
    <row r="134" spans="2:11" x14ac:dyDescent="0.2">
      <c r="C134" s="101" t="s">
        <v>247</v>
      </c>
      <c r="D134" s="101" t="str">
        <f>Translations!$B$1114</f>
        <v>Contact person for the accredited verifier:</v>
      </c>
      <c r="E134" s="101"/>
      <c r="F134" s="101"/>
      <c r="G134" s="85"/>
      <c r="H134" s="149"/>
      <c r="I134" s="89"/>
      <c r="J134" s="89"/>
      <c r="K134" s="89"/>
    </row>
    <row r="135" spans="2:11" ht="24" customHeight="1" x14ac:dyDescent="0.2">
      <c r="C135" s="96"/>
      <c r="D135" s="853" t="str">
        <f>Translations!$B$890</f>
        <v>It will help the competent authority to have someone who they can contact directly with any questions about verification of your report. The person you name should be familiar with this report.</v>
      </c>
      <c r="E135" s="853"/>
      <c r="F135" s="853"/>
      <c r="G135" s="853"/>
      <c r="H135" s="853"/>
      <c r="I135" s="853"/>
      <c r="J135" s="853"/>
      <c r="K135" s="853"/>
    </row>
    <row r="136" spans="2:11" x14ac:dyDescent="0.2">
      <c r="B136" s="76"/>
      <c r="F136" s="153" t="str">
        <f>Translations!$B$151</f>
        <v>Title:</v>
      </c>
      <c r="H136" s="93"/>
      <c r="I136" s="839"/>
      <c r="J136" s="840"/>
      <c r="K136" s="841"/>
    </row>
    <row r="137" spans="2:11" x14ac:dyDescent="0.2">
      <c r="B137" s="76"/>
      <c r="F137" s="153" t="str">
        <f>Translations!$B$152</f>
        <v>First Name:</v>
      </c>
      <c r="H137" s="93"/>
      <c r="I137" s="839"/>
      <c r="J137" s="840"/>
      <c r="K137" s="841"/>
    </row>
    <row r="138" spans="2:11" x14ac:dyDescent="0.2">
      <c r="B138" s="76"/>
      <c r="C138" s="96"/>
      <c r="F138" s="153" t="str">
        <f>Translations!$B$153</f>
        <v>Surname:</v>
      </c>
      <c r="H138" s="93"/>
      <c r="I138" s="839"/>
      <c r="J138" s="840"/>
      <c r="K138" s="841"/>
    </row>
    <row r="139" spans="2:11" x14ac:dyDescent="0.2">
      <c r="B139" s="76"/>
      <c r="C139" s="94"/>
      <c r="E139" s="78"/>
      <c r="F139" s="153" t="str">
        <f>Translations!$B$157</f>
        <v>Email address:</v>
      </c>
      <c r="H139" s="93"/>
      <c r="I139" s="839"/>
      <c r="J139" s="840"/>
      <c r="K139" s="841"/>
    </row>
    <row r="140" spans="2:11" x14ac:dyDescent="0.2">
      <c r="B140" s="76"/>
      <c r="C140" s="94"/>
      <c r="E140" s="78"/>
      <c r="F140" s="153" t="str">
        <f>Translations!$B$156</f>
        <v>Telephone number:</v>
      </c>
      <c r="H140" s="93"/>
      <c r="I140" s="839"/>
      <c r="J140" s="840"/>
      <c r="K140" s="841"/>
    </row>
    <row r="141" spans="2:11" x14ac:dyDescent="0.2">
      <c r="C141" s="165"/>
      <c r="D141" s="101"/>
      <c r="E141" s="101"/>
      <c r="F141" s="101"/>
      <c r="G141" s="85"/>
      <c r="H141" s="149"/>
      <c r="I141" s="89"/>
      <c r="J141" s="89"/>
      <c r="K141" s="89"/>
    </row>
    <row r="142" spans="2:11" x14ac:dyDescent="0.2">
      <c r="C142" s="101" t="s">
        <v>283</v>
      </c>
      <c r="D142" s="101" t="str">
        <f>Translations!$B$1115</f>
        <v>Information about the verifier's accreditation:</v>
      </c>
      <c r="E142" s="101"/>
      <c r="F142" s="101"/>
      <c r="G142" s="85"/>
      <c r="H142" s="149"/>
      <c r="I142" s="89"/>
      <c r="J142" s="89"/>
      <c r="K142" s="89"/>
    </row>
    <row r="143" spans="2:11" ht="24" customHeight="1" x14ac:dyDescent="0.2">
      <c r="C143" s="96"/>
      <c r="D143" s="853" t="str">
        <f>Translations!$B$1116</f>
        <v>Note that pursuant to Article 54(2) of the "AVR" (Accreditation and Verification Regulation; Commission Implementing Regulation (EU) 2018/2067), a Member State may choose to entrust certification of natural persons as verifiers to a national authority other than the national accreditation body.</v>
      </c>
      <c r="E143" s="853"/>
      <c r="F143" s="853"/>
      <c r="G143" s="853"/>
      <c r="H143" s="853"/>
      <c r="I143" s="853"/>
      <c r="J143" s="853"/>
      <c r="K143" s="853"/>
    </row>
    <row r="144" spans="2:11" ht="12.75" customHeight="1" x14ac:dyDescent="0.2">
      <c r="C144" s="96"/>
      <c r="D144" s="853" t="str">
        <f>Translations!$B$893</f>
        <v>In such cases, "accreditation" should be read as "certification", and "accreditation body" as "national authority".</v>
      </c>
      <c r="E144" s="853"/>
      <c r="F144" s="853"/>
      <c r="G144" s="853"/>
      <c r="H144" s="853"/>
      <c r="I144" s="853"/>
      <c r="J144" s="853"/>
      <c r="K144" s="853"/>
    </row>
    <row r="145" spans="2:11" x14ac:dyDescent="0.2">
      <c r="B145" s="76"/>
      <c r="C145" s="94"/>
      <c r="D145" s="147" t="str">
        <f>Translations!$B$894</f>
        <v>Member State where accreditation has been granted:</v>
      </c>
      <c r="E145" s="27"/>
      <c r="F145" s="27"/>
      <c r="G145" s="27"/>
      <c r="H145" s="27"/>
      <c r="I145" s="839"/>
      <c r="J145" s="840"/>
      <c r="K145" s="841"/>
    </row>
    <row r="146" spans="2:11" x14ac:dyDescent="0.2">
      <c r="B146" s="76"/>
      <c r="C146" s="94"/>
      <c r="D146" s="101" t="str">
        <f>Translations!$B$895</f>
        <v>Registration number issued by the accreditation body:</v>
      </c>
      <c r="E146" s="78"/>
      <c r="G146" s="153"/>
      <c r="H146" s="93"/>
      <c r="I146" s="839"/>
      <c r="J146" s="840"/>
      <c r="K146" s="841"/>
    </row>
    <row r="147" spans="2:11" ht="12.75" customHeight="1" x14ac:dyDescent="0.2">
      <c r="C147" s="101"/>
      <c r="D147" s="853" t="str">
        <f>Translations!$B$896</f>
        <v>The availability of such registration information may depend on the accrediting Member State's practice of accreditation of verifiers.</v>
      </c>
      <c r="E147" s="853"/>
      <c r="F147" s="853"/>
      <c r="G147" s="853"/>
      <c r="H147" s="853"/>
      <c r="I147" s="853"/>
      <c r="J147" s="853"/>
      <c r="K147" s="853"/>
    </row>
    <row r="148" spans="2:11" x14ac:dyDescent="0.2">
      <c r="B148" s="76"/>
      <c r="C148" s="101"/>
      <c r="D148" s="493"/>
      <c r="E148" s="78"/>
      <c r="F148" s="78"/>
      <c r="G148" s="97"/>
      <c r="H148" s="97"/>
      <c r="I148" s="89"/>
      <c r="J148" s="89"/>
      <c r="K148" s="89"/>
    </row>
    <row r="149" spans="2:11" x14ac:dyDescent="0.2">
      <c r="C149" s="101"/>
      <c r="D149" s="859" t="str">
        <f>Translations!$B$897</f>
        <v>&lt;&lt;&lt; Click here to proceed to section 4 "Information about the monitoring plan" &gt;&gt;&gt;</v>
      </c>
      <c r="E149" s="859"/>
      <c r="F149" s="859"/>
      <c r="G149" s="859"/>
      <c r="H149" s="859"/>
      <c r="I149" s="860"/>
      <c r="J149" s="860"/>
      <c r="K149" s="76"/>
    </row>
    <row r="157" spans="2:11" ht="15.75" x14ac:dyDescent="0.25">
      <c r="B157" s="98"/>
    </row>
  </sheetData>
  <sheetProtection sheet="1" objects="1" scenarios="1" formatCells="0" formatColumns="0" formatRows="0" insertColumns="0" insertRows="0"/>
  <mergeCells count="113">
    <mergeCell ref="D17:L17"/>
    <mergeCell ref="D19:L19"/>
    <mergeCell ref="D80:K80"/>
    <mergeCell ref="D10:J10"/>
    <mergeCell ref="D11:K11"/>
    <mergeCell ref="I109:K109"/>
    <mergeCell ref="I110:K110"/>
    <mergeCell ref="I111:K111"/>
    <mergeCell ref="I112:K112"/>
    <mergeCell ref="D23:K23"/>
    <mergeCell ref="D30:J30"/>
    <mergeCell ref="D25:K25"/>
    <mergeCell ref="D26:K26"/>
    <mergeCell ref="D27:K27"/>
    <mergeCell ref="D28:K28"/>
    <mergeCell ref="D107:K107"/>
    <mergeCell ref="D47:H47"/>
    <mergeCell ref="I66:K66"/>
    <mergeCell ref="I87:K87"/>
    <mergeCell ref="I108:K108"/>
    <mergeCell ref="D92:K92"/>
    <mergeCell ref="J13:K13"/>
    <mergeCell ref="D18:K18"/>
    <mergeCell ref="I114:K114"/>
    <mergeCell ref="D32:J32"/>
    <mergeCell ref="D34:H34"/>
    <mergeCell ref="I34:K34"/>
    <mergeCell ref="D36:K36"/>
    <mergeCell ref="D38:I38"/>
    <mergeCell ref="I93:K93"/>
    <mergeCell ref="I88:K88"/>
    <mergeCell ref="I100:K100"/>
    <mergeCell ref="I85:K85"/>
    <mergeCell ref="I89:K89"/>
    <mergeCell ref="I82:K82"/>
    <mergeCell ref="I97:K97"/>
    <mergeCell ref="I94:K94"/>
    <mergeCell ref="I95:K95"/>
    <mergeCell ref="I98:K98"/>
    <mergeCell ref="D64:K64"/>
    <mergeCell ref="I53:K53"/>
    <mergeCell ref="D149:J149"/>
    <mergeCell ref="D52:K52"/>
    <mergeCell ref="D53:H54"/>
    <mergeCell ref="D55:K55"/>
    <mergeCell ref="D70:K70"/>
    <mergeCell ref="I67:K67"/>
    <mergeCell ref="D56:H56"/>
    <mergeCell ref="I132:K132"/>
    <mergeCell ref="I126:K126"/>
    <mergeCell ref="I65:K65"/>
    <mergeCell ref="I145:K145"/>
    <mergeCell ref="I128:K128"/>
    <mergeCell ref="I129:K129"/>
    <mergeCell ref="I103:K103"/>
    <mergeCell ref="I102:K102"/>
    <mergeCell ref="I137:K137"/>
    <mergeCell ref="I138:K138"/>
    <mergeCell ref="I146:K146"/>
    <mergeCell ref="D135:K135"/>
    <mergeCell ref="I127:K127"/>
    <mergeCell ref="I139:K139"/>
    <mergeCell ref="I140:K140"/>
    <mergeCell ref="I136:K136"/>
    <mergeCell ref="D143:K143"/>
    <mergeCell ref="I131:K131"/>
    <mergeCell ref="I130:K130"/>
    <mergeCell ref="I101:K101"/>
    <mergeCell ref="C122:K122"/>
    <mergeCell ref="D147:K147"/>
    <mergeCell ref="I78:K78"/>
    <mergeCell ref="D58:K58"/>
    <mergeCell ref="I59:K59"/>
    <mergeCell ref="D44:H44"/>
    <mergeCell ref="I72:K72"/>
    <mergeCell ref="I73:K73"/>
    <mergeCell ref="I117:K117"/>
    <mergeCell ref="I118:K118"/>
    <mergeCell ref="I99:K99"/>
    <mergeCell ref="C123:K123"/>
    <mergeCell ref="C124:K124"/>
    <mergeCell ref="D144:K144"/>
    <mergeCell ref="D81:K81"/>
    <mergeCell ref="I83:K83"/>
    <mergeCell ref="I84:K84"/>
    <mergeCell ref="I96:K96"/>
    <mergeCell ref="I115:K115"/>
    <mergeCell ref="I116:K116"/>
    <mergeCell ref="I113:K113"/>
    <mergeCell ref="C3:K3"/>
    <mergeCell ref="I50:K50"/>
    <mergeCell ref="D50:H50"/>
    <mergeCell ref="D49:K49"/>
    <mergeCell ref="I44:K44"/>
    <mergeCell ref="D7:H7"/>
    <mergeCell ref="I7:K7"/>
    <mergeCell ref="D8:K8"/>
    <mergeCell ref="I77:K77"/>
    <mergeCell ref="D45:K45"/>
    <mergeCell ref="D46:K46"/>
    <mergeCell ref="I47:K47"/>
    <mergeCell ref="I56:K56"/>
    <mergeCell ref="I61:K61"/>
    <mergeCell ref="D59:H59"/>
    <mergeCell ref="D14:K14"/>
    <mergeCell ref="D61:H61"/>
    <mergeCell ref="D63:K63"/>
    <mergeCell ref="I74:K74"/>
    <mergeCell ref="D62:K62"/>
    <mergeCell ref="I68:K68"/>
    <mergeCell ref="I71:K71"/>
    <mergeCell ref="I75:K75"/>
    <mergeCell ref="I76:K76"/>
  </mergeCells>
  <conditionalFormatting sqref="D55">
    <cfRule type="expression" dxfId="289" priority="14" stopIfTrue="1">
      <formula>$M$56</formula>
    </cfRule>
  </conditionalFormatting>
  <conditionalFormatting sqref="D56">
    <cfRule type="expression" dxfId="288" priority="15" stopIfTrue="1">
      <formula>$M$56</formula>
    </cfRule>
  </conditionalFormatting>
  <conditionalFormatting sqref="I56:K56">
    <cfRule type="expression" dxfId="287" priority="16" stopIfTrue="1">
      <formula>$M$56</formula>
    </cfRule>
  </conditionalFormatting>
  <conditionalFormatting sqref="K32">
    <cfRule type="expression" dxfId="286" priority="7" stopIfTrue="1">
      <formula>$M$32=TRUE</formula>
    </cfRule>
  </conditionalFormatting>
  <conditionalFormatting sqref="I34:K34">
    <cfRule type="expression" dxfId="285" priority="6" stopIfTrue="1">
      <formula>$M$34=TRUE</formula>
    </cfRule>
  </conditionalFormatting>
  <conditionalFormatting sqref="B105:L119">
    <cfRule type="expression" dxfId="284" priority="5" stopIfTrue="1">
      <formula>CONTR_CORSIAapplied=FALSE</formula>
    </cfRule>
  </conditionalFormatting>
  <dataValidations count="10">
    <dataValidation type="list" allowBlank="1" showInputMessage="1" showErrorMessage="1" sqref="I7:K7" xr:uid="{00000000-0002-0000-0200-000000000000}">
      <formula1>ReportingYears</formula1>
    </dataValidation>
    <dataValidation type="list" allowBlank="1" showInputMessage="1" showErrorMessage="1" sqref="I53:K53 I56" xr:uid="{00000000-0002-0000-0200-000001000000}">
      <formula1>notapplicable</formula1>
    </dataValidation>
    <dataValidation type="list" allowBlank="1" showInputMessage="1" showErrorMessage="1" sqref="I61:K61" xr:uid="{00000000-0002-0000-0200-000002000000}">
      <formula1>CompetentAuthorities</formula1>
    </dataValidation>
    <dataValidation type="list" allowBlank="1" showInputMessage="1" showErrorMessage="1" sqref="I66:K66 I68:K68" xr:uid="{00000000-0002-0000-0200-000003000000}">
      <formula1>aviationauthorities</formula1>
    </dataValidation>
    <dataValidation type="list" allowBlank="1" showInputMessage="1" showErrorMessage="1" sqref="I136:K136 I93:K93 I82 I108:K108" xr:uid="{00000000-0002-0000-0200-000004000000}">
      <formula1>Title</formula1>
    </dataValidation>
    <dataValidation type="list" allowBlank="1" showInputMessage="1" showErrorMessage="1" sqref="I145:K145" xr:uid="{00000000-0002-0000-0200-000005000000}">
      <formula1>MemberStatesWithSwiss</formula1>
    </dataValidation>
    <dataValidation type="list" allowBlank="1" showInputMessage="1" showErrorMessage="1" sqref="I34:K34 I132:K132 I76:K76 I103:K103 I118:K118" xr:uid="{00000000-0002-0000-0200-000006000000}">
      <formula1>worldcountries</formula1>
    </dataValidation>
    <dataValidation type="list" allowBlank="1" showInputMessage="1" showErrorMessage="1" sqref="K38 K30 K32 K16" xr:uid="{00000000-0002-0000-0200-000007000000}">
      <formula1>TrueFalse</formula1>
    </dataValidation>
    <dataValidation type="list" allowBlank="1" showInputMessage="1" showErrorMessage="1" sqref="J13:K13" xr:uid="{00000000-0002-0000-0200-000008000000}">
      <formula1>MSLanguages</formula1>
    </dataValidation>
    <dataValidation type="list" allowBlank="1" showInputMessage="1" showErrorMessage="1" sqref="I59:K59" xr:uid="{00000000-0002-0000-0200-000009000000}">
      <formula1>memberstates</formula1>
    </dataValidation>
  </dataValidations>
  <hyperlinks>
    <hyperlink ref="D149:H149" location="'Emissions overview'!A1" display="&lt;&lt;&lt; Click here to proceed to section 4 &quot;Information about the monitoring plan&quot; &gt;&gt;&gt;" xr:uid="{00000000-0004-0000-0200-000000000000}"/>
  </hyperlinks>
  <pageMargins left="0.78740157480314965" right="0.78740157480314965" top="0.78740157480314965" bottom="0.78740157480314965" header="0.39370078740157483" footer="0.39370078740157483"/>
  <pageSetup paperSize="9" scale="72" fitToHeight="2" orientation="portrait" r:id="rId1"/>
  <headerFooter alignWithMargins="0">
    <oddFooter>&amp;L&amp;F&amp;C&amp;A&amp;R&amp;P / &amp;N</oddFooter>
  </headerFooter>
  <rowBreaks count="1" manualBreakCount="1">
    <brk id="7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195"/>
  <sheetViews>
    <sheetView showGridLines="0" topLeftCell="B2" zoomScale="130" zoomScaleNormal="130" zoomScaleSheetLayoutView="140" workbookViewId="0">
      <selection activeCell="B2" sqref="B2"/>
    </sheetView>
  </sheetViews>
  <sheetFormatPr defaultColWidth="11.42578125" defaultRowHeight="12.75" x14ac:dyDescent="0.2"/>
  <cols>
    <col min="1" max="1" width="4.7109375" style="168" hidden="1" customWidth="1"/>
    <col min="2" max="2" width="3.28515625" style="135" customWidth="1"/>
    <col min="3" max="3" width="5.28515625" style="135" customWidth="1"/>
    <col min="4" max="11" width="12.7109375" style="135" customWidth="1"/>
    <col min="12" max="12" width="3.28515625" style="88" customWidth="1"/>
    <col min="13" max="13" width="9.140625" style="169" hidden="1" customWidth="1"/>
    <col min="14" max="14" width="11.42578125" style="135" customWidth="1"/>
    <col min="15" max="16384" width="11.42578125" style="135"/>
  </cols>
  <sheetData>
    <row r="1" spans="1:13" s="168" customFormat="1" hidden="1" x14ac:dyDescent="0.2">
      <c r="A1" s="168" t="s">
        <v>975</v>
      </c>
      <c r="L1" s="169"/>
      <c r="M1" s="169" t="s">
        <v>975</v>
      </c>
    </row>
    <row r="2" spans="1:13" x14ac:dyDescent="0.2">
      <c r="C2" s="170"/>
      <c r="D2" s="171"/>
      <c r="E2" s="171"/>
      <c r="F2" s="172"/>
      <c r="G2" s="172"/>
    </row>
    <row r="3" spans="1:13" ht="23.25" customHeight="1" x14ac:dyDescent="0.2">
      <c r="C3" s="833" t="str">
        <f>Translations!$B$898</f>
        <v>EMISSION DATA OVERVIEW</v>
      </c>
      <c r="D3" s="833"/>
      <c r="E3" s="833"/>
      <c r="F3" s="833"/>
      <c r="G3" s="833"/>
      <c r="H3" s="833"/>
      <c r="I3" s="833"/>
      <c r="J3" s="833"/>
      <c r="K3" s="833"/>
      <c r="M3" s="173" t="s">
        <v>672</v>
      </c>
    </row>
    <row r="4" spans="1:13" x14ac:dyDescent="0.2">
      <c r="M4" s="174" t="s">
        <v>673</v>
      </c>
    </row>
    <row r="5" spans="1:13" ht="15.75" x14ac:dyDescent="0.2">
      <c r="C5" s="136">
        <v>4</v>
      </c>
      <c r="D5" s="918" t="str">
        <f>Translations!$B$843</f>
        <v>Information about the monitoring plan</v>
      </c>
      <c r="E5" s="918"/>
      <c r="F5" s="918"/>
      <c r="G5" s="918"/>
      <c r="H5" s="918"/>
      <c r="I5" s="918"/>
      <c r="J5" s="918"/>
      <c r="K5" s="918"/>
    </row>
    <row r="6" spans="1:13" ht="25.5" customHeight="1" x14ac:dyDescent="0.2">
      <c r="C6" s="150"/>
      <c r="D6" s="923" t="str">
        <f>Translations!$B$1262</f>
        <v>Note: it is assumed, that one joint monitoring plan for the EU ETS, the CH ETS and CORSIA is used.</v>
      </c>
      <c r="E6" s="923"/>
      <c r="F6" s="923"/>
      <c r="G6" s="923"/>
      <c r="H6" s="923"/>
      <c r="I6" s="923"/>
      <c r="J6" s="923"/>
      <c r="K6" s="923"/>
    </row>
    <row r="7" spans="1:13" ht="12.75" customHeight="1" x14ac:dyDescent="0.2">
      <c r="C7" s="153" t="s">
        <v>244</v>
      </c>
      <c r="D7" s="852" t="str">
        <f>Translations!$B$899</f>
        <v>Version number of the latest approved monitoring plan:</v>
      </c>
      <c r="E7" s="907"/>
      <c r="F7" s="907"/>
      <c r="G7" s="907"/>
      <c r="H7" s="919"/>
      <c r="I7" s="920"/>
      <c r="J7" s="921"/>
      <c r="K7" s="922"/>
    </row>
    <row r="8" spans="1:13" ht="5.0999999999999996" customHeight="1" x14ac:dyDescent="0.2">
      <c r="C8" s="86"/>
      <c r="D8" s="153"/>
      <c r="E8" s="78"/>
      <c r="F8" s="78"/>
    </row>
    <row r="9" spans="1:13" ht="12.75" customHeight="1" x14ac:dyDescent="0.2">
      <c r="C9" s="153" t="s">
        <v>247</v>
      </c>
      <c r="D9" s="852" t="str">
        <f>Translations!$B$900</f>
        <v>Date of approval of the used monitoring plan:</v>
      </c>
      <c r="E9" s="907"/>
      <c r="F9" s="907"/>
      <c r="G9" s="907"/>
      <c r="H9" s="919"/>
      <c r="I9" s="839"/>
      <c r="J9" s="840"/>
      <c r="K9" s="841"/>
    </row>
    <row r="10" spans="1:13" x14ac:dyDescent="0.2">
      <c r="C10" s="150"/>
      <c r="G10" s="149"/>
      <c r="H10" s="149"/>
      <c r="J10" s="175"/>
    </row>
    <row r="11" spans="1:13" ht="17.25" customHeight="1" x14ac:dyDescent="0.2">
      <c r="C11" s="153" t="s">
        <v>283</v>
      </c>
      <c r="D11" s="852" t="str">
        <f>Translations!$B$901</f>
        <v>Have there been any deviations from your approved monitoring plan during the reporting year?</v>
      </c>
      <c r="E11" s="907"/>
      <c r="F11" s="907"/>
      <c r="G11" s="907"/>
      <c r="H11" s="907"/>
      <c r="I11" s="907"/>
      <c r="J11" s="907"/>
      <c r="K11" s="907"/>
      <c r="M11" s="169" t="s">
        <v>1101</v>
      </c>
    </row>
    <row r="12" spans="1:13" x14ac:dyDescent="0.2">
      <c r="C12" s="153"/>
      <c r="D12" s="152"/>
      <c r="E12" s="152"/>
      <c r="F12" s="152"/>
      <c r="G12" s="148"/>
      <c r="H12" s="151"/>
      <c r="I12" s="839"/>
      <c r="J12" s="840"/>
      <c r="K12" s="841"/>
      <c r="M12" s="166" t="str">
        <f>IF(ISBLANK(I12),"",I12=FALSE)</f>
        <v/>
      </c>
    </row>
    <row r="13" spans="1:13" ht="5.0999999999999996" customHeight="1" x14ac:dyDescent="0.2">
      <c r="C13" s="150"/>
      <c r="G13" s="149"/>
      <c r="H13" s="149"/>
      <c r="J13" s="175"/>
    </row>
    <row r="14" spans="1:13" ht="39.6" customHeight="1" x14ac:dyDescent="0.2">
      <c r="C14" s="153" t="s">
        <v>249</v>
      </c>
      <c r="D14" s="914" t="str">
        <f>Translations!$B$902</f>
        <v>If you have answered "True", please describe all relevant changes in the operations and all deviations from your approved monitoring plan, providing information about each deviation and the consequence for the calculation of annual emissions.</v>
      </c>
      <c r="E14" s="914"/>
      <c r="F14" s="914"/>
      <c r="G14" s="914"/>
      <c r="H14" s="914"/>
      <c r="I14" s="914"/>
      <c r="J14" s="914"/>
      <c r="K14" s="914"/>
    </row>
    <row r="15" spans="1:13" ht="25.5" customHeight="1" x14ac:dyDescent="0.2">
      <c r="C15" s="153"/>
      <c r="D15" s="915"/>
      <c r="E15" s="916"/>
      <c r="F15" s="916"/>
      <c r="G15" s="916"/>
      <c r="H15" s="916"/>
      <c r="I15" s="916"/>
      <c r="J15" s="916"/>
      <c r="K15" s="917"/>
    </row>
    <row r="16" spans="1:13" ht="25.5" customHeight="1" x14ac:dyDescent="0.2">
      <c r="C16" s="153"/>
      <c r="D16" s="886"/>
      <c r="E16" s="887"/>
      <c r="F16" s="887"/>
      <c r="G16" s="887"/>
      <c r="H16" s="887"/>
      <c r="I16" s="887"/>
      <c r="J16" s="887"/>
      <c r="K16" s="888"/>
    </row>
    <row r="17" spans="1:13" ht="25.5" customHeight="1" x14ac:dyDescent="0.2">
      <c r="C17" s="153"/>
      <c r="D17" s="889"/>
      <c r="E17" s="890"/>
      <c r="F17" s="890"/>
      <c r="G17" s="890"/>
      <c r="H17" s="890"/>
      <c r="I17" s="890"/>
      <c r="J17" s="890"/>
      <c r="K17" s="891"/>
    </row>
    <row r="18" spans="1:13" ht="15" customHeight="1" x14ac:dyDescent="0.2"/>
    <row r="19" spans="1:13" ht="15.75" x14ac:dyDescent="0.2">
      <c r="C19" s="136">
        <v>5</v>
      </c>
      <c r="D19" s="136" t="str">
        <f>Translations!$B$1263</f>
        <v>Total emissions in EU ETS and CH ETS</v>
      </c>
      <c r="E19" s="136"/>
      <c r="F19" s="136"/>
      <c r="G19" s="136"/>
      <c r="H19" s="136"/>
      <c r="I19" s="136"/>
      <c r="J19" s="136"/>
      <c r="K19" s="136"/>
      <c r="L19" s="152"/>
    </row>
    <row r="20" spans="1:13" ht="25.5" customHeight="1" x14ac:dyDescent="0.2">
      <c r="C20" s="147"/>
      <c r="D20" s="948" t="str">
        <f>Translations!$B$1264</f>
        <v>For limiting administrative burden, this sections (a) and (b) should cover emissions of both systems, EU ETS and CH ETS.</v>
      </c>
      <c r="E20" s="948"/>
      <c r="F20" s="948"/>
      <c r="G20" s="948"/>
      <c r="H20" s="948"/>
      <c r="I20" s="948"/>
      <c r="J20" s="948"/>
      <c r="K20" s="948"/>
      <c r="M20" s="168"/>
    </row>
    <row r="21" spans="1:13" x14ac:dyDescent="0.2">
      <c r="C21" s="147" t="s">
        <v>244</v>
      </c>
      <c r="D21" s="906" t="str">
        <f>Translations!$B$1265</f>
        <v>Total number of flights in the reporting year:</v>
      </c>
      <c r="E21" s="907"/>
      <c r="F21" s="907"/>
      <c r="G21" s="907"/>
      <c r="H21" s="907"/>
      <c r="I21" s="907"/>
      <c r="J21" s="908"/>
      <c r="K21" s="679"/>
    </row>
    <row r="22" spans="1:13" x14ac:dyDescent="0.2">
      <c r="C22" s="148" t="s">
        <v>1511</v>
      </c>
      <c r="D22" s="951" t="str">
        <f>Translations!$B$903</f>
        <v>Total number of flights in the reporting year covered by the EU ETS:</v>
      </c>
      <c r="E22" s="951"/>
      <c r="F22" s="951"/>
      <c r="G22" s="951"/>
      <c r="H22" s="951"/>
      <c r="I22" s="951"/>
      <c r="J22" s="952"/>
      <c r="K22" s="114"/>
    </row>
    <row r="23" spans="1:13" x14ac:dyDescent="0.2">
      <c r="B23" s="681"/>
      <c r="C23" s="148" t="s">
        <v>1512</v>
      </c>
      <c r="D23" s="951" t="str">
        <f>Translations!$B$1266</f>
        <v>Total number of flights in the reporting year covered by the CH ETS:</v>
      </c>
      <c r="E23" s="951"/>
      <c r="F23" s="951"/>
      <c r="G23" s="951"/>
      <c r="H23" s="951"/>
      <c r="I23" s="951"/>
      <c r="J23" s="952"/>
      <c r="K23" s="114"/>
      <c r="L23" s="683"/>
    </row>
    <row r="24" spans="1:13" x14ac:dyDescent="0.2">
      <c r="C24" s="148" t="s">
        <v>1513</v>
      </c>
      <c r="D24" s="906" t="str">
        <f>Translations!$B$1267</f>
        <v>Total number of flights in the reporting year covered by an ETS:</v>
      </c>
      <c r="E24" s="907"/>
      <c r="F24" s="907"/>
      <c r="G24" s="907"/>
      <c r="H24" s="907"/>
      <c r="I24" s="907"/>
      <c r="J24" s="919"/>
      <c r="K24" s="243">
        <f>SUM(K22:K23)</f>
        <v>0</v>
      </c>
    </row>
    <row r="26" spans="1:13" x14ac:dyDescent="0.2">
      <c r="C26" s="147" t="s">
        <v>1037</v>
      </c>
      <c r="D26" s="147" t="str">
        <f>Translations!$B$904</f>
        <v>Properties of the fuels used:</v>
      </c>
      <c r="M26" s="168"/>
    </row>
    <row r="27" spans="1:13" s="70" customFormat="1" ht="25.5" customHeight="1" x14ac:dyDescent="0.2">
      <c r="A27" s="176"/>
      <c r="D27" s="876" t="str">
        <f>Translations!$B$905</f>
        <v>Please provide here the calculation factors needed for describing each fuel's properties for calculating the emissions. Input is required only if you are using other fuels than the standard fuels already defined. Please note:</v>
      </c>
      <c r="E27" s="876"/>
      <c r="F27" s="876"/>
      <c r="G27" s="876"/>
      <c r="H27" s="876"/>
      <c r="I27" s="876"/>
      <c r="J27" s="876"/>
      <c r="K27" s="876"/>
      <c r="L27" s="105"/>
      <c r="M27" s="177"/>
    </row>
    <row r="28" spans="1:13" s="70" customFormat="1" ht="38.25" customHeight="1" x14ac:dyDescent="0.2">
      <c r="A28" s="176"/>
      <c r="D28" s="178" t="str">
        <f>Translations!$B$906</f>
        <v xml:space="preserve">preliminary EF </v>
      </c>
      <c r="E28" s="875" t="str">
        <f>Translations!$B$907</f>
        <v>The „preliminary emission factor" is the assumed total emission factor of a mixed fuel or material based on the total carbon content composed of biomass fraction and fossil fraction before multiplying it with the fossil fraction to result in the emission factor. For Aviation, the EF is usually reported as t CO2/t.</v>
      </c>
      <c r="F28" s="875"/>
      <c r="G28" s="875"/>
      <c r="H28" s="875"/>
      <c r="I28" s="875"/>
      <c r="J28" s="875"/>
      <c r="K28" s="875"/>
      <c r="L28" s="105"/>
      <c r="M28" s="177"/>
    </row>
    <row r="29" spans="1:13" s="70" customFormat="1" ht="12.75" customHeight="1" x14ac:dyDescent="0.2">
      <c r="A29" s="176"/>
      <c r="D29" s="178" t="str">
        <f>Translations!$B$651</f>
        <v>NCV</v>
      </c>
      <c r="E29" s="875" t="str">
        <f>Translations!$B$908</f>
        <v>Net calorific value. Proxy data is to be reported for completeness purposes. In this template it is not used for emission calculation.</v>
      </c>
      <c r="F29" s="875"/>
      <c r="G29" s="875"/>
      <c r="H29" s="875"/>
      <c r="I29" s="875"/>
      <c r="J29" s="875"/>
      <c r="K29" s="875"/>
      <c r="L29" s="105"/>
      <c r="M29" s="177"/>
    </row>
    <row r="30" spans="1:13" s="70" customFormat="1" ht="51" customHeight="1" x14ac:dyDescent="0.2">
      <c r="A30" s="176"/>
      <c r="D30" s="178" t="str">
        <f>Translations!$B$909</f>
        <v>biomass content (sustainable)</v>
      </c>
      <c r="E30" s="875" t="str">
        <f>Translations!$B$1117</f>
        <v>For fuels which contain biomass, compliance with the sustainability criteria pursuant to the RES Directive has to be demonstrated (see guidance document no. 2)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v>
      </c>
      <c r="F30" s="875"/>
      <c r="G30" s="875"/>
      <c r="H30" s="875"/>
      <c r="I30" s="875"/>
      <c r="J30" s="875"/>
      <c r="K30" s="875"/>
      <c r="L30" s="105"/>
      <c r="M30" s="177"/>
    </row>
    <row r="31" spans="1:13" s="70" customFormat="1" ht="38.25" customHeight="1" x14ac:dyDescent="0.2">
      <c r="A31" s="176"/>
      <c r="D31" s="178" t="str">
        <f>Translations!$B$911</f>
        <v xml:space="preserve">biomass content (non-sustainable) </v>
      </c>
      <c r="E31" s="875" t="str">
        <f>Translations!$B$912</f>
        <v>Please enter here the percentage of biomass (% of the carbon content) contained in the fuel which cannot be demonstrated to comply with the sustainability criteria. This biomass is treated like fossil material, i.e. it contributes to fossil emissions under point (c), but is also presented as a separate memo-item.</v>
      </c>
      <c r="F31" s="875"/>
      <c r="G31" s="875"/>
      <c r="H31" s="875"/>
      <c r="I31" s="875"/>
      <c r="J31" s="875"/>
      <c r="K31" s="875"/>
      <c r="L31" s="105"/>
      <c r="M31" s="177"/>
    </row>
    <row r="32" spans="1:13" s="70" customFormat="1" ht="25.5" customHeight="1" x14ac:dyDescent="0.2">
      <c r="A32" s="176"/>
      <c r="D32" s="901" t="str">
        <f>Translations!$B$913</f>
        <v>Note: If you use a biofuel or mixed fuel, for which the sustainability criteria are demonstrated only for a part of the annual used quantity, you have to define two different fuels here, one with sustainable biomass and one with non-sustainable biomass.</v>
      </c>
      <c r="E32" s="902"/>
      <c r="F32" s="902"/>
      <c r="G32" s="902"/>
      <c r="H32" s="902"/>
      <c r="I32" s="902"/>
      <c r="J32" s="902"/>
      <c r="K32" s="902"/>
      <c r="L32" s="105"/>
      <c r="M32" s="177"/>
    </row>
    <row r="33" spans="1:13" s="70" customFormat="1" ht="5.0999999999999996" customHeight="1" x14ac:dyDescent="0.2">
      <c r="A33" s="176"/>
      <c r="D33" s="179"/>
      <c r="E33" s="179"/>
      <c r="F33" s="179"/>
      <c r="G33" s="179"/>
      <c r="H33" s="179"/>
      <c r="I33" s="179"/>
      <c r="J33" s="179"/>
      <c r="K33" s="179"/>
      <c r="L33" s="105"/>
      <c r="M33" s="177"/>
    </row>
    <row r="34" spans="1:13" ht="45" x14ac:dyDescent="0.2">
      <c r="B34" s="682"/>
      <c r="C34" s="147"/>
      <c r="D34" s="69" t="str">
        <f>Translations!$B$914</f>
        <v>Fuel No.</v>
      </c>
      <c r="E34" s="892" t="str">
        <f>Translations!$B$915</f>
        <v>Name of fuel</v>
      </c>
      <c r="F34" s="893"/>
      <c r="G34" s="895"/>
      <c r="H34" s="69" t="str">
        <f>Translations!$B$916</f>
        <v>preliminary EF 
[t CO2 / t fuel]</v>
      </c>
      <c r="I34" s="69" t="str">
        <f>Translations!$B$917</f>
        <v>NCV [GJ/t]</v>
      </c>
      <c r="J34" s="69" t="str">
        <f>Translations!$B$918</f>
        <v>biomass content (sustainable) [%]</v>
      </c>
      <c r="K34" s="69" t="str">
        <f>Translations!$B$919</f>
        <v>biomass content (non-sustainable) [%]</v>
      </c>
      <c r="L34" s="682"/>
      <c r="M34" s="168"/>
    </row>
    <row r="35" spans="1:13" ht="13.15" customHeight="1" x14ac:dyDescent="0.2">
      <c r="B35" s="682"/>
      <c r="C35" s="147"/>
      <c r="D35" s="167">
        <v>1</v>
      </c>
      <c r="E35" s="894" t="str">
        <f>Translations!$B$273</f>
        <v>Jet kerosene (Jet A1 or Jet A)</v>
      </c>
      <c r="F35" s="894"/>
      <c r="G35" s="895"/>
      <c r="H35" s="180">
        <v>3.15</v>
      </c>
      <c r="I35" s="181">
        <v>44.1</v>
      </c>
      <c r="J35" s="226">
        <v>0</v>
      </c>
      <c r="K35" s="226">
        <v>0</v>
      </c>
      <c r="L35" s="682"/>
      <c r="M35" s="168"/>
    </row>
    <row r="36" spans="1:13" ht="13.15" customHeight="1" x14ac:dyDescent="0.2">
      <c r="B36" s="682"/>
      <c r="C36" s="147"/>
      <c r="D36" s="167">
        <f>D35+1</f>
        <v>2</v>
      </c>
      <c r="E36" s="896" t="str">
        <f>Translations!$B$274</f>
        <v>Jet gasoline (Jet B)</v>
      </c>
      <c r="F36" s="897"/>
      <c r="G36" s="898"/>
      <c r="H36" s="180">
        <v>3.1</v>
      </c>
      <c r="I36" s="181">
        <v>44.3</v>
      </c>
      <c r="J36" s="226">
        <v>0</v>
      </c>
      <c r="K36" s="226">
        <v>0</v>
      </c>
      <c r="L36" s="682"/>
    </row>
    <row r="37" spans="1:13" ht="12.75" customHeight="1" x14ac:dyDescent="0.2">
      <c r="B37" s="682"/>
      <c r="C37" s="147"/>
      <c r="D37" s="167">
        <f t="shared" ref="D37:D46" si="0">D36+1</f>
        <v>3</v>
      </c>
      <c r="E37" s="894" t="str">
        <f>Translations!$B$275</f>
        <v>Aviation gasoline (AvGas)</v>
      </c>
      <c r="F37" s="894"/>
      <c r="G37" s="895"/>
      <c r="H37" s="180">
        <v>3.1</v>
      </c>
      <c r="I37" s="181">
        <v>44.3</v>
      </c>
      <c r="J37" s="226">
        <v>0</v>
      </c>
      <c r="K37" s="226">
        <v>0</v>
      </c>
      <c r="L37" s="682"/>
    </row>
    <row r="38" spans="1:13" ht="13.15" customHeight="1" x14ac:dyDescent="0.2">
      <c r="B38" s="682"/>
      <c r="C38" s="147"/>
      <c r="D38" s="167">
        <f t="shared" si="0"/>
        <v>4</v>
      </c>
      <c r="E38" s="903"/>
      <c r="F38" s="903"/>
      <c r="G38" s="904"/>
      <c r="H38" s="228"/>
      <c r="I38" s="227"/>
      <c r="J38" s="113"/>
      <c r="K38" s="113"/>
      <c r="L38" s="682"/>
    </row>
    <row r="39" spans="1:13" x14ac:dyDescent="0.2">
      <c r="B39" s="682"/>
      <c r="C39" s="147"/>
      <c r="D39" s="167">
        <f t="shared" si="0"/>
        <v>5</v>
      </c>
      <c r="E39" s="903"/>
      <c r="F39" s="903"/>
      <c r="G39" s="904"/>
      <c r="H39" s="228"/>
      <c r="I39" s="227"/>
      <c r="J39" s="113"/>
      <c r="K39" s="113"/>
      <c r="L39" s="682"/>
    </row>
    <row r="40" spans="1:13" x14ac:dyDescent="0.2">
      <c r="B40" s="682"/>
      <c r="C40" s="147"/>
      <c r="D40" s="167">
        <f t="shared" si="0"/>
        <v>6</v>
      </c>
      <c r="E40" s="903"/>
      <c r="F40" s="903"/>
      <c r="G40" s="904"/>
      <c r="H40" s="228"/>
      <c r="I40" s="227"/>
      <c r="J40" s="113"/>
      <c r="K40" s="113"/>
      <c r="L40" s="682"/>
    </row>
    <row r="41" spans="1:13" x14ac:dyDescent="0.2">
      <c r="B41" s="682"/>
      <c r="C41" s="147"/>
      <c r="D41" s="167">
        <f t="shared" si="0"/>
        <v>7</v>
      </c>
      <c r="E41" s="903"/>
      <c r="F41" s="903"/>
      <c r="G41" s="904"/>
      <c r="H41" s="228"/>
      <c r="I41" s="227"/>
      <c r="J41" s="113"/>
      <c r="K41" s="113"/>
      <c r="L41" s="682"/>
    </row>
    <row r="42" spans="1:13" x14ac:dyDescent="0.2">
      <c r="B42" s="682"/>
      <c r="C42" s="147"/>
      <c r="D42" s="167">
        <f t="shared" si="0"/>
        <v>8</v>
      </c>
      <c r="E42" s="903"/>
      <c r="F42" s="903"/>
      <c r="G42" s="904"/>
      <c r="H42" s="228"/>
      <c r="I42" s="227"/>
      <c r="J42" s="113"/>
      <c r="K42" s="113"/>
      <c r="L42" s="682"/>
    </row>
    <row r="43" spans="1:13" x14ac:dyDescent="0.2">
      <c r="B43" s="682"/>
      <c r="C43" s="147"/>
      <c r="D43" s="167">
        <f t="shared" si="0"/>
        <v>9</v>
      </c>
      <c r="E43" s="903"/>
      <c r="F43" s="903"/>
      <c r="G43" s="904"/>
      <c r="H43" s="228"/>
      <c r="I43" s="227"/>
      <c r="J43" s="113"/>
      <c r="K43" s="113"/>
      <c r="L43" s="682"/>
    </row>
    <row r="44" spans="1:13" x14ac:dyDescent="0.2">
      <c r="B44" s="682"/>
      <c r="C44" s="147"/>
      <c r="D44" s="167">
        <f t="shared" si="0"/>
        <v>10</v>
      </c>
      <c r="E44" s="903"/>
      <c r="F44" s="903"/>
      <c r="G44" s="904"/>
      <c r="H44" s="228"/>
      <c r="I44" s="227"/>
      <c r="J44" s="113"/>
      <c r="K44" s="113"/>
      <c r="L44" s="682"/>
    </row>
    <row r="45" spans="1:13" x14ac:dyDescent="0.2">
      <c r="B45" s="682"/>
      <c r="C45" s="147"/>
      <c r="D45" s="167">
        <f t="shared" si="0"/>
        <v>11</v>
      </c>
      <c r="E45" s="903"/>
      <c r="F45" s="903"/>
      <c r="G45" s="904"/>
      <c r="H45" s="228"/>
      <c r="I45" s="227"/>
      <c r="J45" s="113"/>
      <c r="K45" s="113"/>
      <c r="L45" s="682"/>
    </row>
    <row r="46" spans="1:13" x14ac:dyDescent="0.2">
      <c r="B46" s="682"/>
      <c r="C46" s="147"/>
      <c r="D46" s="167">
        <f t="shared" si="0"/>
        <v>12</v>
      </c>
      <c r="E46" s="903"/>
      <c r="F46" s="903"/>
      <c r="G46" s="904"/>
      <c r="H46" s="228"/>
      <c r="I46" s="227"/>
      <c r="J46" s="113"/>
      <c r="K46" s="113"/>
      <c r="L46" s="682"/>
    </row>
    <row r="47" spans="1:13" hidden="1" x14ac:dyDescent="0.2">
      <c r="A47" s="168" t="s">
        <v>975</v>
      </c>
      <c r="B47" s="682"/>
      <c r="C47" s="147"/>
      <c r="D47" s="167" t="s">
        <v>1457</v>
      </c>
      <c r="E47" s="947" t="s">
        <v>1457</v>
      </c>
      <c r="F47" s="947"/>
      <c r="G47" s="953"/>
      <c r="H47" s="533" t="s">
        <v>1457</v>
      </c>
      <c r="I47" s="534" t="s">
        <v>1457</v>
      </c>
      <c r="J47" s="535" t="s">
        <v>1457</v>
      </c>
      <c r="K47" s="535" t="s">
        <v>1457</v>
      </c>
      <c r="L47" s="682"/>
    </row>
    <row r="48" spans="1:13" s="70" customFormat="1" ht="12.75" customHeight="1" x14ac:dyDescent="0.2">
      <c r="A48" s="176"/>
      <c r="D48" s="876" t="str">
        <f>Translations!$B$921</f>
        <v>If required, you may add further fuels by inserting rows above this one. This is best done by inserting a copied row.</v>
      </c>
      <c r="E48" s="876"/>
      <c r="F48" s="876"/>
      <c r="G48" s="876"/>
      <c r="H48" s="876"/>
      <c r="I48" s="876"/>
      <c r="J48" s="876"/>
      <c r="K48" s="876"/>
      <c r="L48" s="105"/>
      <c r="M48" s="177"/>
    </row>
    <row r="50" spans="1:13" x14ac:dyDescent="0.2">
      <c r="C50" s="147" t="s">
        <v>1350</v>
      </c>
      <c r="D50" s="147" t="str">
        <f>Translations!$B$1118</f>
        <v>Further information on alternative fuels:</v>
      </c>
    </row>
    <row r="51" spans="1:13" ht="25.5" customHeight="1" x14ac:dyDescent="0.2">
      <c r="C51" s="494"/>
      <c r="D51" s="876" t="str">
        <f>Translations!$B$1119</f>
        <v>Please provide important information related to the biomass content of alternative fuels used here. Life cycle emissions should be calculated according to the methods provided by the Renewable Energy Directive (RED).</v>
      </c>
      <c r="E51" s="876"/>
      <c r="F51" s="876"/>
      <c r="G51" s="876"/>
      <c r="H51" s="876"/>
      <c r="I51" s="876"/>
      <c r="J51" s="876"/>
      <c r="K51" s="876"/>
    </row>
    <row r="52" spans="1:13" ht="25.5" customHeight="1" x14ac:dyDescent="0.2">
      <c r="C52" s="508"/>
      <c r="D52" s="876" t="str">
        <f>Translations!$B$1120</f>
        <v>Note that here only biofuels used for EU ETS purposes are to be listed. "CORSIA eligible fuels", if applicable, are to be reported in section (12)(b1) of this template.</v>
      </c>
      <c r="E52" s="876"/>
      <c r="F52" s="876"/>
      <c r="G52" s="876"/>
      <c r="H52" s="876"/>
      <c r="I52" s="876"/>
      <c r="J52" s="876"/>
      <c r="K52" s="876"/>
    </row>
    <row r="53" spans="1:13" ht="25.5" customHeight="1" x14ac:dyDescent="0.2">
      <c r="B53" s="682"/>
      <c r="C53" s="496" t="str">
        <f>Translations!$B$914</f>
        <v>Fuel No.</v>
      </c>
      <c r="D53" s="909" t="str">
        <f>Translations!$B$915</f>
        <v>Name of fuel</v>
      </c>
      <c r="E53" s="766"/>
      <c r="F53" s="496" t="str">
        <f>Translations!$B$1121</f>
        <v>Fuel type</v>
      </c>
      <c r="G53" s="913" t="str">
        <f>Translations!$B$1122</f>
        <v>Feedstock</v>
      </c>
      <c r="H53" s="912"/>
      <c r="I53" s="913" t="str">
        <f>Translations!$B$1123</f>
        <v>Conversion process</v>
      </c>
      <c r="J53" s="912"/>
      <c r="K53" s="496" t="str">
        <f>Translations!$B$1124</f>
        <v>Life cycle emissions</v>
      </c>
      <c r="L53" s="682"/>
      <c r="M53" s="168"/>
    </row>
    <row r="54" spans="1:13" ht="13.15" customHeight="1" x14ac:dyDescent="0.2">
      <c r="B54" s="682"/>
      <c r="C54" s="167">
        <f>D38</f>
        <v>4</v>
      </c>
      <c r="D54" s="910" t="str">
        <f t="shared" ref="D54:D63" si="1">IF(E38="","",E38)</f>
        <v/>
      </c>
      <c r="E54" s="766"/>
      <c r="F54" s="228"/>
      <c r="G54" s="911"/>
      <c r="H54" s="912"/>
      <c r="I54" s="939"/>
      <c r="J54" s="912"/>
      <c r="K54" s="499"/>
      <c r="L54" s="682"/>
    </row>
    <row r="55" spans="1:13" x14ac:dyDescent="0.2">
      <c r="B55" s="682"/>
      <c r="C55" s="167">
        <f t="shared" ref="C55:C62" si="2">C54+1</f>
        <v>5</v>
      </c>
      <c r="D55" s="910" t="str">
        <f t="shared" si="1"/>
        <v/>
      </c>
      <c r="E55" s="766"/>
      <c r="F55" s="228"/>
      <c r="G55" s="911"/>
      <c r="H55" s="912"/>
      <c r="I55" s="939"/>
      <c r="J55" s="912"/>
      <c r="K55" s="499"/>
      <c r="L55" s="682"/>
    </row>
    <row r="56" spans="1:13" x14ac:dyDescent="0.2">
      <c r="B56" s="682"/>
      <c r="C56" s="167">
        <f t="shared" si="2"/>
        <v>6</v>
      </c>
      <c r="D56" s="910" t="str">
        <f t="shared" si="1"/>
        <v/>
      </c>
      <c r="E56" s="766"/>
      <c r="F56" s="228"/>
      <c r="G56" s="911"/>
      <c r="H56" s="912"/>
      <c r="I56" s="939"/>
      <c r="J56" s="912"/>
      <c r="K56" s="499"/>
      <c r="L56" s="682"/>
    </row>
    <row r="57" spans="1:13" x14ac:dyDescent="0.2">
      <c r="B57" s="682"/>
      <c r="C57" s="167">
        <f t="shared" si="2"/>
        <v>7</v>
      </c>
      <c r="D57" s="910" t="str">
        <f t="shared" si="1"/>
        <v/>
      </c>
      <c r="E57" s="766"/>
      <c r="F57" s="228"/>
      <c r="G57" s="911"/>
      <c r="H57" s="912"/>
      <c r="I57" s="939"/>
      <c r="J57" s="912"/>
      <c r="K57" s="499"/>
      <c r="L57" s="682"/>
    </row>
    <row r="58" spans="1:13" x14ac:dyDescent="0.2">
      <c r="B58" s="682"/>
      <c r="C58" s="167">
        <f t="shared" si="2"/>
        <v>8</v>
      </c>
      <c r="D58" s="910" t="str">
        <f t="shared" si="1"/>
        <v/>
      </c>
      <c r="E58" s="766"/>
      <c r="F58" s="228"/>
      <c r="G58" s="911"/>
      <c r="H58" s="912"/>
      <c r="I58" s="939"/>
      <c r="J58" s="912"/>
      <c r="K58" s="499"/>
      <c r="L58" s="682"/>
    </row>
    <row r="59" spans="1:13" x14ac:dyDescent="0.2">
      <c r="B59" s="682"/>
      <c r="C59" s="167">
        <f t="shared" si="2"/>
        <v>9</v>
      </c>
      <c r="D59" s="910" t="str">
        <f t="shared" si="1"/>
        <v/>
      </c>
      <c r="E59" s="766"/>
      <c r="F59" s="228"/>
      <c r="G59" s="911"/>
      <c r="H59" s="912"/>
      <c r="I59" s="939"/>
      <c r="J59" s="912"/>
      <c r="K59" s="499"/>
      <c r="L59" s="682"/>
    </row>
    <row r="60" spans="1:13" x14ac:dyDescent="0.2">
      <c r="B60" s="682"/>
      <c r="C60" s="167">
        <f t="shared" si="2"/>
        <v>10</v>
      </c>
      <c r="D60" s="910" t="str">
        <f t="shared" si="1"/>
        <v/>
      </c>
      <c r="E60" s="766"/>
      <c r="F60" s="228"/>
      <c r="G60" s="911"/>
      <c r="H60" s="912"/>
      <c r="I60" s="939"/>
      <c r="J60" s="912"/>
      <c r="K60" s="499"/>
      <c r="L60" s="682"/>
    </row>
    <row r="61" spans="1:13" x14ac:dyDescent="0.2">
      <c r="B61" s="682"/>
      <c r="C61" s="167">
        <f t="shared" si="2"/>
        <v>11</v>
      </c>
      <c r="D61" s="910" t="str">
        <f t="shared" si="1"/>
        <v/>
      </c>
      <c r="E61" s="766"/>
      <c r="F61" s="228"/>
      <c r="G61" s="911"/>
      <c r="H61" s="912"/>
      <c r="I61" s="939"/>
      <c r="J61" s="912"/>
      <c r="K61" s="499"/>
      <c r="L61" s="682"/>
    </row>
    <row r="62" spans="1:13" x14ac:dyDescent="0.2">
      <c r="B62" s="682"/>
      <c r="C62" s="167">
        <f t="shared" si="2"/>
        <v>12</v>
      </c>
      <c r="D62" s="910" t="str">
        <f t="shared" si="1"/>
        <v/>
      </c>
      <c r="E62" s="766"/>
      <c r="F62" s="228"/>
      <c r="G62" s="911"/>
      <c r="H62" s="912"/>
      <c r="I62" s="939"/>
      <c r="J62" s="912"/>
      <c r="K62" s="499"/>
      <c r="L62" s="682"/>
    </row>
    <row r="63" spans="1:13" hidden="1" x14ac:dyDescent="0.2">
      <c r="A63" s="168" t="s">
        <v>975</v>
      </c>
      <c r="B63" s="682"/>
      <c r="C63" s="167" t="s">
        <v>1457</v>
      </c>
      <c r="D63" s="941" t="str">
        <f t="shared" si="1"/>
        <v>end</v>
      </c>
      <c r="E63" s="942"/>
      <c r="F63" s="533" t="s">
        <v>1457</v>
      </c>
      <c r="G63" s="937" t="s">
        <v>1457</v>
      </c>
      <c r="H63" s="938"/>
      <c r="I63" s="940" t="s">
        <v>1457</v>
      </c>
      <c r="J63" s="938"/>
      <c r="K63" s="536" t="s">
        <v>1457</v>
      </c>
      <c r="L63" s="682"/>
    </row>
    <row r="64" spans="1:13" s="494" customFormat="1" ht="12.75" customHeight="1" x14ac:dyDescent="0.2">
      <c r="A64" s="176"/>
      <c r="D64" s="876" t="str">
        <f>Translations!$B$921</f>
        <v>If required, you may add further fuels by inserting rows above this one. This is best done by inserting a copied row.</v>
      </c>
      <c r="E64" s="876"/>
      <c r="F64" s="876"/>
      <c r="G64" s="876"/>
      <c r="H64" s="876"/>
      <c r="I64" s="876"/>
      <c r="J64" s="876"/>
      <c r="K64" s="876"/>
      <c r="L64" s="105"/>
      <c r="M64" s="177"/>
    </row>
    <row r="66" spans="1:13" x14ac:dyDescent="0.2">
      <c r="C66" s="147" t="s">
        <v>1011</v>
      </c>
      <c r="D66" s="147" t="str">
        <f>Translations!$B$1268</f>
        <v>Fuel consumption and emissions in the EU ETS</v>
      </c>
      <c r="M66" s="168"/>
    </row>
    <row r="67" spans="1:13" s="70" customFormat="1" ht="25.5" customHeight="1" x14ac:dyDescent="0.2">
      <c r="A67" s="176"/>
      <c r="D67" s="876" t="str">
        <f>Translations!$B$923</f>
        <v>Here you have to enter the quantity of each fuel used in the reporting year (also referred to as "activity data"). The emissions and the biomass-related memo-items are calculated automatically using the calculation factors defined under point (b).</v>
      </c>
      <c r="E67" s="876"/>
      <c r="F67" s="876"/>
      <c r="G67" s="876"/>
      <c r="H67" s="876"/>
      <c r="I67" s="876"/>
      <c r="J67" s="876"/>
      <c r="K67" s="876"/>
      <c r="L67" s="105"/>
      <c r="M67" s="177"/>
    </row>
    <row r="68" spans="1:13" s="70" customFormat="1" ht="25.5" customHeight="1" x14ac:dyDescent="0.2">
      <c r="A68" s="176"/>
      <c r="D68" s="178" t="str">
        <f>Translations!$B$924</f>
        <v xml:space="preserve">(final) EF </v>
      </c>
      <c r="E68" s="875" t="str">
        <f>Translations!$B$925</f>
        <v>This is calculated from the preliminary emission factor and the sustainable biomass content (where the sustainable biomass content is zero-rated).</v>
      </c>
      <c r="F68" s="875"/>
      <c r="G68" s="875"/>
      <c r="H68" s="875"/>
      <c r="I68" s="875"/>
      <c r="J68" s="875"/>
      <c r="K68" s="875"/>
      <c r="L68" s="105"/>
      <c r="M68" s="177"/>
    </row>
    <row r="69" spans="1:13" s="70" customFormat="1" ht="25.5" customHeight="1" x14ac:dyDescent="0.2">
      <c r="A69" s="176"/>
      <c r="D69" s="178" t="str">
        <f>Translations!$B$926</f>
        <v xml:space="preserve">fuel consumption </v>
      </c>
      <c r="E69" s="875" t="str">
        <f>Translations!$B$927</f>
        <v xml:space="preserve">Please enter here the total fuel consumption of each fuel in tonnes in the reporting year. Please note that this figure should only include fuel consumption to be reported under the EU ETS, i.e. relate to the reduced scope. </v>
      </c>
      <c r="F69" s="875"/>
      <c r="G69" s="875"/>
      <c r="H69" s="875"/>
      <c r="I69" s="875"/>
      <c r="J69" s="875"/>
      <c r="K69" s="875"/>
      <c r="L69" s="105"/>
      <c r="M69" s="177"/>
    </row>
    <row r="70" spans="1:13" s="70" customFormat="1" ht="25.5" customHeight="1" x14ac:dyDescent="0.2">
      <c r="A70" s="176"/>
      <c r="D70" s="178" t="str">
        <f>Translations!$B$928</f>
        <v>CO2 emissions 
[t CO2]</v>
      </c>
      <c r="E70" s="875" t="str">
        <f>Translations!$B$929</f>
        <v>This is the amount of "fossil" emissions (including emissions from biomass for which no evidence for compliance with the sustainability criteria has been provided). It is identical to the emissions for which allowances are to be surrendered.</v>
      </c>
      <c r="F70" s="875"/>
      <c r="G70" s="875"/>
      <c r="H70" s="875"/>
      <c r="I70" s="875"/>
      <c r="J70" s="875"/>
      <c r="K70" s="875"/>
      <c r="L70" s="105"/>
      <c r="M70" s="177"/>
    </row>
    <row r="71" spans="1:13" s="70" customFormat="1" ht="38.25" customHeight="1" x14ac:dyDescent="0.2">
      <c r="A71" s="176"/>
      <c r="D71" s="178" t="str">
        <f>Translations!$B$930</f>
        <v>CO2 from sustainable biomass</v>
      </c>
      <c r="E71" s="875" t="str">
        <f>Translations!$B$931</f>
        <v xml:space="preserve">This figure shows as a memo-item the emissions from sustainable biomass. </v>
      </c>
      <c r="F71" s="875"/>
      <c r="G71" s="875"/>
      <c r="H71" s="875"/>
      <c r="I71" s="875"/>
      <c r="J71" s="875"/>
      <c r="K71" s="875"/>
      <c r="L71" s="105"/>
      <c r="M71" s="177"/>
    </row>
    <row r="72" spans="1:13" s="70" customFormat="1" ht="38.25" customHeight="1" x14ac:dyDescent="0.2">
      <c r="A72" s="176"/>
      <c r="D72" s="178" t="str">
        <f>Translations!$B$932</f>
        <v>CO2 from non-sustainable biomass</v>
      </c>
      <c r="E72" s="875" t="str">
        <f>Translations!$B$933</f>
        <v>This figure shows as a memo-item the emissions from non-sustainable biomass. Note that these emissions are part of the "fossil" emissions and do not need to be added once more.</v>
      </c>
      <c r="F72" s="875"/>
      <c r="G72" s="875"/>
      <c r="H72" s="875"/>
      <c r="I72" s="875"/>
      <c r="J72" s="875"/>
      <c r="K72" s="875"/>
      <c r="L72" s="105"/>
      <c r="M72" s="177"/>
    </row>
    <row r="73" spans="1:13" s="70" customFormat="1" ht="5.0999999999999996" customHeight="1" x14ac:dyDescent="0.2">
      <c r="A73" s="176"/>
      <c r="D73" s="179"/>
      <c r="E73" s="179"/>
      <c r="F73" s="179"/>
      <c r="G73" s="179"/>
      <c r="H73" s="179"/>
      <c r="I73" s="179"/>
      <c r="J73" s="179"/>
      <c r="K73" s="179"/>
      <c r="L73" s="105"/>
      <c r="M73" s="177"/>
    </row>
    <row r="74" spans="1:13" ht="38.25" customHeight="1" x14ac:dyDescent="0.2">
      <c r="C74" s="147"/>
      <c r="D74" s="69" t="str">
        <f>Translations!$B$914</f>
        <v>Fuel No.</v>
      </c>
      <c r="E74" s="892" t="str">
        <f>Translations!$B$915</f>
        <v>Name of fuel</v>
      </c>
      <c r="F74" s="893"/>
      <c r="G74" s="69" t="str">
        <f>Translations!$B$934</f>
        <v>(final) EF 
[t CO2 / t fuel]</v>
      </c>
      <c r="H74" s="69" t="str">
        <f>Translations!$B$935</f>
        <v>fuel consumption [tonnes]</v>
      </c>
      <c r="I74" s="69" t="str">
        <f>Translations!$B$928</f>
        <v>CO2 emissions 
[t CO2]</v>
      </c>
      <c r="J74" s="182" t="str">
        <f>Translations!$B$930</f>
        <v>CO2 from sustainable biomass</v>
      </c>
      <c r="K74" s="182" t="str">
        <f>Translations!$B$932</f>
        <v>CO2 from non-sustainable biomass</v>
      </c>
      <c r="M74" s="168"/>
    </row>
    <row r="75" spans="1:13" x14ac:dyDescent="0.2">
      <c r="C75" s="147"/>
      <c r="D75" s="167">
        <v>1</v>
      </c>
      <c r="E75" s="894" t="str">
        <f>E35</f>
        <v>Jet kerosene (Jet A1 or Jet A)</v>
      </c>
      <c r="F75" s="894"/>
      <c r="G75" s="224">
        <f t="shared" ref="G75:G86" si="3">IF(ISNUMBER(H35),H35*(1-SUM(J35)/100),"")</f>
        <v>3.15</v>
      </c>
      <c r="H75" s="688"/>
      <c r="I75" s="689" t="str">
        <f>IF(AND(ISNUMBER(G75),ISNUMBER(H75)),G75*H75,"")</f>
        <v/>
      </c>
      <c r="J75" s="690" t="str">
        <f t="shared" ref="J75:J86" si="4">IF(AND(ISNUMBER(H35),ISNUMBER(H75)),H35*H75*SUM(J35)/100,"")</f>
        <v/>
      </c>
      <c r="K75" s="690" t="str">
        <f t="shared" ref="K75:K86" si="5">IF(AND(ISNUMBER(H35),ISNUMBER(H75)),H35*H75*SUM(K35)/100,"")</f>
        <v/>
      </c>
      <c r="M75" s="168"/>
    </row>
    <row r="76" spans="1:13" ht="13.15" customHeight="1" x14ac:dyDescent="0.2">
      <c r="C76" s="147"/>
      <c r="D76" s="167">
        <f>D75+1</f>
        <v>2</v>
      </c>
      <c r="E76" s="894" t="str">
        <f>E36</f>
        <v>Jet gasoline (Jet B)</v>
      </c>
      <c r="F76" s="894"/>
      <c r="G76" s="224">
        <f t="shared" si="3"/>
        <v>3.1</v>
      </c>
      <c r="H76" s="688"/>
      <c r="I76" s="689" t="str">
        <f t="shared" ref="I76:I86" si="6">IF(AND(ISNUMBER(G76),ISNUMBER(H76)),G76*H76,"")</f>
        <v/>
      </c>
      <c r="J76" s="690" t="str">
        <f t="shared" si="4"/>
        <v/>
      </c>
      <c r="K76" s="690" t="str">
        <f t="shared" si="5"/>
        <v/>
      </c>
    </row>
    <row r="77" spans="1:13" ht="12.75" customHeight="1" x14ac:dyDescent="0.2">
      <c r="C77" s="147"/>
      <c r="D77" s="167">
        <f t="shared" ref="D77:D86" si="7">D76+1</f>
        <v>3</v>
      </c>
      <c r="E77" s="894" t="str">
        <f>E37</f>
        <v>Aviation gasoline (AvGas)</v>
      </c>
      <c r="F77" s="894"/>
      <c r="G77" s="224">
        <f t="shared" si="3"/>
        <v>3.1</v>
      </c>
      <c r="H77" s="688"/>
      <c r="I77" s="689" t="str">
        <f t="shared" si="6"/>
        <v/>
      </c>
      <c r="J77" s="690" t="str">
        <f t="shared" si="4"/>
        <v/>
      </c>
      <c r="K77" s="690" t="str">
        <f t="shared" si="5"/>
        <v/>
      </c>
    </row>
    <row r="78" spans="1:13" ht="13.15" customHeight="1" x14ac:dyDescent="0.2">
      <c r="C78" s="147"/>
      <c r="D78" s="167">
        <f t="shared" si="7"/>
        <v>4</v>
      </c>
      <c r="E78" s="905" t="str">
        <f t="shared" ref="E78:E87" si="8">IF(ISBLANK(E38),"",E38)</f>
        <v/>
      </c>
      <c r="F78" s="905"/>
      <c r="G78" s="224" t="str">
        <f t="shared" si="3"/>
        <v/>
      </c>
      <c r="H78" s="688"/>
      <c r="I78" s="689" t="str">
        <f t="shared" ref="I78" si="9">IF(AND(ISNUMBER(G78),ISNUMBER(H78)),G78*H78,"")</f>
        <v/>
      </c>
      <c r="J78" s="690" t="str">
        <f t="shared" si="4"/>
        <v/>
      </c>
      <c r="K78" s="690" t="str">
        <f t="shared" si="5"/>
        <v/>
      </c>
    </row>
    <row r="79" spans="1:13" x14ac:dyDescent="0.2">
      <c r="C79" s="147"/>
      <c r="D79" s="167">
        <f t="shared" si="7"/>
        <v>5</v>
      </c>
      <c r="E79" s="905" t="str">
        <f t="shared" si="8"/>
        <v/>
      </c>
      <c r="F79" s="905"/>
      <c r="G79" s="224" t="str">
        <f t="shared" si="3"/>
        <v/>
      </c>
      <c r="H79" s="688"/>
      <c r="I79" s="689" t="str">
        <f t="shared" si="6"/>
        <v/>
      </c>
      <c r="J79" s="690" t="str">
        <f t="shared" si="4"/>
        <v/>
      </c>
      <c r="K79" s="690" t="str">
        <f t="shared" si="5"/>
        <v/>
      </c>
    </row>
    <row r="80" spans="1:13" x14ac:dyDescent="0.2">
      <c r="C80" s="147"/>
      <c r="D80" s="167">
        <f t="shared" si="7"/>
        <v>6</v>
      </c>
      <c r="E80" s="905" t="str">
        <f t="shared" si="8"/>
        <v/>
      </c>
      <c r="F80" s="905"/>
      <c r="G80" s="224" t="str">
        <f t="shared" si="3"/>
        <v/>
      </c>
      <c r="H80" s="688"/>
      <c r="I80" s="689" t="str">
        <f t="shared" si="6"/>
        <v/>
      </c>
      <c r="J80" s="690" t="str">
        <f t="shared" si="4"/>
        <v/>
      </c>
      <c r="K80" s="690" t="str">
        <f t="shared" si="5"/>
        <v/>
      </c>
    </row>
    <row r="81" spans="1:14" x14ac:dyDescent="0.2">
      <c r="C81" s="147"/>
      <c r="D81" s="167">
        <f t="shared" si="7"/>
        <v>7</v>
      </c>
      <c r="E81" s="905" t="str">
        <f t="shared" si="8"/>
        <v/>
      </c>
      <c r="F81" s="905"/>
      <c r="G81" s="224" t="str">
        <f t="shared" si="3"/>
        <v/>
      </c>
      <c r="H81" s="688"/>
      <c r="I81" s="689" t="str">
        <f t="shared" si="6"/>
        <v/>
      </c>
      <c r="J81" s="690" t="str">
        <f t="shared" si="4"/>
        <v/>
      </c>
      <c r="K81" s="690" t="str">
        <f t="shared" si="5"/>
        <v/>
      </c>
    </row>
    <row r="82" spans="1:14" x14ac:dyDescent="0.2">
      <c r="C82" s="147"/>
      <c r="D82" s="167">
        <f t="shared" si="7"/>
        <v>8</v>
      </c>
      <c r="E82" s="905" t="str">
        <f t="shared" si="8"/>
        <v/>
      </c>
      <c r="F82" s="905"/>
      <c r="G82" s="224" t="str">
        <f t="shared" si="3"/>
        <v/>
      </c>
      <c r="H82" s="688"/>
      <c r="I82" s="689" t="str">
        <f t="shared" si="6"/>
        <v/>
      </c>
      <c r="J82" s="690" t="str">
        <f t="shared" si="4"/>
        <v/>
      </c>
      <c r="K82" s="690" t="str">
        <f t="shared" si="5"/>
        <v/>
      </c>
    </row>
    <row r="83" spans="1:14" x14ac:dyDescent="0.2">
      <c r="C83" s="147"/>
      <c r="D83" s="167">
        <f t="shared" si="7"/>
        <v>9</v>
      </c>
      <c r="E83" s="905" t="str">
        <f t="shared" si="8"/>
        <v/>
      </c>
      <c r="F83" s="905"/>
      <c r="G83" s="224" t="str">
        <f t="shared" si="3"/>
        <v/>
      </c>
      <c r="H83" s="688"/>
      <c r="I83" s="689" t="str">
        <f t="shared" si="6"/>
        <v/>
      </c>
      <c r="J83" s="690" t="str">
        <f t="shared" si="4"/>
        <v/>
      </c>
      <c r="K83" s="690" t="str">
        <f t="shared" si="5"/>
        <v/>
      </c>
    </row>
    <row r="84" spans="1:14" x14ac:dyDescent="0.2">
      <c r="C84" s="147"/>
      <c r="D84" s="167">
        <f t="shared" si="7"/>
        <v>10</v>
      </c>
      <c r="E84" s="905" t="str">
        <f t="shared" si="8"/>
        <v/>
      </c>
      <c r="F84" s="905"/>
      <c r="G84" s="224" t="str">
        <f t="shared" si="3"/>
        <v/>
      </c>
      <c r="H84" s="688"/>
      <c r="I84" s="689" t="str">
        <f t="shared" si="6"/>
        <v/>
      </c>
      <c r="J84" s="690" t="str">
        <f t="shared" si="4"/>
        <v/>
      </c>
      <c r="K84" s="690" t="str">
        <f t="shared" si="5"/>
        <v/>
      </c>
    </row>
    <row r="85" spans="1:14" x14ac:dyDescent="0.2">
      <c r="C85" s="147"/>
      <c r="D85" s="167">
        <f t="shared" si="7"/>
        <v>11</v>
      </c>
      <c r="E85" s="905" t="str">
        <f t="shared" si="8"/>
        <v/>
      </c>
      <c r="F85" s="905"/>
      <c r="G85" s="224" t="str">
        <f t="shared" si="3"/>
        <v/>
      </c>
      <c r="H85" s="688"/>
      <c r="I85" s="689" t="str">
        <f t="shared" si="6"/>
        <v/>
      </c>
      <c r="J85" s="690" t="str">
        <f t="shared" si="4"/>
        <v/>
      </c>
      <c r="K85" s="690" t="str">
        <f t="shared" si="5"/>
        <v/>
      </c>
    </row>
    <row r="86" spans="1:14" x14ac:dyDescent="0.2">
      <c r="C86" s="147"/>
      <c r="D86" s="167">
        <f t="shared" si="7"/>
        <v>12</v>
      </c>
      <c r="E86" s="905" t="str">
        <f t="shared" si="8"/>
        <v/>
      </c>
      <c r="F86" s="905"/>
      <c r="G86" s="224" t="str">
        <f t="shared" si="3"/>
        <v/>
      </c>
      <c r="H86" s="688"/>
      <c r="I86" s="689" t="str">
        <f t="shared" si="6"/>
        <v/>
      </c>
      <c r="J86" s="690" t="str">
        <f t="shared" si="4"/>
        <v/>
      </c>
      <c r="K86" s="690" t="str">
        <f t="shared" si="5"/>
        <v/>
      </c>
    </row>
    <row r="87" spans="1:14" hidden="1" x14ac:dyDescent="0.2">
      <c r="A87" s="168" t="s">
        <v>975</v>
      </c>
      <c r="C87" s="147"/>
      <c r="D87" s="167" t="s">
        <v>1457</v>
      </c>
      <c r="E87" s="947" t="str">
        <f t="shared" si="8"/>
        <v>end</v>
      </c>
      <c r="F87" s="947"/>
      <c r="G87" s="537" t="s">
        <v>1457</v>
      </c>
      <c r="H87" s="540" t="s">
        <v>1457</v>
      </c>
      <c r="I87" s="538" t="s">
        <v>1457</v>
      </c>
      <c r="J87" s="539" t="s">
        <v>1457</v>
      </c>
      <c r="K87" s="539" t="s">
        <v>1457</v>
      </c>
    </row>
    <row r="88" spans="1:14" s="70" customFormat="1" ht="25.5" customHeight="1" x14ac:dyDescent="0.2">
      <c r="A88" s="176"/>
      <c r="D88" s="876" t="str">
        <f>Translations!$B$936</f>
        <v>If required, you may add further fuels by inserting rows above this one. This is best done by inserting a copied row. However, formulae will need corrections!</v>
      </c>
      <c r="E88" s="876"/>
      <c r="F88" s="876"/>
      <c r="G88" s="876"/>
      <c r="H88" s="876"/>
      <c r="I88" s="876"/>
      <c r="J88" s="876"/>
      <c r="K88" s="876"/>
      <c r="L88" s="105"/>
      <c r="M88" s="177"/>
    </row>
    <row r="89" spans="1:14" s="70" customFormat="1" ht="5.0999999999999996" customHeight="1" thickBot="1" x14ac:dyDescent="0.25">
      <c r="A89" s="176"/>
      <c r="D89" s="179"/>
      <c r="E89" s="179"/>
      <c r="F89" s="179"/>
      <c r="G89" s="179"/>
      <c r="H89" s="179"/>
      <c r="I89" s="179"/>
      <c r="J89" s="179"/>
      <c r="K89" s="179"/>
      <c r="L89" s="105"/>
      <c r="M89" s="177"/>
    </row>
    <row r="90" spans="1:14" s="159" customFormat="1" ht="12.75" customHeight="1" thickBot="1" x14ac:dyDescent="0.25">
      <c r="A90" s="183"/>
      <c r="D90" s="931" t="str">
        <f>Translations!$B$1269</f>
        <v>Total CO2 emissions (EU ETS) in the reporting year:</v>
      </c>
      <c r="E90" s="946"/>
      <c r="F90" s="946"/>
      <c r="G90" s="946"/>
      <c r="H90" s="946"/>
      <c r="I90" s="184">
        <f>ROUND(SUM(I75:I87),0)+ROUND(SUM(K75:K87), 0)</f>
        <v>0</v>
      </c>
      <c r="J90" s="222"/>
      <c r="K90" s="223"/>
      <c r="L90" s="185"/>
      <c r="M90" s="186"/>
    </row>
    <row r="91" spans="1:14" s="70" customFormat="1" ht="63.75" customHeight="1" x14ac:dyDescent="0.2">
      <c r="A91" s="176"/>
      <c r="D91" s="943" t="str">
        <f>Translations!$B$938</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v>
      </c>
      <c r="E91" s="944"/>
      <c r="F91" s="944"/>
      <c r="G91" s="944"/>
      <c r="H91" s="944"/>
      <c r="I91" s="944"/>
      <c r="J91" s="944"/>
      <c r="K91" s="945"/>
      <c r="L91" s="105"/>
      <c r="M91" s="177"/>
      <c r="N91" s="699"/>
    </row>
    <row r="92" spans="1:14" s="70" customFormat="1" ht="5.0999999999999996" customHeight="1" x14ac:dyDescent="0.2">
      <c r="A92" s="176"/>
      <c r="D92" s="179"/>
      <c r="E92" s="179"/>
      <c r="F92" s="179"/>
      <c r="G92" s="179"/>
      <c r="H92" s="179"/>
      <c r="I92" s="179"/>
      <c r="J92" s="179"/>
      <c r="K92" s="179"/>
      <c r="L92" s="105"/>
      <c r="M92" s="177"/>
    </row>
    <row r="93" spans="1:14" s="159" customFormat="1" ht="12.75" customHeight="1" x14ac:dyDescent="0.2">
      <c r="A93" s="183"/>
      <c r="D93" s="899" t="str">
        <f>Translations!$B$939</f>
        <v>Memo Item: Sustainable biomass:</v>
      </c>
      <c r="E93" s="900"/>
      <c r="F93" s="900"/>
      <c r="G93" s="900"/>
      <c r="H93" s="900"/>
      <c r="I93" s="157"/>
      <c r="J93" s="187">
        <f>ROUND(SUM(J75:J87),0)</f>
        <v>0</v>
      </c>
      <c r="K93" s="229"/>
      <c r="L93" s="185"/>
      <c r="M93" s="186"/>
    </row>
    <row r="94" spans="1:14" s="159" customFormat="1" ht="12.75" customHeight="1" x14ac:dyDescent="0.2">
      <c r="A94" s="183"/>
      <c r="D94" s="899" t="str">
        <f>Translations!$B$940</f>
        <v>Memo Item: Non-sustainable biomass:</v>
      </c>
      <c r="E94" s="900"/>
      <c r="F94" s="900"/>
      <c r="G94" s="900"/>
      <c r="H94" s="900"/>
      <c r="I94" s="158"/>
      <c r="J94" s="157"/>
      <c r="K94" s="187">
        <f>ROUND(SUM(K75:K87),0)</f>
        <v>0</v>
      </c>
      <c r="L94" s="185"/>
      <c r="M94" s="186"/>
    </row>
    <row r="96" spans="1:14" x14ac:dyDescent="0.2">
      <c r="B96" s="681"/>
      <c r="C96" s="681"/>
      <c r="D96" s="681"/>
      <c r="E96" s="681"/>
      <c r="F96" s="681"/>
      <c r="G96" s="681"/>
      <c r="H96" s="681"/>
      <c r="I96" s="681"/>
      <c r="J96" s="681"/>
      <c r="K96" s="681"/>
      <c r="L96" s="683"/>
    </row>
    <row r="97" spans="1:13" x14ac:dyDescent="0.2">
      <c r="B97" s="681"/>
      <c r="C97" s="147" t="s">
        <v>1010</v>
      </c>
      <c r="D97" s="147" t="str">
        <f>Translations!$B$1270</f>
        <v>Fuel consumption and emissions in the CH ETS</v>
      </c>
      <c r="L97" s="683"/>
      <c r="M97" s="168"/>
    </row>
    <row r="98" spans="1:13" s="669" customFormat="1" ht="12.75" customHeight="1" x14ac:dyDescent="0.2">
      <c r="A98" s="176"/>
      <c r="B98" s="684"/>
      <c r="D98" s="876" t="str">
        <f>Translations!$B$1271</f>
        <v xml:space="preserve">For instructions on filling this section see above under section (c). </v>
      </c>
      <c r="E98" s="876"/>
      <c r="F98" s="876"/>
      <c r="G98" s="876"/>
      <c r="H98" s="876"/>
      <c r="I98" s="876"/>
      <c r="J98" s="876"/>
      <c r="K98" s="876"/>
      <c r="L98" s="686"/>
      <c r="M98" s="177"/>
    </row>
    <row r="99" spans="1:13" s="669" customFormat="1" ht="5.0999999999999996" customHeight="1" x14ac:dyDescent="0.2">
      <c r="A99" s="176"/>
      <c r="B99" s="684"/>
      <c r="D99" s="179"/>
      <c r="E99" s="179"/>
      <c r="F99" s="179"/>
      <c r="G99" s="179"/>
      <c r="H99" s="179"/>
      <c r="I99" s="179"/>
      <c r="J99" s="179"/>
      <c r="K99" s="179"/>
      <c r="L99" s="686"/>
      <c r="M99" s="177"/>
    </row>
    <row r="100" spans="1:13" ht="38.25" customHeight="1" x14ac:dyDescent="0.2">
      <c r="B100" s="681"/>
      <c r="C100" s="147"/>
      <c r="D100" s="670" t="str">
        <f>Translations!$B$914</f>
        <v>Fuel No.</v>
      </c>
      <c r="E100" s="892" t="str">
        <f>Translations!$B$915</f>
        <v>Name of fuel</v>
      </c>
      <c r="F100" s="893"/>
      <c r="G100" s="670" t="str">
        <f>Translations!$B$934</f>
        <v>(final) EF 
[t CO2 / t fuel]</v>
      </c>
      <c r="H100" s="670" t="str">
        <f>Translations!$B$935</f>
        <v>fuel consumption [tonnes]</v>
      </c>
      <c r="I100" s="670" t="str">
        <f>Translations!$B$928</f>
        <v>CO2 emissions 
[t CO2]</v>
      </c>
      <c r="J100" s="182" t="str">
        <f>Translations!$B$930</f>
        <v>CO2 from sustainable biomass</v>
      </c>
      <c r="K100" s="182" t="str">
        <f>Translations!$B$932</f>
        <v>CO2 from non-sustainable biomass</v>
      </c>
      <c r="L100" s="683"/>
      <c r="M100" s="168"/>
    </row>
    <row r="101" spans="1:13" x14ac:dyDescent="0.2">
      <c r="B101" s="681"/>
      <c r="C101" s="147"/>
      <c r="D101" s="167">
        <v>1</v>
      </c>
      <c r="E101" s="894" t="str">
        <f t="shared" ref="E101:E113" si="10">E75</f>
        <v>Jet kerosene (Jet A1 or Jet A)</v>
      </c>
      <c r="F101" s="894"/>
      <c r="G101" s="224">
        <f t="shared" ref="G101:G113" si="11">G75</f>
        <v>3.15</v>
      </c>
      <c r="H101" s="688"/>
      <c r="I101" s="689" t="str">
        <f>IF(AND(ISNUMBER(G101),ISNUMBER(H101)),G101*H101,"")</f>
        <v/>
      </c>
      <c r="J101" s="690" t="str">
        <f>IF(AND(ISNUMBER(H35),ISNUMBER(H101)),H35*H101*SUM(J35)/100,"")</f>
        <v/>
      </c>
      <c r="K101" s="690" t="str">
        <f>IF(AND(ISNUMBER(H35),ISNUMBER(H101)),H35*H101*SUM(K35)/100,"")</f>
        <v/>
      </c>
      <c r="L101" s="683"/>
      <c r="M101" s="168"/>
    </row>
    <row r="102" spans="1:13" ht="13.15" customHeight="1" x14ac:dyDescent="0.2">
      <c r="B102" s="681"/>
      <c r="C102" s="147"/>
      <c r="D102" s="167">
        <f>D101+1</f>
        <v>2</v>
      </c>
      <c r="E102" s="894" t="str">
        <f t="shared" si="10"/>
        <v>Jet gasoline (Jet B)</v>
      </c>
      <c r="F102" s="894"/>
      <c r="G102" s="224">
        <f t="shared" si="11"/>
        <v>3.1</v>
      </c>
      <c r="H102" s="688"/>
      <c r="I102" s="689" t="str">
        <f t="shared" ref="I102:I112" si="12">IF(AND(ISNUMBER(G102),ISNUMBER(H102)),G102*H102,"")</f>
        <v/>
      </c>
      <c r="J102" s="690" t="str">
        <f t="shared" ref="J102:J112" si="13">IF(AND(ISNUMBER(H36),ISNUMBER(H102)),H36*H102*SUM(J36)/100,"")</f>
        <v/>
      </c>
      <c r="K102" s="690" t="str">
        <f t="shared" ref="K102:K112" si="14">IF(AND(ISNUMBER(H36),ISNUMBER(H102)),H36*H102*SUM(K36)/100,"")</f>
        <v/>
      </c>
      <c r="L102" s="683"/>
    </row>
    <row r="103" spans="1:13" ht="12.75" customHeight="1" x14ac:dyDescent="0.2">
      <c r="B103" s="681"/>
      <c r="C103" s="147"/>
      <c r="D103" s="167">
        <f t="shared" ref="D103:D112" si="15">D102+1</f>
        <v>3</v>
      </c>
      <c r="E103" s="894" t="str">
        <f t="shared" si="10"/>
        <v>Aviation gasoline (AvGas)</v>
      </c>
      <c r="F103" s="894"/>
      <c r="G103" s="224">
        <f t="shared" si="11"/>
        <v>3.1</v>
      </c>
      <c r="H103" s="688"/>
      <c r="I103" s="689" t="str">
        <f t="shared" si="12"/>
        <v/>
      </c>
      <c r="J103" s="690" t="str">
        <f t="shared" si="13"/>
        <v/>
      </c>
      <c r="K103" s="690" t="str">
        <f t="shared" si="14"/>
        <v/>
      </c>
      <c r="L103" s="683"/>
    </row>
    <row r="104" spans="1:13" ht="13.15" customHeight="1" x14ac:dyDescent="0.2">
      <c r="B104" s="681"/>
      <c r="C104" s="147"/>
      <c r="D104" s="167">
        <f t="shared" si="15"/>
        <v>4</v>
      </c>
      <c r="E104" s="905" t="str">
        <f t="shared" si="10"/>
        <v/>
      </c>
      <c r="F104" s="905"/>
      <c r="G104" s="224" t="str">
        <f t="shared" si="11"/>
        <v/>
      </c>
      <c r="H104" s="688"/>
      <c r="I104" s="689" t="str">
        <f t="shared" si="12"/>
        <v/>
      </c>
      <c r="J104" s="690" t="str">
        <f t="shared" si="13"/>
        <v/>
      </c>
      <c r="K104" s="690" t="str">
        <f t="shared" si="14"/>
        <v/>
      </c>
      <c r="L104" s="683"/>
    </row>
    <row r="105" spans="1:13" x14ac:dyDescent="0.2">
      <c r="B105" s="681"/>
      <c r="C105" s="147"/>
      <c r="D105" s="167">
        <f t="shared" si="15"/>
        <v>5</v>
      </c>
      <c r="E105" s="905" t="str">
        <f t="shared" si="10"/>
        <v/>
      </c>
      <c r="F105" s="905"/>
      <c r="G105" s="224" t="str">
        <f t="shared" si="11"/>
        <v/>
      </c>
      <c r="H105" s="688"/>
      <c r="I105" s="689" t="str">
        <f t="shared" si="12"/>
        <v/>
      </c>
      <c r="J105" s="690" t="str">
        <f t="shared" si="13"/>
        <v/>
      </c>
      <c r="K105" s="690" t="str">
        <f t="shared" si="14"/>
        <v/>
      </c>
      <c r="L105" s="683"/>
    </row>
    <row r="106" spans="1:13" x14ac:dyDescent="0.2">
      <c r="B106" s="681"/>
      <c r="C106" s="147"/>
      <c r="D106" s="167">
        <f t="shared" si="15"/>
        <v>6</v>
      </c>
      <c r="E106" s="905" t="str">
        <f t="shared" si="10"/>
        <v/>
      </c>
      <c r="F106" s="905"/>
      <c r="G106" s="224" t="str">
        <f t="shared" si="11"/>
        <v/>
      </c>
      <c r="H106" s="688"/>
      <c r="I106" s="689" t="str">
        <f t="shared" si="12"/>
        <v/>
      </c>
      <c r="J106" s="690" t="str">
        <f t="shared" si="13"/>
        <v/>
      </c>
      <c r="K106" s="690" t="str">
        <f t="shared" si="14"/>
        <v/>
      </c>
      <c r="L106" s="683"/>
    </row>
    <row r="107" spans="1:13" x14ac:dyDescent="0.2">
      <c r="B107" s="681"/>
      <c r="C107" s="147"/>
      <c r="D107" s="167">
        <f t="shared" si="15"/>
        <v>7</v>
      </c>
      <c r="E107" s="905" t="str">
        <f t="shared" si="10"/>
        <v/>
      </c>
      <c r="F107" s="905"/>
      <c r="G107" s="224" t="str">
        <f t="shared" si="11"/>
        <v/>
      </c>
      <c r="H107" s="688"/>
      <c r="I107" s="689" t="str">
        <f t="shared" si="12"/>
        <v/>
      </c>
      <c r="J107" s="690" t="str">
        <f t="shared" si="13"/>
        <v/>
      </c>
      <c r="K107" s="690" t="str">
        <f t="shared" si="14"/>
        <v/>
      </c>
      <c r="L107" s="683"/>
    </row>
    <row r="108" spans="1:13" x14ac:dyDescent="0.2">
      <c r="B108" s="681"/>
      <c r="C108" s="147"/>
      <c r="D108" s="167">
        <f t="shared" si="15"/>
        <v>8</v>
      </c>
      <c r="E108" s="905" t="str">
        <f t="shared" si="10"/>
        <v/>
      </c>
      <c r="F108" s="905"/>
      <c r="G108" s="224" t="str">
        <f t="shared" si="11"/>
        <v/>
      </c>
      <c r="H108" s="688"/>
      <c r="I108" s="689" t="str">
        <f t="shared" si="12"/>
        <v/>
      </c>
      <c r="J108" s="690" t="str">
        <f t="shared" si="13"/>
        <v/>
      </c>
      <c r="K108" s="690" t="str">
        <f t="shared" si="14"/>
        <v/>
      </c>
      <c r="L108" s="683"/>
    </row>
    <row r="109" spans="1:13" x14ac:dyDescent="0.2">
      <c r="B109" s="681"/>
      <c r="C109" s="147"/>
      <c r="D109" s="167">
        <f t="shared" si="15"/>
        <v>9</v>
      </c>
      <c r="E109" s="905" t="str">
        <f t="shared" si="10"/>
        <v/>
      </c>
      <c r="F109" s="905"/>
      <c r="G109" s="224" t="str">
        <f t="shared" si="11"/>
        <v/>
      </c>
      <c r="H109" s="688"/>
      <c r="I109" s="689" t="str">
        <f t="shared" si="12"/>
        <v/>
      </c>
      <c r="J109" s="690" t="str">
        <f t="shared" si="13"/>
        <v/>
      </c>
      <c r="K109" s="690" t="str">
        <f t="shared" si="14"/>
        <v/>
      </c>
      <c r="L109" s="683"/>
    </row>
    <row r="110" spans="1:13" x14ac:dyDescent="0.2">
      <c r="B110" s="681"/>
      <c r="C110" s="147"/>
      <c r="D110" s="167">
        <f t="shared" si="15"/>
        <v>10</v>
      </c>
      <c r="E110" s="905" t="str">
        <f t="shared" si="10"/>
        <v/>
      </c>
      <c r="F110" s="905"/>
      <c r="G110" s="224" t="str">
        <f t="shared" si="11"/>
        <v/>
      </c>
      <c r="H110" s="688"/>
      <c r="I110" s="689" t="str">
        <f t="shared" si="12"/>
        <v/>
      </c>
      <c r="J110" s="690" t="str">
        <f t="shared" si="13"/>
        <v/>
      </c>
      <c r="K110" s="690" t="str">
        <f t="shared" si="14"/>
        <v/>
      </c>
      <c r="L110" s="683"/>
    </row>
    <row r="111" spans="1:13" x14ac:dyDescent="0.2">
      <c r="B111" s="681"/>
      <c r="C111" s="147"/>
      <c r="D111" s="167">
        <f t="shared" si="15"/>
        <v>11</v>
      </c>
      <c r="E111" s="905" t="str">
        <f t="shared" si="10"/>
        <v/>
      </c>
      <c r="F111" s="905"/>
      <c r="G111" s="224" t="str">
        <f t="shared" si="11"/>
        <v/>
      </c>
      <c r="H111" s="688"/>
      <c r="I111" s="689" t="str">
        <f t="shared" si="12"/>
        <v/>
      </c>
      <c r="J111" s="690" t="str">
        <f t="shared" si="13"/>
        <v/>
      </c>
      <c r="K111" s="690" t="str">
        <f t="shared" si="14"/>
        <v/>
      </c>
      <c r="L111" s="683"/>
    </row>
    <row r="112" spans="1:13" x14ac:dyDescent="0.2">
      <c r="B112" s="681"/>
      <c r="C112" s="147"/>
      <c r="D112" s="167">
        <f t="shared" si="15"/>
        <v>12</v>
      </c>
      <c r="E112" s="905" t="str">
        <f t="shared" si="10"/>
        <v/>
      </c>
      <c r="F112" s="905"/>
      <c r="G112" s="224" t="str">
        <f t="shared" si="11"/>
        <v/>
      </c>
      <c r="H112" s="688"/>
      <c r="I112" s="689" t="str">
        <f t="shared" si="12"/>
        <v/>
      </c>
      <c r="J112" s="690" t="str">
        <f t="shared" si="13"/>
        <v/>
      </c>
      <c r="K112" s="690" t="str">
        <f t="shared" si="14"/>
        <v/>
      </c>
      <c r="L112" s="683"/>
    </row>
    <row r="113" spans="1:13" hidden="1" x14ac:dyDescent="0.2">
      <c r="A113" s="168" t="s">
        <v>975</v>
      </c>
      <c r="B113" s="681"/>
      <c r="C113" s="147"/>
      <c r="D113" s="167" t="s">
        <v>1457</v>
      </c>
      <c r="E113" s="947" t="str">
        <f t="shared" si="10"/>
        <v>end</v>
      </c>
      <c r="F113" s="947"/>
      <c r="G113" s="537" t="str">
        <f t="shared" si="11"/>
        <v>end</v>
      </c>
      <c r="H113" s="540" t="s">
        <v>1457</v>
      </c>
      <c r="I113" s="538" t="s">
        <v>1457</v>
      </c>
      <c r="J113" s="539" t="s">
        <v>1457</v>
      </c>
      <c r="K113" s="539" t="s">
        <v>1457</v>
      </c>
      <c r="L113" s="683"/>
    </row>
    <row r="114" spans="1:13" s="669" customFormat="1" ht="25.5" customHeight="1" x14ac:dyDescent="0.2">
      <c r="A114" s="176"/>
      <c r="B114" s="684"/>
      <c r="D114" s="876" t="str">
        <f>Translations!$B$936</f>
        <v>If required, you may add further fuels by inserting rows above this one. This is best done by inserting a copied row. However, formulae will need corrections!</v>
      </c>
      <c r="E114" s="876"/>
      <c r="F114" s="876"/>
      <c r="G114" s="876"/>
      <c r="H114" s="876"/>
      <c r="I114" s="876"/>
      <c r="J114" s="876"/>
      <c r="K114" s="876"/>
      <c r="L114" s="686"/>
      <c r="M114" s="177"/>
    </row>
    <row r="115" spans="1:13" s="669" customFormat="1" ht="5.0999999999999996" customHeight="1" thickBot="1" x14ac:dyDescent="0.25">
      <c r="A115" s="176"/>
      <c r="B115" s="684"/>
      <c r="D115" s="179"/>
      <c r="E115" s="179"/>
      <c r="F115" s="179"/>
      <c r="G115" s="179"/>
      <c r="H115" s="179"/>
      <c r="I115" s="179"/>
      <c r="J115" s="179"/>
      <c r="K115" s="179"/>
      <c r="L115" s="686"/>
      <c r="M115" s="177"/>
    </row>
    <row r="116" spans="1:13" s="159" customFormat="1" ht="12.75" customHeight="1" thickBot="1" x14ac:dyDescent="0.25">
      <c r="A116" s="183"/>
      <c r="B116" s="685"/>
      <c r="D116" s="931" t="str">
        <f>Translations!$B$1272</f>
        <v>Total CO2 emissions (CH ETS) in the reporting year:</v>
      </c>
      <c r="E116" s="946"/>
      <c r="F116" s="946"/>
      <c r="G116" s="946"/>
      <c r="H116" s="946"/>
      <c r="I116" s="184">
        <f>ROUND(SUM(I101:I113),0)+ROUND(SUM(K101:K113),0)</f>
        <v>0</v>
      </c>
      <c r="J116" s="222"/>
      <c r="K116" s="223"/>
      <c r="L116" s="687"/>
      <c r="M116" s="186"/>
    </row>
    <row r="117" spans="1:13" s="669" customFormat="1" ht="63.75" customHeight="1" x14ac:dyDescent="0.2">
      <c r="A117" s="176"/>
      <c r="B117" s="684"/>
      <c r="D117" s="943" t="str">
        <f>Translations!$B$1273</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v>
      </c>
      <c r="E117" s="944"/>
      <c r="F117" s="944"/>
      <c r="G117" s="944"/>
      <c r="H117" s="944"/>
      <c r="I117" s="944"/>
      <c r="J117" s="944"/>
      <c r="K117" s="945"/>
      <c r="L117" s="686"/>
      <c r="M117" s="177"/>
    </row>
    <row r="118" spans="1:13" s="669" customFormat="1" ht="5.0999999999999996" customHeight="1" x14ac:dyDescent="0.2">
      <c r="A118" s="176"/>
      <c r="B118" s="684"/>
      <c r="D118" s="179"/>
      <c r="E118" s="179"/>
      <c r="F118" s="179"/>
      <c r="G118" s="179"/>
      <c r="H118" s="179"/>
      <c r="I118" s="179"/>
      <c r="J118" s="179"/>
      <c r="K118" s="179"/>
      <c r="L118" s="686"/>
      <c r="M118" s="177"/>
    </row>
    <row r="119" spans="1:13" s="159" customFormat="1" ht="12.75" customHeight="1" x14ac:dyDescent="0.2">
      <c r="A119" s="183"/>
      <c r="B119" s="685"/>
      <c r="D119" s="899" t="str">
        <f>Translations!$B$939</f>
        <v>Memo Item: Sustainable biomass:</v>
      </c>
      <c r="E119" s="900"/>
      <c r="F119" s="900"/>
      <c r="G119" s="900"/>
      <c r="H119" s="900"/>
      <c r="I119" s="157"/>
      <c r="J119" s="187">
        <f>ROUND(SUM(J101:J113),0)</f>
        <v>0</v>
      </c>
      <c r="K119" s="229"/>
      <c r="L119" s="687"/>
      <c r="M119" s="186"/>
    </row>
    <row r="120" spans="1:13" s="159" customFormat="1" ht="12.75" customHeight="1" x14ac:dyDescent="0.2">
      <c r="A120" s="183"/>
      <c r="B120" s="685"/>
      <c r="D120" s="899" t="str">
        <f>Translations!$B$940</f>
        <v>Memo Item: Non-sustainable biomass:</v>
      </c>
      <c r="E120" s="900"/>
      <c r="F120" s="900"/>
      <c r="G120" s="900"/>
      <c r="H120" s="900"/>
      <c r="I120" s="158"/>
      <c r="J120" s="157"/>
      <c r="K120" s="187">
        <f>ROUND(SUM(K101:K113),0)</f>
        <v>0</v>
      </c>
      <c r="L120" s="687"/>
      <c r="M120" s="186"/>
    </row>
    <row r="121" spans="1:13" x14ac:dyDescent="0.2">
      <c r="B121" s="681"/>
      <c r="C121" s="681"/>
      <c r="D121" s="681"/>
      <c r="E121" s="681"/>
      <c r="F121" s="681"/>
      <c r="G121" s="681"/>
      <c r="H121" s="681"/>
      <c r="I121" s="681"/>
      <c r="J121" s="681"/>
      <c r="K121" s="681"/>
      <c r="L121" s="683"/>
    </row>
    <row r="123" spans="1:13" ht="15" customHeight="1" x14ac:dyDescent="0.2">
      <c r="C123" s="136">
        <v>6</v>
      </c>
      <c r="D123" s="103" t="str">
        <f>Translations!$B$845</f>
        <v>Use of simplified procedures</v>
      </c>
      <c r="E123" s="103"/>
      <c r="F123" s="103"/>
      <c r="G123" s="103"/>
      <c r="H123" s="103"/>
      <c r="I123" s="103"/>
      <c r="J123" s="103"/>
      <c r="K123" s="103"/>
    </row>
    <row r="124" spans="1:13" ht="25.5" customHeight="1" x14ac:dyDescent="0.2">
      <c r="C124" s="86"/>
      <c r="D124" s="948" t="str">
        <f>Translations!$B$1274</f>
        <v>For limiting administrative burden, this sections (a) to (f) should cover emissions of both systems, EU ETS and CH ETS.</v>
      </c>
      <c r="E124" s="948"/>
      <c r="F124" s="948"/>
      <c r="G124" s="948"/>
      <c r="H124" s="948"/>
      <c r="I124" s="948"/>
      <c r="J124" s="948"/>
      <c r="K124" s="948"/>
    </row>
    <row r="125" spans="1:13" ht="12.75" customHeight="1" x14ac:dyDescent="0.2">
      <c r="B125" s="682"/>
      <c r="C125" s="72" t="s">
        <v>244</v>
      </c>
      <c r="D125" s="879" t="str">
        <f>Translations!$B$944</f>
        <v>Have you been using the simplified approach allowed for small emitters pursuant to Article 54(2) of the MRR?</v>
      </c>
      <c r="E125" s="879"/>
      <c r="F125" s="879"/>
      <c r="G125" s="879"/>
      <c r="H125" s="879"/>
      <c r="I125" s="879"/>
      <c r="J125" s="879"/>
      <c r="K125" s="879"/>
      <c r="L125" s="682"/>
      <c r="M125" s="169" t="s">
        <v>879</v>
      </c>
    </row>
    <row r="126" spans="1:13" ht="25.5" customHeight="1" x14ac:dyDescent="0.2">
      <c r="B126" s="682"/>
      <c r="C126" s="147"/>
      <c r="D126" s="882" t="str">
        <f>Translations!$B$945</f>
        <v>Small emitters are aircraft operators which operate fewer than 243 flights per period for three consecutive four-month periods and aircraft operators with total annual emissions lower than 25,000 t/ CO2 per year, related to the EU ETS full scope.</v>
      </c>
      <c r="E126" s="882"/>
      <c r="F126" s="882"/>
      <c r="G126" s="882"/>
      <c r="H126" s="882"/>
      <c r="I126" s="882"/>
      <c r="J126" s="882"/>
      <c r="K126" s="882"/>
      <c r="L126" s="682"/>
    </row>
    <row r="127" spans="1:13" ht="25.5" customHeight="1" x14ac:dyDescent="0.2">
      <c r="B127" s="682"/>
      <c r="C127" s="147"/>
      <c r="D127" s="876" t="str">
        <f>Translations!$B$1258</f>
        <v>Note that for the purposes of the EU ETS, the threshold applies to the sum of all flights within EEA, outgoing from EEA and incoming to EEA, including those incoming from Switzerland.</v>
      </c>
      <c r="E127" s="809"/>
      <c r="F127" s="809"/>
      <c r="G127" s="809"/>
      <c r="H127" s="809"/>
      <c r="I127" s="809"/>
      <c r="J127" s="809"/>
      <c r="K127" s="809"/>
      <c r="L127" s="682"/>
    </row>
    <row r="128" spans="1:13" x14ac:dyDescent="0.2">
      <c r="B128" s="682"/>
      <c r="C128" s="153"/>
      <c r="D128" s="152"/>
      <c r="E128" s="152"/>
      <c r="F128" s="152"/>
      <c r="G128" s="148"/>
      <c r="H128" s="151"/>
      <c r="I128" s="839"/>
      <c r="J128" s="840"/>
      <c r="K128" s="841"/>
      <c r="L128" s="682"/>
      <c r="M128" s="166" t="str">
        <f>IF(ISBLANK(I128),"",I128=FALSE)</f>
        <v/>
      </c>
    </row>
    <row r="129" spans="1:13" ht="5.0999999999999996" customHeight="1" x14ac:dyDescent="0.2">
      <c r="B129" s="682"/>
      <c r="L129" s="682"/>
    </row>
    <row r="130" spans="1:13" ht="26.25" customHeight="1" x14ac:dyDescent="0.2">
      <c r="B130" s="682"/>
      <c r="C130" s="147" t="s">
        <v>247</v>
      </c>
      <c r="D130" s="879" t="str">
        <f>Translations!$B$946</f>
        <v>Please report the total number of full scope flights covered by the EU ETS in each four-month period during the reporting year for which you are the aircraft operator:</v>
      </c>
      <c r="E130" s="879"/>
      <c r="F130" s="879"/>
      <c r="G130" s="879"/>
      <c r="H130" s="879"/>
      <c r="I130" s="879"/>
      <c r="J130" s="879"/>
      <c r="K130" s="879"/>
      <c r="L130" s="682"/>
    </row>
    <row r="131" spans="1:13" ht="15.75" customHeight="1" x14ac:dyDescent="0.2">
      <c r="B131" s="682"/>
      <c r="C131" s="147"/>
      <c r="D131" s="882" t="str">
        <f>Translations!$B$947</f>
        <v>The local time of departure of the flight determines in which four-month period that flight shall be taken into account.</v>
      </c>
      <c r="E131" s="882"/>
      <c r="F131" s="882"/>
      <c r="G131" s="882"/>
      <c r="H131" s="882"/>
      <c r="I131" s="882"/>
      <c r="J131" s="882"/>
      <c r="K131" s="882"/>
      <c r="L131" s="682"/>
    </row>
    <row r="132" spans="1:13" x14ac:dyDescent="0.2">
      <c r="B132" s="682"/>
      <c r="C132" s="147"/>
      <c r="D132" s="188" t="str">
        <f>Translations!$B$948</f>
        <v>Four-month period</v>
      </c>
      <c r="E132" s="189"/>
      <c r="F132" s="189"/>
      <c r="G132" s="190" t="str">
        <f>Translations!$B$949</f>
        <v>Number of flights</v>
      </c>
      <c r="H132" s="191"/>
      <c r="J132" s="148"/>
      <c r="L132" s="682"/>
      <c r="M132" s="232" t="s">
        <v>1133</v>
      </c>
    </row>
    <row r="133" spans="1:13" x14ac:dyDescent="0.2">
      <c r="B133" s="682"/>
      <c r="C133" s="147"/>
      <c r="D133" s="192" t="str">
        <f>Translations!$B$950</f>
        <v>January to April</v>
      </c>
      <c r="E133" s="189"/>
      <c r="F133" s="189"/>
      <c r="G133" s="112"/>
      <c r="H133" s="234" t="str">
        <f>IF(ISBLANK(G133),"",IF(G133&gt;=243,"&gt;=243",""))</f>
        <v/>
      </c>
      <c r="J133" s="148"/>
      <c r="L133" s="682"/>
      <c r="M133" s="166" t="str">
        <f>IF(ISNUMBER(G133),G133&lt;243,"")</f>
        <v/>
      </c>
    </row>
    <row r="134" spans="1:13" x14ac:dyDescent="0.2">
      <c r="B134" s="682"/>
      <c r="C134" s="147"/>
      <c r="D134" s="192" t="str">
        <f>Translations!$B$951</f>
        <v>May to August</v>
      </c>
      <c r="E134" s="189"/>
      <c r="F134" s="189"/>
      <c r="G134" s="112"/>
      <c r="H134" s="234" t="str">
        <f>IF(ISBLANK(G134),"",IF(G134&gt;=243,"&gt;=243",""))</f>
        <v/>
      </c>
      <c r="J134" s="148"/>
      <c r="L134" s="682"/>
      <c r="M134" s="166" t="str">
        <f>IF(ISNUMBER(G134),G134&lt;243,"")</f>
        <v/>
      </c>
    </row>
    <row r="135" spans="1:13" ht="13.5" thickBot="1" x14ac:dyDescent="0.25">
      <c r="B135" s="682"/>
      <c r="C135" s="147"/>
      <c r="D135" s="192" t="str">
        <f>Translations!$B$952</f>
        <v>September to December</v>
      </c>
      <c r="E135" s="189"/>
      <c r="F135" s="189"/>
      <c r="G135" s="112"/>
      <c r="H135" s="235" t="str">
        <f>IF(ISBLANK(G135),"",IF(G135&gt;=243,"&gt;=243",""))</f>
        <v/>
      </c>
      <c r="J135" s="148"/>
      <c r="L135" s="682"/>
      <c r="M135" s="166" t="str">
        <f>IF(ISNUMBER(G135),G135&lt;243,"")</f>
        <v/>
      </c>
    </row>
    <row r="136" spans="1:13" ht="13.5" thickBot="1" x14ac:dyDescent="0.25">
      <c r="B136" s="682"/>
      <c r="C136" s="147"/>
      <c r="D136" s="188" t="str">
        <f>Translations!$B$953</f>
        <v>Total:</v>
      </c>
      <c r="E136" s="189"/>
      <c r="F136" s="189"/>
      <c r="G136" s="231">
        <f>IF(ISNUMBER(SUM(G133:G135)),SUM(G133:G135),0)</f>
        <v>0</v>
      </c>
      <c r="H136" s="880"/>
      <c r="I136" s="880"/>
      <c r="J136" s="880"/>
      <c r="K136" s="880"/>
      <c r="L136" s="682"/>
      <c r="M136" s="233" t="str">
        <f>IF(COUNT(G133:G135)&gt;0,AND(M133,M134,M135),"")</f>
        <v/>
      </c>
    </row>
    <row r="137" spans="1:13" ht="15" customHeight="1" x14ac:dyDescent="0.2">
      <c r="B137" s="682"/>
      <c r="L137" s="682"/>
    </row>
    <row r="138" spans="1:13" x14ac:dyDescent="0.2">
      <c r="B138" s="682"/>
      <c r="C138" s="147" t="s">
        <v>283</v>
      </c>
      <c r="D138" s="879" t="str">
        <f>Translations!$B$954</f>
        <v>Total emissions in the reporting year:</v>
      </c>
      <c r="E138" s="879"/>
      <c r="F138" s="879"/>
      <c r="G138" s="879"/>
      <c r="H138" s="879"/>
      <c r="I138" s="879"/>
      <c r="J138" s="879"/>
      <c r="K138" s="879"/>
      <c r="L138" s="682"/>
      <c r="M138" s="169" t="s">
        <v>1138</v>
      </c>
    </row>
    <row r="139" spans="1:13" s="152" customFormat="1" ht="27.75" customHeight="1" x14ac:dyDescent="0.2">
      <c r="A139" s="168"/>
      <c r="B139" s="682"/>
      <c r="D139" s="954" t="str">
        <f>Translations!$B$955</f>
        <v>Please enter here the total emissions related to the full scope.</v>
      </c>
      <c r="E139" s="809"/>
      <c r="F139" s="809"/>
      <c r="G139" s="955"/>
      <c r="H139" s="382"/>
      <c r="I139" s="193" t="s">
        <v>1017</v>
      </c>
      <c r="L139" s="682"/>
      <c r="M139" s="166" t="str">
        <f>IF(ISNUMBER(H139),H139&lt;25000,"")</f>
        <v/>
      </c>
    </row>
    <row r="140" spans="1:13" ht="12.75" customHeight="1" x14ac:dyDescent="0.2">
      <c r="B140" s="682"/>
      <c r="L140" s="682"/>
    </row>
    <row r="141" spans="1:13" x14ac:dyDescent="0.2">
      <c r="B141" s="682"/>
      <c r="C141" s="147" t="s">
        <v>249</v>
      </c>
      <c r="D141" s="95" t="str">
        <f>Translations!$B$956</f>
        <v>Confirmation of eligibility for simplified approach:</v>
      </c>
      <c r="E141" s="95"/>
      <c r="F141" s="95"/>
      <c r="G141" s="95"/>
      <c r="H141" s="95"/>
      <c r="I141" s="95"/>
      <c r="J141" s="884" t="str">
        <f>IF(AND(COUNT(G133:G135,H139)&gt;0,I128=TRUE),IF(OR(M139,M136),EUconst_Eligible,EUconst_NotEligible),"")</f>
        <v/>
      </c>
      <c r="K141" s="885"/>
      <c r="L141" s="682"/>
    </row>
    <row r="142" spans="1:13" ht="25.5" customHeight="1" x14ac:dyDescent="0.2">
      <c r="B142" s="682"/>
      <c r="D142" s="881" t="str">
        <f>Translations!$B$957</f>
        <v>Note: If you are using the simplified approach for small emitters, but have exceeded the applicable threshold (which is indicated here by the message "not eligible"), the following consequences apply in accordance with Article 54(4) of the MRR:</v>
      </c>
      <c r="E142" s="881"/>
      <c r="F142" s="881"/>
      <c r="G142" s="881"/>
      <c r="H142" s="881"/>
      <c r="I142" s="881"/>
      <c r="J142" s="881"/>
      <c r="K142" s="881"/>
      <c r="L142" s="682"/>
    </row>
    <row r="143" spans="1:13" ht="29.25" customHeight="1" x14ac:dyDescent="0.2">
      <c r="B143" s="682"/>
      <c r="D143" s="882" t="str">
        <f>Translations!$B$958</f>
        <v>The aircraft operator shall notify the competent authority thereof without undue delay and submit a significant modification of the monitoring plan within the meaning of point (vi) of Article 15(4)(a) to the competent authority for approval.</v>
      </c>
      <c r="E143" s="882"/>
      <c r="F143" s="882"/>
      <c r="G143" s="882"/>
      <c r="H143" s="882"/>
      <c r="I143" s="882"/>
      <c r="J143" s="882"/>
      <c r="K143" s="882"/>
      <c r="L143" s="682"/>
    </row>
    <row r="144" spans="1:13" ht="38.25" customHeight="1" x14ac:dyDescent="0.2">
      <c r="B144" s="682"/>
      <c r="D144" s="882" t="str">
        <f>Translations!$B$959</f>
        <v>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v>
      </c>
      <c r="E144" s="882"/>
      <c r="F144" s="882"/>
      <c r="G144" s="882"/>
      <c r="H144" s="882"/>
      <c r="I144" s="882"/>
      <c r="J144" s="882"/>
      <c r="K144" s="882"/>
      <c r="L144" s="682"/>
    </row>
    <row r="145" spans="2:12" ht="4.9000000000000004" customHeight="1" x14ac:dyDescent="0.2">
      <c r="B145" s="682"/>
      <c r="D145" s="509"/>
      <c r="E145" s="509"/>
      <c r="F145" s="509"/>
      <c r="G145" s="509"/>
      <c r="H145" s="509"/>
      <c r="I145" s="509"/>
      <c r="J145" s="509"/>
      <c r="K145" s="509"/>
      <c r="L145" s="682"/>
    </row>
    <row r="146" spans="2:12" ht="13.15" customHeight="1" x14ac:dyDescent="0.2">
      <c r="B146" s="682"/>
      <c r="C146" s="147" t="s">
        <v>652</v>
      </c>
      <c r="D146" s="95" t="str">
        <f>Translations!$B$1125</f>
        <v>Please specify which fuel consumption estimation tool you have used:</v>
      </c>
      <c r="E146" s="509"/>
      <c r="F146" s="509"/>
      <c r="G146" s="509"/>
      <c r="H146" s="509"/>
      <c r="I146" s="509"/>
      <c r="J146" s="949"/>
      <c r="K146" s="950"/>
      <c r="L146" s="682"/>
    </row>
    <row r="147" spans="2:12" ht="13.15" customHeight="1" x14ac:dyDescent="0.2">
      <c r="B147" s="682"/>
      <c r="D147" s="509"/>
      <c r="E147" s="509"/>
      <c r="F147" s="509"/>
      <c r="G147" s="509"/>
      <c r="H147" s="509"/>
      <c r="I147" s="509"/>
      <c r="J147" s="509"/>
      <c r="K147" s="509"/>
      <c r="L147" s="682"/>
    </row>
    <row r="148" spans="2:12" ht="13.15" customHeight="1" x14ac:dyDescent="0.2">
      <c r="B148" s="682"/>
      <c r="C148" s="147" t="s">
        <v>1461</v>
      </c>
      <c r="D148" s="95" t="str">
        <f>Translations!$B$1126</f>
        <v>If you have chosen "Other" under point (e) above, which one?</v>
      </c>
      <c r="E148" s="509"/>
      <c r="F148" s="509"/>
      <c r="G148" s="509"/>
      <c r="H148" s="509"/>
      <c r="I148" s="509"/>
      <c r="J148" s="949"/>
      <c r="K148" s="950"/>
      <c r="L148" s="682"/>
    </row>
    <row r="149" spans="2:12" ht="15" customHeight="1" x14ac:dyDescent="0.2"/>
    <row r="150" spans="2:12" ht="4.9000000000000004" customHeight="1" x14ac:dyDescent="0.2">
      <c r="B150" s="470"/>
      <c r="C150" s="470"/>
      <c r="D150" s="470"/>
      <c r="E150" s="470"/>
      <c r="F150" s="470"/>
      <c r="G150" s="470"/>
      <c r="H150" s="470"/>
      <c r="I150" s="470"/>
      <c r="J150" s="470"/>
      <c r="K150" s="470"/>
      <c r="L150" s="471"/>
    </row>
    <row r="151" spans="2:12" ht="25.5" customHeight="1" x14ac:dyDescent="0.2">
      <c r="B151" s="470"/>
      <c r="C151" s="531"/>
      <c r="D151" s="852" t="str">
        <f>Translations!$B$1127</f>
        <v>If you use this report for CORSIA purposes, please confirm here if you are using an applicable emission estimation tool:</v>
      </c>
      <c r="E151" s="867"/>
      <c r="F151" s="867"/>
      <c r="G151" s="867"/>
      <c r="H151" s="867"/>
      <c r="I151" s="867"/>
      <c r="J151" s="867"/>
      <c r="K151" s="867"/>
      <c r="L151" s="471"/>
    </row>
    <row r="152" spans="2:12" ht="4.9000000000000004" customHeight="1" x14ac:dyDescent="0.2">
      <c r="B152" s="470"/>
      <c r="C152" s="530"/>
      <c r="L152" s="471"/>
    </row>
    <row r="153" spans="2:12" ht="15" customHeight="1" x14ac:dyDescent="0.2">
      <c r="B153" s="470"/>
      <c r="C153" s="531" t="s">
        <v>552</v>
      </c>
      <c r="D153" s="852" t="str">
        <f>Translations!$B$1128</f>
        <v>An emission estimation tool was used for all emissions under CORSIA:</v>
      </c>
      <c r="E153" s="867"/>
      <c r="F153" s="867"/>
      <c r="G153" s="867"/>
      <c r="H153" s="867"/>
      <c r="I153" s="867"/>
      <c r="J153" s="883"/>
      <c r="K153" s="472"/>
      <c r="L153" s="471"/>
    </row>
    <row r="154" spans="2:12" ht="4.9000000000000004" customHeight="1" x14ac:dyDescent="0.2">
      <c r="B154" s="470"/>
      <c r="C154" s="530"/>
      <c r="L154" s="471"/>
    </row>
    <row r="155" spans="2:12" ht="15" customHeight="1" x14ac:dyDescent="0.2">
      <c r="B155" s="470"/>
      <c r="C155" s="531" t="s">
        <v>257</v>
      </c>
      <c r="D155" s="852" t="str">
        <f>Translations!$B$1129</f>
        <v>An emission estimation tool was used only for emissions without offsetting requirements:</v>
      </c>
      <c r="E155" s="867"/>
      <c r="F155" s="867"/>
      <c r="G155" s="867"/>
      <c r="H155" s="867"/>
      <c r="I155" s="867"/>
      <c r="J155" s="883"/>
      <c r="K155" s="472"/>
      <c r="L155" s="471"/>
    </row>
    <row r="156" spans="2:12" ht="12.75" customHeight="1" x14ac:dyDescent="0.2">
      <c r="B156" s="470"/>
      <c r="C156" s="530"/>
      <c r="D156" s="870" t="str">
        <f>Translations!$B$1230</f>
        <v>This option is only relevant for emissions taking place from 2021 onwards.</v>
      </c>
      <c r="E156" s="871"/>
      <c r="F156" s="871"/>
      <c r="G156" s="871"/>
      <c r="H156" s="871"/>
      <c r="I156" s="871"/>
      <c r="J156" s="871"/>
      <c r="K156" s="871"/>
      <c r="L156" s="471"/>
    </row>
    <row r="157" spans="2:12" ht="4.9000000000000004" customHeight="1" x14ac:dyDescent="0.2">
      <c r="B157" s="470"/>
      <c r="C157" s="470"/>
      <c r="D157" s="470"/>
      <c r="E157" s="470"/>
      <c r="F157" s="470"/>
      <c r="G157" s="470"/>
      <c r="H157" s="470"/>
      <c r="I157" s="470"/>
      <c r="J157" s="470"/>
      <c r="K157" s="470"/>
      <c r="L157" s="471"/>
    </row>
    <row r="158" spans="2:12" ht="15" customHeight="1" x14ac:dyDescent="0.2"/>
    <row r="159" spans="2:12" ht="15" customHeight="1" x14ac:dyDescent="0.2">
      <c r="C159" s="136">
        <v>7</v>
      </c>
      <c r="D159" s="103" t="str">
        <f>Translations!$B$846</f>
        <v>Approach for data gaps</v>
      </c>
      <c r="E159" s="103"/>
      <c r="F159" s="103"/>
      <c r="G159" s="103"/>
      <c r="H159" s="103"/>
      <c r="I159" s="103"/>
      <c r="J159" s="103"/>
      <c r="K159" s="103"/>
    </row>
    <row r="160" spans="2:12" ht="38.25" customHeight="1" x14ac:dyDescent="0.2">
      <c r="C160" s="86"/>
      <c r="D160" s="948" t="str">
        <f>Translations!$B$1275</f>
        <v>For limiting administrative burden, this sections (a) and (b) should cover emissions of both systems, EU ETS and CH ETS. Data gaps relevant for CORSIA can be included, too.</v>
      </c>
      <c r="E160" s="948"/>
      <c r="F160" s="948"/>
      <c r="G160" s="948"/>
      <c r="H160" s="948"/>
      <c r="I160" s="948"/>
      <c r="J160" s="948"/>
      <c r="K160" s="948"/>
    </row>
    <row r="161" spans="1:13" ht="15" customHeight="1" x14ac:dyDescent="0.2">
      <c r="C161" s="147" t="s">
        <v>244</v>
      </c>
      <c r="D161" s="879" t="str">
        <f>Translations!$B$960</f>
        <v>List of data gaps occurred and method of determining surrogate data</v>
      </c>
      <c r="E161" s="879"/>
      <c r="F161" s="879"/>
      <c r="G161" s="879"/>
      <c r="H161" s="879"/>
      <c r="I161" s="879"/>
      <c r="J161" s="879"/>
      <c r="K161" s="879"/>
    </row>
    <row r="162" spans="1:13" ht="25.5" customHeight="1" x14ac:dyDescent="0.2">
      <c r="C162" s="86"/>
      <c r="D162" s="870" t="str">
        <f>Translations!$B$961</f>
        <v>In accordance with Article 65(2) of the MRR data gaps must be closed by a method defined in the monitoring plan, or if this is not possible, by using a tool which may be used for the small emitters approach.</v>
      </c>
      <c r="E162" s="785"/>
      <c r="F162" s="785"/>
      <c r="G162" s="785"/>
      <c r="H162" s="785"/>
      <c r="I162" s="785"/>
      <c r="J162" s="785"/>
      <c r="K162" s="785"/>
    </row>
    <row r="163" spans="1:13" ht="38.25" customHeight="1" x14ac:dyDescent="0.2">
      <c r="C163" s="86"/>
      <c r="D163" s="877" t="str">
        <f>Translations!$B$962</f>
        <v>Please specify here the data gaps occurred, how surrogate data was determined, and the amount of emissions according to the surrogate data. Note that these data are NOT added to the emissions given in section 5 and/or 12 (if relevant), but must be included in the data in those sections.</v>
      </c>
      <c r="E163" s="878"/>
      <c r="F163" s="878"/>
      <c r="G163" s="878"/>
      <c r="H163" s="878"/>
      <c r="I163" s="878"/>
      <c r="J163" s="878"/>
      <c r="K163" s="878"/>
    </row>
    <row r="164" spans="1:13" ht="5.0999999999999996" customHeight="1" x14ac:dyDescent="0.2">
      <c r="C164" s="86"/>
      <c r="D164" s="86"/>
      <c r="E164" s="86"/>
      <c r="F164" s="86"/>
      <c r="G164" s="86"/>
      <c r="H164" s="86"/>
      <c r="I164" s="86"/>
      <c r="J164" s="86"/>
      <c r="K164" s="86"/>
    </row>
    <row r="165" spans="1:13" s="70" customFormat="1" ht="12.75" customHeight="1" x14ac:dyDescent="0.2">
      <c r="A165" s="176"/>
      <c r="D165" s="876" t="str">
        <f>Translations!$B$963</f>
        <v>The table should be filled as follows:</v>
      </c>
      <c r="E165" s="876"/>
      <c r="F165" s="876"/>
      <c r="G165" s="876"/>
      <c r="H165" s="876"/>
      <c r="I165" s="876"/>
      <c r="J165" s="876"/>
      <c r="K165" s="876"/>
      <c r="L165" s="105"/>
      <c r="M165" s="177"/>
    </row>
    <row r="166" spans="1:13" s="70" customFormat="1" ht="25.5" customHeight="1" x14ac:dyDescent="0.2">
      <c r="A166" s="176"/>
      <c r="D166" s="178" t="str">
        <f>Translations!$B$964</f>
        <v>Reference</v>
      </c>
      <c r="E166" s="875" t="str">
        <f>Translations!$B$965</f>
        <v>Here the data gap should be specified, either by referencing the aircraft, aerodrome, flight numbers etc. for which the data gap occurred, and/or the start and end date of the period where the gap occurred.</v>
      </c>
      <c r="F166" s="875"/>
      <c r="G166" s="875"/>
      <c r="H166" s="875"/>
      <c r="I166" s="875"/>
      <c r="J166" s="875"/>
      <c r="K166" s="875"/>
      <c r="L166" s="105"/>
      <c r="M166" s="177"/>
    </row>
    <row r="167" spans="1:13" s="70" customFormat="1" ht="12.75" customHeight="1" x14ac:dyDescent="0.2">
      <c r="A167" s="176"/>
      <c r="D167" s="178" t="str">
        <f>Translations!$B$966</f>
        <v>Reason</v>
      </c>
      <c r="E167" s="875" t="str">
        <f>Translations!$B$967</f>
        <v>Please describe here the reason why the data gap occurred.</v>
      </c>
      <c r="F167" s="875"/>
      <c r="G167" s="875"/>
      <c r="H167" s="875"/>
      <c r="I167" s="875"/>
      <c r="J167" s="875"/>
      <c r="K167" s="875"/>
      <c r="L167" s="105"/>
      <c r="M167" s="177"/>
    </row>
    <row r="168" spans="1:13" s="70" customFormat="1" ht="25.5" customHeight="1" x14ac:dyDescent="0.2">
      <c r="A168" s="176"/>
      <c r="D168" s="178" t="str">
        <f>Translations!$B$968</f>
        <v>Type</v>
      </c>
      <c r="E168" s="875" t="str">
        <f>Translations!$B$969</f>
        <v>Please describe here the type of data gap, such as "density measurement not available", "fuel uplift not available", "flights missing activity list", etc.</v>
      </c>
      <c r="F168" s="875"/>
      <c r="G168" s="875"/>
      <c r="H168" s="875"/>
      <c r="I168" s="875"/>
      <c r="J168" s="875"/>
      <c r="K168" s="875"/>
      <c r="L168" s="105"/>
      <c r="M168" s="177"/>
    </row>
    <row r="169" spans="1:13" s="70" customFormat="1" ht="25.5" customHeight="1" x14ac:dyDescent="0.2">
      <c r="A169" s="176"/>
      <c r="D169" s="178" t="str">
        <f>Translations!$B$970</f>
        <v>Replacement method</v>
      </c>
      <c r="E169" s="875" t="str">
        <f>Translations!$B$971</f>
        <v>please indicate the method of determining surrogate data, by referencing the procedure in your monitoring plan, or by "small emitter tool" etc.</v>
      </c>
      <c r="F169" s="875"/>
      <c r="G169" s="875"/>
      <c r="H169" s="875"/>
      <c r="I169" s="875"/>
      <c r="J169" s="875"/>
      <c r="K169" s="875"/>
      <c r="L169" s="105"/>
      <c r="M169" s="177"/>
    </row>
    <row r="170" spans="1:13" s="70" customFormat="1" ht="25.5" customHeight="1" x14ac:dyDescent="0.2">
      <c r="A170" s="176"/>
      <c r="D170" s="178" t="str">
        <f>Translations!$B$972</f>
        <v>Emissions</v>
      </c>
      <c r="E170" s="875" t="str">
        <f>Translations!$B$1138</f>
        <v>Please give here the amount of emissions which are affected by the data gap. This figure must be INCLUDED in section 5 and/or section 12 depending on the type.</v>
      </c>
      <c r="F170" s="875"/>
      <c r="G170" s="875"/>
      <c r="H170" s="875"/>
      <c r="I170" s="875"/>
      <c r="J170" s="875"/>
      <c r="K170" s="875"/>
      <c r="L170" s="105"/>
      <c r="M170" s="177"/>
    </row>
    <row r="171" spans="1:13" ht="5.0999999999999996" customHeight="1" x14ac:dyDescent="0.2">
      <c r="C171" s="86"/>
      <c r="D171" s="86"/>
      <c r="E171" s="86"/>
      <c r="F171" s="86"/>
      <c r="G171" s="86"/>
      <c r="H171" s="86"/>
      <c r="I171" s="86"/>
      <c r="J171" s="86"/>
      <c r="K171" s="86"/>
    </row>
    <row r="172" spans="1:13" ht="15" customHeight="1" x14ac:dyDescent="0.2">
      <c r="B172" s="682"/>
      <c r="C172" s="86"/>
      <c r="D172" s="931" t="str">
        <f>Translations!$B$964</f>
        <v>Reference</v>
      </c>
      <c r="E172" s="932"/>
      <c r="F172" s="319" t="str">
        <f>Translations!$B$966</f>
        <v>Reason</v>
      </c>
      <c r="G172" s="925" t="str">
        <f>Translations!$B$968</f>
        <v>Type</v>
      </c>
      <c r="H172" s="926"/>
      <c r="I172" s="925" t="str">
        <f>Translations!$B$970</f>
        <v>Replacement method</v>
      </c>
      <c r="J172" s="926"/>
      <c r="K172" s="238" t="str">
        <f>Translations!$B$972</f>
        <v>Emissions</v>
      </c>
      <c r="L172" s="682"/>
    </row>
    <row r="173" spans="1:13" ht="15" customHeight="1" x14ac:dyDescent="0.2">
      <c r="B173" s="682"/>
      <c r="C173" s="86"/>
      <c r="D173" s="927"/>
      <c r="E173" s="928"/>
      <c r="F173" s="318"/>
      <c r="G173" s="929"/>
      <c r="H173" s="930"/>
      <c r="I173" s="929"/>
      <c r="J173" s="930"/>
      <c r="K173" s="239"/>
      <c r="L173" s="682"/>
    </row>
    <row r="174" spans="1:13" ht="15" customHeight="1" x14ac:dyDescent="0.2">
      <c r="B174" s="682"/>
      <c r="C174" s="86"/>
      <c r="D174" s="927"/>
      <c r="E174" s="928"/>
      <c r="F174" s="318"/>
      <c r="G174" s="929"/>
      <c r="H174" s="930"/>
      <c r="I174" s="929"/>
      <c r="J174" s="930"/>
      <c r="K174" s="239"/>
      <c r="L174" s="682"/>
    </row>
    <row r="175" spans="1:13" ht="15" customHeight="1" x14ac:dyDescent="0.2">
      <c r="B175" s="682"/>
      <c r="C175" s="86"/>
      <c r="D175" s="927"/>
      <c r="E175" s="928"/>
      <c r="F175" s="318"/>
      <c r="G175" s="929"/>
      <c r="H175" s="930"/>
      <c r="I175" s="929"/>
      <c r="J175" s="930"/>
      <c r="K175" s="239"/>
      <c r="L175" s="682"/>
    </row>
    <row r="176" spans="1:13" ht="15" customHeight="1" x14ac:dyDescent="0.2">
      <c r="B176" s="682"/>
      <c r="C176" s="86"/>
      <c r="D176" s="927"/>
      <c r="E176" s="928"/>
      <c r="F176" s="318"/>
      <c r="G176" s="929"/>
      <c r="H176" s="930"/>
      <c r="I176" s="929"/>
      <c r="J176" s="930"/>
      <c r="K176" s="239"/>
      <c r="L176" s="682"/>
    </row>
    <row r="177" spans="1:13" ht="15" customHeight="1" x14ac:dyDescent="0.2">
      <c r="B177" s="682"/>
      <c r="C177" s="86"/>
      <c r="D177" s="927"/>
      <c r="E177" s="928"/>
      <c r="F177" s="318"/>
      <c r="G177" s="929"/>
      <c r="H177" s="930"/>
      <c r="I177" s="929"/>
      <c r="J177" s="930"/>
      <c r="K177" s="239"/>
      <c r="L177" s="682"/>
    </row>
    <row r="178" spans="1:13" ht="15" customHeight="1" x14ac:dyDescent="0.2">
      <c r="B178" s="682"/>
      <c r="C178" s="86"/>
      <c r="D178" s="927"/>
      <c r="E178" s="928"/>
      <c r="F178" s="318"/>
      <c r="G178" s="929"/>
      <c r="H178" s="930"/>
      <c r="I178" s="929"/>
      <c r="J178" s="930"/>
      <c r="K178" s="239"/>
      <c r="L178" s="682"/>
    </row>
    <row r="179" spans="1:13" ht="15" customHeight="1" x14ac:dyDescent="0.2">
      <c r="B179" s="682"/>
      <c r="C179" s="86"/>
      <c r="D179" s="927"/>
      <c r="E179" s="928"/>
      <c r="F179" s="318"/>
      <c r="G179" s="929"/>
      <c r="H179" s="930"/>
      <c r="I179" s="929"/>
      <c r="J179" s="930"/>
      <c r="K179" s="239"/>
      <c r="L179" s="682"/>
    </row>
    <row r="180" spans="1:13" ht="15" customHeight="1" x14ac:dyDescent="0.2">
      <c r="B180" s="682"/>
      <c r="C180" s="86"/>
      <c r="D180" s="927"/>
      <c r="E180" s="928"/>
      <c r="F180" s="318"/>
      <c r="G180" s="929"/>
      <c r="H180" s="930"/>
      <c r="I180" s="929"/>
      <c r="J180" s="930"/>
      <c r="K180" s="239"/>
      <c r="L180" s="682"/>
    </row>
    <row r="181" spans="1:13" ht="15" customHeight="1" x14ac:dyDescent="0.2">
      <c r="B181" s="682"/>
      <c r="C181" s="86"/>
      <c r="D181" s="927"/>
      <c r="E181" s="928"/>
      <c r="F181" s="318"/>
      <c r="G181" s="929"/>
      <c r="H181" s="930"/>
      <c r="I181" s="929"/>
      <c r="J181" s="930"/>
      <c r="K181" s="239"/>
      <c r="L181" s="682"/>
    </row>
    <row r="182" spans="1:13" ht="15" customHeight="1" x14ac:dyDescent="0.2">
      <c r="B182" s="682"/>
      <c r="C182" s="86"/>
      <c r="D182" s="927"/>
      <c r="E182" s="928"/>
      <c r="F182" s="318"/>
      <c r="G182" s="929"/>
      <c r="H182" s="930"/>
      <c r="I182" s="929"/>
      <c r="J182" s="930"/>
      <c r="K182" s="239"/>
      <c r="L182" s="682"/>
    </row>
    <row r="183" spans="1:13" ht="15" customHeight="1" x14ac:dyDescent="0.2">
      <c r="B183" s="682"/>
      <c r="C183" s="86"/>
      <c r="D183" s="927"/>
      <c r="E183" s="928"/>
      <c r="F183" s="318"/>
      <c r="G183" s="929"/>
      <c r="H183" s="930"/>
      <c r="I183" s="929"/>
      <c r="J183" s="930"/>
      <c r="K183" s="239"/>
      <c r="L183" s="682"/>
    </row>
    <row r="184" spans="1:13" ht="15" customHeight="1" x14ac:dyDescent="0.2">
      <c r="B184" s="682"/>
      <c r="C184" s="86"/>
      <c r="D184" s="933" t="s">
        <v>1457</v>
      </c>
      <c r="E184" s="934"/>
      <c r="F184" s="541" t="s">
        <v>1457</v>
      </c>
      <c r="G184" s="935" t="s">
        <v>1457</v>
      </c>
      <c r="H184" s="936"/>
      <c r="I184" s="935" t="s">
        <v>1457</v>
      </c>
      <c r="J184" s="936"/>
      <c r="K184" s="542" t="s">
        <v>1457</v>
      </c>
      <c r="L184" s="682"/>
    </row>
    <row r="185" spans="1:13" s="70" customFormat="1" ht="12.75" customHeight="1" x14ac:dyDescent="0.2">
      <c r="A185" s="176"/>
      <c r="B185" s="682"/>
      <c r="D185" s="876" t="str">
        <f>Translations!$B$1139</f>
        <v>If required, you may add further rows above the "end" markers by inserting rows above this one. This is best done by inserting a copied row.</v>
      </c>
      <c r="E185" s="876"/>
      <c r="F185" s="876"/>
      <c r="G185" s="876"/>
      <c r="H185" s="876"/>
      <c r="I185" s="876"/>
      <c r="J185" s="876"/>
      <c r="K185" s="876"/>
      <c r="L185" s="682"/>
      <c r="M185" s="177"/>
    </row>
    <row r="186" spans="1:13" s="418" customFormat="1" ht="12.75" customHeight="1" x14ac:dyDescent="0.2">
      <c r="A186" s="176"/>
      <c r="B186" s="682"/>
      <c r="D186" s="510"/>
      <c r="E186" s="417"/>
      <c r="F186" s="417"/>
      <c r="G186" s="417"/>
      <c r="H186" s="417"/>
      <c r="I186" s="417"/>
      <c r="J186" s="417"/>
      <c r="K186" s="417"/>
      <c r="L186" s="682"/>
      <c r="M186" s="177"/>
    </row>
    <row r="187" spans="1:13" s="418" customFormat="1" ht="12.75" customHeight="1" x14ac:dyDescent="0.2">
      <c r="A187" s="176"/>
      <c r="B187" s="682"/>
      <c r="C187" s="147" t="s">
        <v>247</v>
      </c>
      <c r="D187" s="852" t="str">
        <f>Translations!$B$1276</f>
        <v>Percentage of EU/CH ETS flights for which data gaps occurred (rounded to nearest 0.1%)</v>
      </c>
      <c r="E187" s="867"/>
      <c r="F187" s="867"/>
      <c r="G187" s="867"/>
      <c r="H187" s="867"/>
      <c r="I187" s="867"/>
      <c r="J187" s="867"/>
      <c r="K187" s="473"/>
      <c r="L187" s="682"/>
      <c r="M187" s="177"/>
    </row>
    <row r="188" spans="1:13" s="418" customFormat="1" ht="12.75" customHeight="1" x14ac:dyDescent="0.2">
      <c r="A188" s="176"/>
      <c r="D188" s="417"/>
      <c r="E188" s="417"/>
      <c r="F188" s="417"/>
      <c r="G188" s="417"/>
      <c r="H188" s="417"/>
      <c r="I188" s="417"/>
      <c r="J188" s="417"/>
      <c r="K188" s="417"/>
      <c r="L188" s="105"/>
      <c r="M188" s="177"/>
    </row>
    <row r="189" spans="1:13" s="418" customFormat="1" ht="4.9000000000000004" customHeight="1" x14ac:dyDescent="0.2">
      <c r="A189" s="176"/>
      <c r="B189" s="474"/>
      <c r="C189" s="474"/>
      <c r="D189" s="475"/>
      <c r="E189" s="476"/>
      <c r="F189" s="476"/>
      <c r="G189" s="476"/>
      <c r="H189" s="476"/>
      <c r="I189" s="476"/>
      <c r="J189" s="476"/>
      <c r="K189" s="476"/>
      <c r="L189" s="475"/>
      <c r="M189" s="177"/>
    </row>
    <row r="190" spans="1:13" s="418" customFormat="1" ht="25.5" customHeight="1" x14ac:dyDescent="0.2">
      <c r="A190" s="176"/>
      <c r="B190" s="474"/>
      <c r="C190" s="147" t="s">
        <v>283</v>
      </c>
      <c r="D190" s="852" t="str">
        <f>Translations!$B$1141</f>
        <v>Percentage of international (CORSIA) flights for which data gaps occurred (rounded to nearest 0.1%)</v>
      </c>
      <c r="E190" s="867"/>
      <c r="F190" s="867"/>
      <c r="G190" s="867"/>
      <c r="H190" s="867"/>
      <c r="I190" s="867"/>
      <c r="J190" s="867"/>
      <c r="K190" s="473"/>
      <c r="L190" s="475"/>
      <c r="M190" s="177"/>
    </row>
    <row r="191" spans="1:13" s="418" customFormat="1" ht="25.9" customHeight="1" x14ac:dyDescent="0.2">
      <c r="A191" s="176"/>
      <c r="B191" s="474"/>
      <c r="D191" s="876" t="str">
        <f>Translations!$B$1277</f>
        <v>Note: If unclear in the table above, whether data gaps apply to EU ETS, CH ETS, CORSIA, or more than one data set, please add relevant information in the table, e.g. by specifying it in the "type" column.</v>
      </c>
      <c r="E191" s="809"/>
      <c r="F191" s="809"/>
      <c r="G191" s="809"/>
      <c r="H191" s="809"/>
      <c r="I191" s="809"/>
      <c r="J191" s="809"/>
      <c r="K191" s="809"/>
      <c r="L191" s="475"/>
      <c r="M191" s="177"/>
    </row>
    <row r="192" spans="1:13" s="418" customFormat="1" ht="4.9000000000000004" customHeight="1" x14ac:dyDescent="0.2">
      <c r="A192" s="176"/>
      <c r="B192" s="474"/>
      <c r="C192" s="474"/>
      <c r="D192" s="475"/>
      <c r="E192" s="476"/>
      <c r="F192" s="476"/>
      <c r="G192" s="476"/>
      <c r="H192" s="476"/>
      <c r="I192" s="476"/>
      <c r="J192" s="476"/>
      <c r="K192" s="476"/>
      <c r="L192" s="475"/>
      <c r="M192" s="177"/>
    </row>
    <row r="193" spans="1:13" s="418" customFormat="1" ht="12.75" customHeight="1" x14ac:dyDescent="0.2">
      <c r="A193" s="176"/>
      <c r="D193" s="417"/>
      <c r="E193" s="417"/>
      <c r="F193" s="417"/>
      <c r="G193" s="417"/>
      <c r="H193" s="417"/>
      <c r="I193" s="417"/>
      <c r="J193" s="417"/>
      <c r="K193" s="417"/>
      <c r="L193" s="105"/>
      <c r="M193" s="177"/>
    </row>
    <row r="195" spans="1:13" x14ac:dyDescent="0.2">
      <c r="C195" s="152"/>
      <c r="D195" s="924" t="str">
        <f>Translations!$B$974</f>
        <v>&lt;&lt;&lt; Click here to proceed to section 8 "Detailed emission data" &gt;&gt;&gt;</v>
      </c>
      <c r="E195" s="924"/>
      <c r="F195" s="924"/>
      <c r="G195" s="924"/>
      <c r="H195" s="924"/>
      <c r="I195" s="152"/>
      <c r="J195" s="152"/>
      <c r="K195" s="152"/>
    </row>
  </sheetData>
  <sheetProtection sheet="1" objects="1" scenarios="1" formatCells="0" formatColumns="0" formatRows="0" insertColumns="0" insertRows="0"/>
  <mergeCells count="194">
    <mergeCell ref="D119:H119"/>
    <mergeCell ref="D120:H120"/>
    <mergeCell ref="D124:K124"/>
    <mergeCell ref="D160:K160"/>
    <mergeCell ref="E108:F108"/>
    <mergeCell ref="E109:F109"/>
    <mergeCell ref="E110:F110"/>
    <mergeCell ref="E111:F111"/>
    <mergeCell ref="E112:F112"/>
    <mergeCell ref="E113:F113"/>
    <mergeCell ref="D114:K114"/>
    <mergeCell ref="D116:H116"/>
    <mergeCell ref="D117:K117"/>
    <mergeCell ref="I128:K128"/>
    <mergeCell ref="D126:K126"/>
    <mergeCell ref="D127:K127"/>
    <mergeCell ref="D139:G139"/>
    <mergeCell ref="E100:F100"/>
    <mergeCell ref="E101:F101"/>
    <mergeCell ref="E102:F102"/>
    <mergeCell ref="E103:F103"/>
    <mergeCell ref="E104:F104"/>
    <mergeCell ref="E105:F105"/>
    <mergeCell ref="E106:F106"/>
    <mergeCell ref="E107:F107"/>
    <mergeCell ref="D22:J22"/>
    <mergeCell ref="D23:J23"/>
    <mergeCell ref="D24:J24"/>
    <mergeCell ref="E45:G45"/>
    <mergeCell ref="E46:G46"/>
    <mergeCell ref="E47:G47"/>
    <mergeCell ref="E83:F83"/>
    <mergeCell ref="E84:F84"/>
    <mergeCell ref="E80:F80"/>
    <mergeCell ref="E81:F81"/>
    <mergeCell ref="E82:F82"/>
    <mergeCell ref="E85:F85"/>
    <mergeCell ref="D67:K67"/>
    <mergeCell ref="E68:K68"/>
    <mergeCell ref="E69:K69"/>
    <mergeCell ref="E70:K70"/>
    <mergeCell ref="D20:K20"/>
    <mergeCell ref="D98:K98"/>
    <mergeCell ref="D52:K52"/>
    <mergeCell ref="J146:K146"/>
    <mergeCell ref="J148:K148"/>
    <mergeCell ref="I53:J53"/>
    <mergeCell ref="I54:J54"/>
    <mergeCell ref="I55:J55"/>
    <mergeCell ref="I56:J56"/>
    <mergeCell ref="I57:J57"/>
    <mergeCell ref="I58:J58"/>
    <mergeCell ref="I59:J59"/>
    <mergeCell ref="I60:J60"/>
    <mergeCell ref="I61:J61"/>
    <mergeCell ref="D55:E55"/>
    <mergeCell ref="D56:E56"/>
    <mergeCell ref="D57:E57"/>
    <mergeCell ref="D58:E58"/>
    <mergeCell ref="D59:E59"/>
    <mergeCell ref="D60:E60"/>
    <mergeCell ref="G55:H55"/>
    <mergeCell ref="G56:H56"/>
    <mergeCell ref="G57:H57"/>
    <mergeCell ref="D94:H94"/>
    <mergeCell ref="D177:E177"/>
    <mergeCell ref="D178:E178"/>
    <mergeCell ref="D179:E179"/>
    <mergeCell ref="D180:E180"/>
    <mergeCell ref="D155:J155"/>
    <mergeCell ref="D156:K156"/>
    <mergeCell ref="E38:G38"/>
    <mergeCell ref="D125:K125"/>
    <mergeCell ref="E40:G40"/>
    <mergeCell ref="E41:G41"/>
    <mergeCell ref="D48:K48"/>
    <mergeCell ref="G62:H62"/>
    <mergeCell ref="G63:H63"/>
    <mergeCell ref="I62:J62"/>
    <mergeCell ref="I63:J63"/>
    <mergeCell ref="D62:E62"/>
    <mergeCell ref="D63:E63"/>
    <mergeCell ref="D91:K91"/>
    <mergeCell ref="D90:H90"/>
    <mergeCell ref="D88:K88"/>
    <mergeCell ref="E86:F86"/>
    <mergeCell ref="E87:F87"/>
    <mergeCell ref="G58:H58"/>
    <mergeCell ref="G59:H59"/>
    <mergeCell ref="D191:K191"/>
    <mergeCell ref="D187:J187"/>
    <mergeCell ref="D183:E183"/>
    <mergeCell ref="D184:E184"/>
    <mergeCell ref="G184:H184"/>
    <mergeCell ref="G178:H178"/>
    <mergeCell ref="I184:J184"/>
    <mergeCell ref="D185:K185"/>
    <mergeCell ref="G182:H182"/>
    <mergeCell ref="I182:J182"/>
    <mergeCell ref="G183:H183"/>
    <mergeCell ref="I183:J183"/>
    <mergeCell ref="D190:J190"/>
    <mergeCell ref="G181:H181"/>
    <mergeCell ref="I181:J181"/>
    <mergeCell ref="D181:E181"/>
    <mergeCell ref="D182:E182"/>
    <mergeCell ref="I179:J179"/>
    <mergeCell ref="G180:H180"/>
    <mergeCell ref="I180:J180"/>
    <mergeCell ref="D195:H195"/>
    <mergeCell ref="E166:K166"/>
    <mergeCell ref="E168:K168"/>
    <mergeCell ref="E169:K169"/>
    <mergeCell ref="E170:K170"/>
    <mergeCell ref="G172:H172"/>
    <mergeCell ref="I172:J172"/>
    <mergeCell ref="D174:E174"/>
    <mergeCell ref="D175:E175"/>
    <mergeCell ref="D176:E176"/>
    <mergeCell ref="G175:H175"/>
    <mergeCell ref="I175:J175"/>
    <mergeCell ref="G176:H176"/>
    <mergeCell ref="I176:J176"/>
    <mergeCell ref="G177:H177"/>
    <mergeCell ref="I177:J177"/>
    <mergeCell ref="I178:J178"/>
    <mergeCell ref="G179:H179"/>
    <mergeCell ref="G174:H174"/>
    <mergeCell ref="I174:J174"/>
    <mergeCell ref="G173:H173"/>
    <mergeCell ref="I173:J173"/>
    <mergeCell ref="D172:E172"/>
    <mergeCell ref="D173:E173"/>
    <mergeCell ref="C3:K3"/>
    <mergeCell ref="I9:K9"/>
    <mergeCell ref="D14:K14"/>
    <mergeCell ref="D15:K15"/>
    <mergeCell ref="D5:K5"/>
    <mergeCell ref="D7:H7"/>
    <mergeCell ref="D9:H9"/>
    <mergeCell ref="I12:K12"/>
    <mergeCell ref="D11:K11"/>
    <mergeCell ref="I7:K7"/>
    <mergeCell ref="D6:K6"/>
    <mergeCell ref="E72:K72"/>
    <mergeCell ref="E71:K71"/>
    <mergeCell ref="D51:K51"/>
    <mergeCell ref="D64:K64"/>
    <mergeCell ref="D53:E53"/>
    <mergeCell ref="D54:E54"/>
    <mergeCell ref="G60:H60"/>
    <mergeCell ref="G61:H61"/>
    <mergeCell ref="D61:E61"/>
    <mergeCell ref="G53:H53"/>
    <mergeCell ref="G54:H54"/>
    <mergeCell ref="D16:K16"/>
    <mergeCell ref="D17:K17"/>
    <mergeCell ref="E74:F74"/>
    <mergeCell ref="E75:F75"/>
    <mergeCell ref="E34:G34"/>
    <mergeCell ref="E35:G35"/>
    <mergeCell ref="E36:G36"/>
    <mergeCell ref="E37:G37"/>
    <mergeCell ref="D93:H93"/>
    <mergeCell ref="D32:K32"/>
    <mergeCell ref="E28:K28"/>
    <mergeCell ref="E29:K29"/>
    <mergeCell ref="E30:K30"/>
    <mergeCell ref="E31:K31"/>
    <mergeCell ref="E42:G42"/>
    <mergeCell ref="E43:G43"/>
    <mergeCell ref="E44:G44"/>
    <mergeCell ref="E76:F76"/>
    <mergeCell ref="E77:F77"/>
    <mergeCell ref="E78:F78"/>
    <mergeCell ref="E79:F79"/>
    <mergeCell ref="D21:J21"/>
    <mergeCell ref="D27:K27"/>
    <mergeCell ref="E39:G39"/>
    <mergeCell ref="E167:K167"/>
    <mergeCell ref="D165:K165"/>
    <mergeCell ref="D162:K162"/>
    <mergeCell ref="D163:K163"/>
    <mergeCell ref="D130:K130"/>
    <mergeCell ref="D138:K138"/>
    <mergeCell ref="H136:K136"/>
    <mergeCell ref="D142:K142"/>
    <mergeCell ref="D161:K161"/>
    <mergeCell ref="D131:K131"/>
    <mergeCell ref="D151:K151"/>
    <mergeCell ref="D153:J153"/>
    <mergeCell ref="J141:K141"/>
    <mergeCell ref="D143:K143"/>
    <mergeCell ref="D144:K144"/>
  </mergeCells>
  <conditionalFormatting sqref="D130:K131 D147:K147 E148:I148 D146:J146">
    <cfRule type="expression" dxfId="283" priority="45" stopIfTrue="1">
      <formula>($M$128=TRUE)</formula>
    </cfRule>
  </conditionalFormatting>
  <conditionalFormatting sqref="G133:G135">
    <cfRule type="expression" dxfId="282" priority="46" stopIfTrue="1">
      <formula>($M$128=TRUE)</formula>
    </cfRule>
  </conditionalFormatting>
  <conditionalFormatting sqref="D14:K14">
    <cfRule type="expression" dxfId="281" priority="78" stopIfTrue="1">
      <formula>($M$12=TRUE)</formula>
    </cfRule>
  </conditionalFormatting>
  <conditionalFormatting sqref="D15:K15">
    <cfRule type="expression" dxfId="280" priority="79" stopIfTrue="1">
      <formula>($M$12=TRUE)</formula>
    </cfRule>
  </conditionalFormatting>
  <conditionalFormatting sqref="D16:K17">
    <cfRule type="expression" dxfId="279" priority="41" stopIfTrue="1">
      <formula>($M$12=TRUE)</formula>
    </cfRule>
  </conditionalFormatting>
  <conditionalFormatting sqref="D126:K126 D127">
    <cfRule type="expression" dxfId="278" priority="40" stopIfTrue="1">
      <formula>($M$128=TRUE)</formula>
    </cfRule>
  </conditionalFormatting>
  <conditionalFormatting sqref="D142:K142">
    <cfRule type="expression" dxfId="277" priority="39" stopIfTrue="1">
      <formula>($M$128=TRUE)</formula>
    </cfRule>
  </conditionalFormatting>
  <conditionalFormatting sqref="D143:K143">
    <cfRule type="expression" dxfId="276" priority="38" stopIfTrue="1">
      <formula>($M$128=TRUE)</formula>
    </cfRule>
  </conditionalFormatting>
  <conditionalFormatting sqref="D144:K145">
    <cfRule type="expression" dxfId="275" priority="37" stopIfTrue="1">
      <formula>($M$128=TRUE)</formula>
    </cfRule>
  </conditionalFormatting>
  <conditionalFormatting sqref="B150:L150 B151:D151 L151 B152:L152 B154:L154 B153:D153 K153:L153 B155 B156:D156 L155:L156">
    <cfRule type="expression" dxfId="274" priority="36">
      <formula>CONTR_CORSIAapplied=FALSE</formula>
    </cfRule>
  </conditionalFormatting>
  <conditionalFormatting sqref="B157:L157">
    <cfRule type="expression" dxfId="273" priority="35">
      <formula>CONTR_CORSIAapplied=FALSE</formula>
    </cfRule>
  </conditionalFormatting>
  <conditionalFormatting sqref="C155:D155 K155">
    <cfRule type="expression" dxfId="272" priority="34">
      <formula>CONTR_CORSIAapplied=FALSE</formula>
    </cfRule>
  </conditionalFormatting>
  <conditionalFormatting sqref="B189:L192">
    <cfRule type="expression" dxfId="271" priority="32">
      <formula>CONTR_CORSIAapplied=FALSE</formula>
    </cfRule>
  </conditionalFormatting>
  <conditionalFormatting sqref="B64:L94 I53:I62 C53:D62 F53:G62 C147:K147 B21:J21 L21 K24 B19:L20 B96:L120 B25:L49 L53:L63">
    <cfRule type="expression" dxfId="270" priority="30">
      <formula>CONTR_onlyCORSIA=TRUE</formula>
    </cfRule>
  </conditionalFormatting>
  <conditionalFormatting sqref="C125:K126 B149:L149 E148:I148 D146:J146 B124:C124 L124 C128:K138 C127:D127 C140:K145 C139:D139 H139:K139">
    <cfRule type="expression" dxfId="269" priority="29">
      <formula>CONTR_onlyCORSIA=TRUE</formula>
    </cfRule>
  </conditionalFormatting>
  <conditionalFormatting sqref="B188:L188 C186:K187">
    <cfRule type="expression" dxfId="268" priority="28">
      <formula>CONTR_onlyCORSIA=TRUE</formula>
    </cfRule>
  </conditionalFormatting>
  <conditionalFormatting sqref="B50:B51 L50:L51">
    <cfRule type="expression" dxfId="267" priority="27">
      <formula>CONTR_onlyCORSIA=TRUE</formula>
    </cfRule>
  </conditionalFormatting>
  <conditionalFormatting sqref="C50:K51">
    <cfRule type="expression" dxfId="266" priority="26">
      <formula>CONTR_onlyCORSIA=TRUE</formula>
    </cfRule>
  </conditionalFormatting>
  <conditionalFormatting sqref="K53:K62">
    <cfRule type="expression" dxfId="265" priority="24">
      <formula>CONTR_onlyCORSIA=TRUE</formula>
    </cfRule>
  </conditionalFormatting>
  <conditionalFormatting sqref="B52 L52">
    <cfRule type="expression" dxfId="264" priority="23">
      <formula>CONTR_onlyCORSIA=TRUE</formula>
    </cfRule>
  </conditionalFormatting>
  <conditionalFormatting sqref="C52:K52">
    <cfRule type="expression" dxfId="263" priority="22">
      <formula>CONTR_onlyCORSIA=TRUE</formula>
    </cfRule>
  </conditionalFormatting>
  <conditionalFormatting sqref="C146">
    <cfRule type="expression" dxfId="262" priority="21">
      <formula>CONTR_CORSIAapplied=FALSE</formula>
    </cfRule>
  </conditionalFormatting>
  <conditionalFormatting sqref="D148">
    <cfRule type="expression" dxfId="261" priority="20" stopIfTrue="1">
      <formula>($M$128=TRUE)</formula>
    </cfRule>
  </conditionalFormatting>
  <conditionalFormatting sqref="D148">
    <cfRule type="expression" dxfId="260" priority="19">
      <formula>CONTR_onlyCORSIA=TRUE</formula>
    </cfRule>
  </conditionalFormatting>
  <conditionalFormatting sqref="C148">
    <cfRule type="expression" dxfId="259" priority="18">
      <formula>CONTR_CORSIAapplied=FALSE</formula>
    </cfRule>
  </conditionalFormatting>
  <conditionalFormatting sqref="J148">
    <cfRule type="expression" dxfId="258" priority="17" stopIfTrue="1">
      <formula>($M$128=TRUE)</formula>
    </cfRule>
  </conditionalFormatting>
  <conditionalFormatting sqref="J148">
    <cfRule type="expression" dxfId="257" priority="16">
      <formula>CONTR_onlyCORSIA=TRUE</formula>
    </cfRule>
  </conditionalFormatting>
  <conditionalFormatting sqref="C63">
    <cfRule type="expression" dxfId="256" priority="15">
      <formula>CONTR_onlyCORSIA=TRUE</formula>
    </cfRule>
  </conditionalFormatting>
  <conditionalFormatting sqref="I63 D63 F63:G63">
    <cfRule type="expression" dxfId="255" priority="14">
      <formula>CONTR_onlyCORSIA=TRUE</formula>
    </cfRule>
  </conditionalFormatting>
  <conditionalFormatting sqref="K63">
    <cfRule type="expression" dxfId="254" priority="13">
      <formula>CONTR_onlyCORSIA=TRUE</formula>
    </cfRule>
  </conditionalFormatting>
  <conditionalFormatting sqref="D6:K6">
    <cfRule type="expression" dxfId="253" priority="12">
      <formula>CONTR_onlyCORSIA=TRUE</formula>
    </cfRule>
  </conditionalFormatting>
  <conditionalFormatting sqref="B22:L23 B24:J24 L24">
    <cfRule type="expression" dxfId="252" priority="11">
      <formula>CONTR_onlyCORSIA=TRUE</formula>
    </cfRule>
  </conditionalFormatting>
  <conditionalFormatting sqref="B53:B63">
    <cfRule type="expression" dxfId="251" priority="10">
      <formula>CONTR_onlyCORSIA=TRUE</formula>
    </cfRule>
  </conditionalFormatting>
  <conditionalFormatting sqref="B122:L122">
    <cfRule type="expression" dxfId="250" priority="9">
      <formula>CONTR_onlyCORSIA=TRUE</formula>
    </cfRule>
  </conditionalFormatting>
  <conditionalFormatting sqref="B95:L95">
    <cfRule type="expression" dxfId="249" priority="8">
      <formula>CONTR_onlyCORSIA=TRUE</formula>
    </cfRule>
  </conditionalFormatting>
  <conditionalFormatting sqref="B121:L121">
    <cfRule type="expression" dxfId="248" priority="7">
      <formula>CONTR_onlyCORSIA=TRUE</formula>
    </cfRule>
  </conditionalFormatting>
  <conditionalFormatting sqref="D124:K124">
    <cfRule type="expression" dxfId="247" priority="6">
      <formula>CONTR_onlyCORSIA=TRUE</formula>
    </cfRule>
  </conditionalFormatting>
  <conditionalFormatting sqref="D160:K160">
    <cfRule type="expression" dxfId="246" priority="5">
      <formula>CONTR_onlyCORSIA=TRUE</formula>
    </cfRule>
  </conditionalFormatting>
  <conditionalFormatting sqref="B125:B148">
    <cfRule type="expression" dxfId="245" priority="4">
      <formula>CONTR_onlyCORSIA=TRUE</formula>
    </cfRule>
  </conditionalFormatting>
  <conditionalFormatting sqref="L125:L148">
    <cfRule type="expression" dxfId="244" priority="3">
      <formula>CONTR_onlyCORSIA=TRUE</formula>
    </cfRule>
  </conditionalFormatting>
  <conditionalFormatting sqref="B172:B187">
    <cfRule type="expression" dxfId="243" priority="2">
      <formula>CONTR_onlyCORSIA=TRUE</formula>
    </cfRule>
  </conditionalFormatting>
  <conditionalFormatting sqref="L172:L187">
    <cfRule type="expression" dxfId="242" priority="1">
      <formula>CONTR_onlyCORSIA=TRUE</formula>
    </cfRule>
  </conditionalFormatting>
  <dataValidations count="3">
    <dataValidation type="list" allowBlank="1" showInputMessage="1" showErrorMessage="1" sqref="I12:K12 I128:K128 K153 K155" xr:uid="{00000000-0002-0000-0300-000000000000}">
      <formula1>TrueFalse</formula1>
    </dataValidation>
    <dataValidation type="list" allowBlank="1" showInputMessage="1" showErrorMessage="1" sqref="F54:F62" xr:uid="{00000000-0002-0000-0300-000001000000}">
      <formula1>CORSIA_FuelsList</formula1>
    </dataValidation>
    <dataValidation type="list" allowBlank="1" showInputMessage="1" showErrorMessage="1" sqref="J146:K146" xr:uid="{00000000-0002-0000-0300-000002000000}">
      <formula1>CommissionApprovedTools</formula1>
    </dataValidation>
  </dataValidations>
  <hyperlinks>
    <hyperlink ref="D195:H195" location="'Emissions Data'!A1" display="&lt;&lt;&lt; Click here to proceed to section 9 &quot;Detailed emission data&quot; &gt;&gt;&gt;" xr:uid="{00000000-0004-0000-0300-000000000000}"/>
  </hyperlinks>
  <pageMargins left="0.78740157480314965" right="0.78740157480314965" top="0.78740157480314965" bottom="0.78740157480314965" header="0.39370078740157483" footer="0.39370078740157483"/>
  <pageSetup paperSize="9" scale="76" fitToHeight="4" orientation="portrait" r:id="rId1"/>
  <headerFooter alignWithMargins="0">
    <oddFooter>&amp;L&amp;F&amp;C&amp;A&amp;R&amp;P / &amp;N</oddFooter>
  </headerFooter>
  <rowBreaks count="1" manualBreakCount="1">
    <brk id="122" min="1"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2:M182"/>
  <sheetViews>
    <sheetView showGridLines="0" tabSelected="1" zoomScale="130" zoomScaleNormal="130" zoomScaleSheetLayoutView="100" workbookViewId="0"/>
  </sheetViews>
  <sheetFormatPr defaultColWidth="11.42578125" defaultRowHeight="12.75" x14ac:dyDescent="0.2"/>
  <cols>
    <col min="1" max="1" width="3.140625" style="195" customWidth="1"/>
    <col min="2" max="2" width="5.28515625" style="195" customWidth="1"/>
    <col min="3" max="4" width="16.7109375" style="195" customWidth="1"/>
    <col min="5" max="10" width="12.7109375" style="195" customWidth="1"/>
    <col min="11" max="11" width="11.42578125" style="195"/>
    <col min="12" max="12" width="3.140625" style="195" customWidth="1"/>
    <col min="13" max="14" width="11.42578125" style="195" customWidth="1"/>
    <col min="15" max="16384" width="11.42578125" style="195"/>
  </cols>
  <sheetData>
    <row r="2" spans="1:13" ht="23.25" customHeight="1" x14ac:dyDescent="0.2">
      <c r="B2" s="194" t="str">
        <f>Translations!$B$1143</f>
        <v>EMISSION DATA PER COUNTRY AND FUEL – EU ETS</v>
      </c>
      <c r="C2" s="194"/>
      <c r="D2" s="194"/>
      <c r="E2" s="194"/>
      <c r="F2" s="194"/>
      <c r="G2" s="194"/>
      <c r="H2" s="194"/>
      <c r="I2" s="194"/>
    </row>
    <row r="4" spans="1:13" ht="15.75" x14ac:dyDescent="0.2">
      <c r="B4" s="237">
        <v>8</v>
      </c>
      <c r="C4" s="196" t="str">
        <f>Translations!$B$1039</f>
        <v>Detailed emissions data – EU ETS</v>
      </c>
      <c r="D4" s="196"/>
      <c r="E4" s="196"/>
      <c r="F4" s="196"/>
      <c r="G4" s="196"/>
      <c r="H4" s="196"/>
      <c r="I4" s="196"/>
      <c r="J4" s="196"/>
      <c r="K4" s="196"/>
    </row>
    <row r="6" spans="1:13" ht="28.5" customHeight="1" x14ac:dyDescent="0.2">
      <c r="B6" s="197" t="s">
        <v>244</v>
      </c>
      <c r="C6" s="960" t="str">
        <f>Translations!$B$976</f>
        <v>The following table is used for control purposes only. Please make sure that the totals are consistent with the result of section 5(c). The following sections (b) and (c) should be filled without any double counting of emissions.</v>
      </c>
      <c r="D6" s="861"/>
      <c r="E6" s="861"/>
      <c r="F6" s="861"/>
      <c r="G6" s="861"/>
      <c r="H6" s="861"/>
      <c r="I6" s="861"/>
      <c r="J6" s="861"/>
      <c r="K6" s="809"/>
    </row>
    <row r="7" spans="1:13" ht="55.5" customHeight="1" x14ac:dyDescent="0.2">
      <c r="B7" s="197"/>
      <c r="C7" s="960" t="str">
        <f>Translations!$B$977</f>
        <v>Note: You can add more columns if you use more fuels, and more rows if you have to enter more country pairs.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v>
      </c>
      <c r="D7" s="975"/>
      <c r="E7" s="975"/>
      <c r="F7" s="975"/>
      <c r="G7" s="975"/>
      <c r="H7" s="975"/>
      <c r="I7" s="975"/>
      <c r="J7" s="975"/>
      <c r="K7" s="809"/>
    </row>
    <row r="8" spans="1:13" ht="25.5" customHeight="1" x14ac:dyDescent="0.2">
      <c r="B8" s="197"/>
      <c r="C8" s="960" t="str">
        <f>Translations!$B$978</f>
        <v>Note: Only fossil emissions are accounted for in this section. This includes biomass emissions for which sustainability criteria have not been proven.</v>
      </c>
      <c r="D8" s="975"/>
      <c r="E8" s="975"/>
      <c r="F8" s="975"/>
      <c r="G8" s="975"/>
      <c r="H8" s="975"/>
      <c r="I8" s="975"/>
      <c r="J8" s="975"/>
      <c r="K8" s="809"/>
    </row>
    <row r="9" spans="1:13" ht="13.5" thickBot="1" x14ac:dyDescent="0.25"/>
    <row r="10" spans="1:13" x14ac:dyDescent="0.2">
      <c r="C10" s="198"/>
      <c r="D10" s="199"/>
      <c r="E10" s="964" t="str">
        <f>Translations!$B$979</f>
        <v>Emissions from each Fuel [t CO2]</v>
      </c>
      <c r="F10" s="965"/>
      <c r="G10" s="965"/>
      <c r="H10" s="965"/>
      <c r="I10" s="965"/>
      <c r="J10" s="958" t="str">
        <f>Translations!$B$980</f>
        <v>TOTAL [t CO2]</v>
      </c>
      <c r="K10" s="956" t="str">
        <f>Translations!$B$1026</f>
        <v>Total number of flights</v>
      </c>
      <c r="L10" s="200"/>
    </row>
    <row r="11" spans="1:13" ht="33.75" x14ac:dyDescent="0.2">
      <c r="C11" s="201"/>
      <c r="D11" s="202"/>
      <c r="E11" s="203" t="str">
        <f>Translations!$B$981</f>
        <v>Jet kerosene (jet A1 or 
jet A)</v>
      </c>
      <c r="F11" s="203" t="str">
        <f>Translations!$B$274</f>
        <v>Jet gasoline (Jet B)</v>
      </c>
      <c r="G11" s="203" t="str">
        <f>Translations!$B$275</f>
        <v>Aviation gasoline (AvGas)</v>
      </c>
      <c r="H11" s="204" t="str">
        <f>Translations!$B$982</f>
        <v>Alternative fuel 1</v>
      </c>
      <c r="I11" s="204" t="str">
        <f>Translations!$B$983</f>
        <v>&lt;add more fuels before this column&gt;</v>
      </c>
      <c r="J11" s="976"/>
      <c r="K11" s="957"/>
      <c r="L11" s="200"/>
      <c r="M11" s="412"/>
    </row>
    <row r="12" spans="1:13" ht="39.950000000000003" customHeight="1" x14ac:dyDescent="0.2">
      <c r="B12" s="205" t="s">
        <v>1064</v>
      </c>
      <c r="C12" s="970" t="str">
        <f>Translations!$B$984</f>
        <v>Total aggregated CO2 emissions from all flights relating to the reduced scope of the EU ETS Directive (= B + C)</v>
      </c>
      <c r="D12" s="894"/>
      <c r="E12" s="240">
        <f>E13+E14</f>
        <v>0</v>
      </c>
      <c r="F12" s="240">
        <f>F13+F14</f>
        <v>0</v>
      </c>
      <c r="G12" s="240">
        <f>G13+G14</f>
        <v>0</v>
      </c>
      <c r="H12" s="240">
        <f>H13+H14</f>
        <v>0</v>
      </c>
      <c r="I12" s="240">
        <f>I13+I14</f>
        <v>0</v>
      </c>
      <c r="J12" s="477">
        <f>SUM(E12:I12)</f>
        <v>0</v>
      </c>
      <c r="K12" s="478">
        <f>K13+K14</f>
        <v>0</v>
      </c>
      <c r="L12" s="200"/>
    </row>
    <row r="13" spans="1:13" ht="39.950000000000003" customHeight="1" x14ac:dyDescent="0.2">
      <c r="B13" s="205" t="s">
        <v>1063</v>
      </c>
      <c r="C13" s="966" t="str">
        <f>Translations!$B$985</f>
        <v>of which departure MS is the same as arrival MS (domestic flights, =sum of section (b))</v>
      </c>
      <c r="D13" s="967"/>
      <c r="E13" s="241">
        <f>E56</f>
        <v>0</v>
      </c>
      <c r="F13" s="241">
        <f>F56</f>
        <v>0</v>
      </c>
      <c r="G13" s="241">
        <f>G56</f>
        <v>0</v>
      </c>
      <c r="H13" s="241">
        <f>H56</f>
        <v>0</v>
      </c>
      <c r="I13" s="241">
        <f>I56</f>
        <v>0</v>
      </c>
      <c r="J13" s="477">
        <f>SUM(E13:I13)</f>
        <v>0</v>
      </c>
      <c r="K13" s="479">
        <f>K56</f>
        <v>0</v>
      </c>
      <c r="L13" s="200"/>
    </row>
    <row r="14" spans="1:13" ht="39.950000000000003" customHeight="1" x14ac:dyDescent="0.2">
      <c r="B14" s="205" t="s">
        <v>1061</v>
      </c>
      <c r="C14" s="966" t="str">
        <f>Translations!$B$986</f>
        <v>of which all other intra EEA flights</v>
      </c>
      <c r="D14" s="967"/>
      <c r="E14" s="240">
        <f>E15+E16</f>
        <v>0</v>
      </c>
      <c r="F14" s="240">
        <f>F15+F16</f>
        <v>0</v>
      </c>
      <c r="G14" s="240">
        <f>G15+G16</f>
        <v>0</v>
      </c>
      <c r="H14" s="240">
        <f>H15+H16</f>
        <v>0</v>
      </c>
      <c r="I14" s="240">
        <f>I15+I16</f>
        <v>0</v>
      </c>
      <c r="J14" s="477">
        <f>SUM(E14:I14)</f>
        <v>0</v>
      </c>
      <c r="K14" s="478">
        <f>K15+K16</f>
        <v>0</v>
      </c>
      <c r="L14" s="200"/>
    </row>
    <row r="15" spans="1:13" ht="39.950000000000003" customHeight="1" thickBot="1" x14ac:dyDescent="0.25">
      <c r="B15" s="205" t="s">
        <v>1060</v>
      </c>
      <c r="C15" s="968" t="str">
        <f>Translations!$B$987</f>
        <v>emissions from all flights departing from a Member State to another Member State (=sum of section (c))</v>
      </c>
      <c r="D15" s="969"/>
      <c r="E15" s="240">
        <f>E88</f>
        <v>0</v>
      </c>
      <c r="F15" s="240">
        <f>F88</f>
        <v>0</v>
      </c>
      <c r="G15" s="240">
        <f>G88</f>
        <v>0</v>
      </c>
      <c r="H15" s="240">
        <f>H88</f>
        <v>0</v>
      </c>
      <c r="I15" s="240">
        <f>I88</f>
        <v>0</v>
      </c>
      <c r="J15" s="477">
        <f>SUM(E15:I15)</f>
        <v>0</v>
      </c>
      <c r="K15" s="478">
        <f>K88</f>
        <v>0</v>
      </c>
      <c r="L15" s="200"/>
    </row>
    <row r="16" spans="1:13" ht="39.950000000000003" hidden="1" customHeight="1" thickBot="1" x14ac:dyDescent="0.25">
      <c r="A16" s="435"/>
      <c r="B16" s="205" t="s">
        <v>1059</v>
      </c>
      <c r="C16" s="968" t="str">
        <f>Translations!$B$988</f>
        <v>emissions from all flights arriving at a Member State from a third country (=sum of section (d))</v>
      </c>
      <c r="D16" s="969"/>
      <c r="E16" s="240">
        <f>E120</f>
        <v>0</v>
      </c>
      <c r="F16" s="240">
        <f>F120</f>
        <v>0</v>
      </c>
      <c r="G16" s="240">
        <f>G120</f>
        <v>0</v>
      </c>
      <c r="H16" s="240">
        <f>H120</f>
        <v>0</v>
      </c>
      <c r="I16" s="240">
        <f>I120</f>
        <v>0</v>
      </c>
      <c r="J16" s="477">
        <f>SUM(E16:I16)</f>
        <v>0</v>
      </c>
      <c r="K16" s="480">
        <f>K120</f>
        <v>0</v>
      </c>
      <c r="L16" s="200"/>
      <c r="M16" s="413" t="str">
        <f>Translations!$B$1278</f>
        <v>Hide row for reduced scope</v>
      </c>
    </row>
    <row r="17" spans="2:12" x14ac:dyDescent="0.2">
      <c r="C17" s="206" t="str">
        <f>Translations!$B$1035</f>
        <v xml:space="preserve">Please note that all figures should only include emissions to be reported under the EU ETS, i.e. relate to the reduced scope. </v>
      </c>
      <c r="D17" s="206"/>
      <c r="E17" s="206"/>
      <c r="F17" s="206"/>
      <c r="G17" s="206"/>
      <c r="H17" s="206"/>
      <c r="I17" s="206"/>
      <c r="J17" s="206"/>
      <c r="K17" s="487"/>
    </row>
    <row r="18" spans="2:12" x14ac:dyDescent="0.2">
      <c r="C18" s="195" t="str">
        <f>Translations!$B$989</f>
        <v>Total emissions entered in section 5(c):</v>
      </c>
      <c r="F18" s="242">
        <f>'Emissions overview'!I90</f>
        <v>0</v>
      </c>
      <c r="G18" s="244" t="s">
        <v>1017</v>
      </c>
    </row>
    <row r="19" spans="2:12" x14ac:dyDescent="0.2">
      <c r="C19" s="195" t="str">
        <f>Translations!$B$990</f>
        <v>Difference to data given in this sheet:</v>
      </c>
      <c r="F19" s="243">
        <f>F18-J12</f>
        <v>0</v>
      </c>
      <c r="G19" s="244" t="s">
        <v>1017</v>
      </c>
    </row>
    <row r="21" spans="2:12" ht="12.75" customHeight="1" x14ac:dyDescent="0.2">
      <c r="B21" s="197" t="s">
        <v>247</v>
      </c>
      <c r="C21" s="960" t="str">
        <f>Translations!$B$991</f>
        <v>Aggregated CO2 emissions from all flights of which departure Member State is the same as arrival Member State (domestic flights):</v>
      </c>
      <c r="D21" s="861"/>
      <c r="E21" s="861"/>
      <c r="F21" s="861"/>
      <c r="G21" s="861"/>
      <c r="H21" s="861"/>
      <c r="I21" s="861"/>
      <c r="J21" s="861"/>
      <c r="K21" s="809"/>
    </row>
    <row r="22" spans="2:12" ht="25.5" customHeight="1" thickBot="1" x14ac:dyDescent="0.25">
      <c r="C22" s="961" t="str">
        <f>Translations!$B$1144</f>
        <v>Please complete the following table with the appropriate data for the reporting year. Note that the emission factors presented in section 5(b) MUST BE USED for calculating these emissions.</v>
      </c>
      <c r="D22" s="809"/>
      <c r="E22" s="809"/>
      <c r="F22" s="809"/>
      <c r="G22" s="809"/>
      <c r="H22" s="809"/>
      <c r="I22" s="809"/>
      <c r="J22" s="809"/>
      <c r="K22" s="809"/>
    </row>
    <row r="23" spans="2:12" x14ac:dyDescent="0.2">
      <c r="C23" s="207"/>
      <c r="D23" s="208"/>
      <c r="E23" s="964" t="str">
        <f>Translations!$B$979</f>
        <v>Emissions from each Fuel [t CO2]</v>
      </c>
      <c r="F23" s="965"/>
      <c r="G23" s="965"/>
      <c r="H23" s="965"/>
      <c r="I23" s="965"/>
      <c r="J23" s="958" t="str">
        <f>Translations!$B$980</f>
        <v>TOTAL [t CO2]</v>
      </c>
      <c r="K23" s="956" t="str">
        <f>Translations!$B$1026</f>
        <v>Total number of flights</v>
      </c>
      <c r="L23" s="200"/>
    </row>
    <row r="24" spans="2:12" ht="33.75" x14ac:dyDescent="0.2">
      <c r="C24" s="962" t="str">
        <f>Translations!$B$993</f>
        <v>Member State of departure and arrival</v>
      </c>
      <c r="D24" s="972"/>
      <c r="E24" s="203" t="str">
        <f>Translations!$B$981</f>
        <v>Jet kerosene (jet A1 or 
jet A)</v>
      </c>
      <c r="F24" s="203" t="str">
        <f>Translations!$B$274</f>
        <v>Jet gasoline (Jet B)</v>
      </c>
      <c r="G24" s="203" t="str">
        <f>Translations!$B$275</f>
        <v>Aviation gasoline (AvGas)</v>
      </c>
      <c r="H24" s="204" t="str">
        <f>Translations!$B$982</f>
        <v>Alternative fuel 1</v>
      </c>
      <c r="I24" s="204" t="str">
        <f>Translations!$B$983</f>
        <v>&lt;add more fuels before this column&gt;</v>
      </c>
      <c r="J24" s="959"/>
      <c r="K24" s="957"/>
      <c r="L24" s="200"/>
    </row>
    <row r="25" spans="2:12" x14ac:dyDescent="0.2">
      <c r="C25" s="209" t="str">
        <f>Translations!$B$369</f>
        <v>Austria</v>
      </c>
      <c r="D25" s="210"/>
      <c r="E25" s="117"/>
      <c r="F25" s="117"/>
      <c r="G25" s="117"/>
      <c r="H25" s="117"/>
      <c r="I25" s="117"/>
      <c r="J25" s="481">
        <f t="shared" ref="J25:J56" si="0">SUM(E25:I25)</f>
        <v>0</v>
      </c>
      <c r="K25" s="482"/>
      <c r="L25" s="200"/>
    </row>
    <row r="26" spans="2:12" x14ac:dyDescent="0.2">
      <c r="C26" s="209" t="str">
        <f>Translations!$B$370</f>
        <v>Belgium</v>
      </c>
      <c r="D26" s="210"/>
      <c r="E26" s="117"/>
      <c r="F26" s="117"/>
      <c r="G26" s="117"/>
      <c r="H26" s="117"/>
      <c r="I26" s="117"/>
      <c r="J26" s="481">
        <f t="shared" si="0"/>
        <v>0</v>
      </c>
      <c r="K26" s="482"/>
      <c r="L26" s="200"/>
    </row>
    <row r="27" spans="2:12" x14ac:dyDescent="0.2">
      <c r="C27" s="209" t="str">
        <f>Translations!$B$371</f>
        <v>Bulgaria</v>
      </c>
      <c r="D27" s="210"/>
      <c r="E27" s="117"/>
      <c r="F27" s="117"/>
      <c r="G27" s="117"/>
      <c r="H27" s="117"/>
      <c r="I27" s="117"/>
      <c r="J27" s="481">
        <f t="shared" si="0"/>
        <v>0</v>
      </c>
      <c r="K27" s="482"/>
      <c r="L27" s="200"/>
    </row>
    <row r="28" spans="2:12" x14ac:dyDescent="0.2">
      <c r="C28" s="209" t="str">
        <f>Translations!$B$372</f>
        <v>Croatia</v>
      </c>
      <c r="D28" s="210"/>
      <c r="E28" s="117"/>
      <c r="F28" s="117"/>
      <c r="G28" s="117"/>
      <c r="H28" s="117"/>
      <c r="I28" s="117"/>
      <c r="J28" s="481">
        <f t="shared" si="0"/>
        <v>0</v>
      </c>
      <c r="K28" s="482"/>
      <c r="L28" s="200"/>
    </row>
    <row r="29" spans="2:12" x14ac:dyDescent="0.2">
      <c r="C29" s="209" t="str">
        <f>Translations!$B$373</f>
        <v>Cyprus</v>
      </c>
      <c r="D29" s="210"/>
      <c r="E29" s="117"/>
      <c r="F29" s="117"/>
      <c r="G29" s="117"/>
      <c r="H29" s="117"/>
      <c r="I29" s="117"/>
      <c r="J29" s="481">
        <f t="shared" si="0"/>
        <v>0</v>
      </c>
      <c r="K29" s="482"/>
      <c r="L29" s="200"/>
    </row>
    <row r="30" spans="2:12" x14ac:dyDescent="0.2">
      <c r="C30" s="209" t="str">
        <f>Translations!$B$374</f>
        <v>Czechia</v>
      </c>
      <c r="D30" s="210"/>
      <c r="E30" s="117"/>
      <c r="F30" s="117"/>
      <c r="G30" s="117"/>
      <c r="H30" s="117"/>
      <c r="I30" s="117"/>
      <c r="J30" s="481">
        <f t="shared" si="0"/>
        <v>0</v>
      </c>
      <c r="K30" s="482"/>
      <c r="L30" s="200"/>
    </row>
    <row r="31" spans="2:12" x14ac:dyDescent="0.2">
      <c r="C31" s="209" t="str">
        <f>Translations!$B$375</f>
        <v>Denmark</v>
      </c>
      <c r="D31" s="210"/>
      <c r="E31" s="117"/>
      <c r="F31" s="117"/>
      <c r="G31" s="117"/>
      <c r="H31" s="117"/>
      <c r="I31" s="117"/>
      <c r="J31" s="481">
        <f t="shared" si="0"/>
        <v>0</v>
      </c>
      <c r="K31" s="482"/>
      <c r="L31" s="200"/>
    </row>
    <row r="32" spans="2:12" x14ac:dyDescent="0.2">
      <c r="C32" s="209" t="str">
        <f>Translations!$B$376</f>
        <v>Estonia</v>
      </c>
      <c r="D32" s="210"/>
      <c r="E32" s="117"/>
      <c r="F32" s="117"/>
      <c r="G32" s="117"/>
      <c r="H32" s="117"/>
      <c r="I32" s="117"/>
      <c r="J32" s="481">
        <f t="shared" si="0"/>
        <v>0</v>
      </c>
      <c r="K32" s="482"/>
      <c r="L32" s="200"/>
    </row>
    <row r="33" spans="3:12" x14ac:dyDescent="0.2">
      <c r="C33" s="209" t="str">
        <f>Translations!$B$377</f>
        <v>Finland</v>
      </c>
      <c r="D33" s="210"/>
      <c r="E33" s="117"/>
      <c r="F33" s="117"/>
      <c r="G33" s="117"/>
      <c r="H33" s="117"/>
      <c r="I33" s="117"/>
      <c r="J33" s="481">
        <f t="shared" si="0"/>
        <v>0</v>
      </c>
      <c r="K33" s="482"/>
      <c r="L33" s="200"/>
    </row>
    <row r="34" spans="3:12" x14ac:dyDescent="0.2">
      <c r="C34" s="209" t="str">
        <f>Translations!$B$378</f>
        <v>France</v>
      </c>
      <c r="D34" s="210"/>
      <c r="E34" s="117"/>
      <c r="F34" s="117"/>
      <c r="G34" s="117"/>
      <c r="H34" s="117"/>
      <c r="I34" s="117"/>
      <c r="J34" s="481">
        <f t="shared" si="0"/>
        <v>0</v>
      </c>
      <c r="K34" s="482"/>
      <c r="L34" s="200"/>
    </row>
    <row r="35" spans="3:12" x14ac:dyDescent="0.2">
      <c r="C35" s="209" t="str">
        <f>Translations!$B$379</f>
        <v>Germany</v>
      </c>
      <c r="D35" s="210"/>
      <c r="E35" s="117"/>
      <c r="F35" s="117"/>
      <c r="G35" s="117"/>
      <c r="H35" s="117"/>
      <c r="I35" s="117"/>
      <c r="J35" s="481">
        <f t="shared" si="0"/>
        <v>0</v>
      </c>
      <c r="K35" s="482"/>
      <c r="L35" s="200"/>
    </row>
    <row r="36" spans="3:12" x14ac:dyDescent="0.2">
      <c r="C36" s="209" t="str">
        <f>Translations!$B$380</f>
        <v>Greece</v>
      </c>
      <c r="D36" s="210"/>
      <c r="E36" s="117"/>
      <c r="F36" s="117"/>
      <c r="G36" s="117"/>
      <c r="H36" s="117"/>
      <c r="I36" s="117"/>
      <c r="J36" s="481">
        <f t="shared" si="0"/>
        <v>0</v>
      </c>
      <c r="K36" s="482"/>
      <c r="L36" s="200"/>
    </row>
    <row r="37" spans="3:12" x14ac:dyDescent="0.2">
      <c r="C37" s="209" t="str">
        <f>Translations!$B$381</f>
        <v>Hungary</v>
      </c>
      <c r="D37" s="210"/>
      <c r="E37" s="117"/>
      <c r="F37" s="117"/>
      <c r="G37" s="117"/>
      <c r="H37" s="117"/>
      <c r="I37" s="117"/>
      <c r="J37" s="481">
        <f t="shared" si="0"/>
        <v>0</v>
      </c>
      <c r="K37" s="482"/>
      <c r="L37" s="200"/>
    </row>
    <row r="38" spans="3:12" x14ac:dyDescent="0.2">
      <c r="C38" s="211" t="str">
        <f>Translations!$B$382</f>
        <v>Iceland</v>
      </c>
      <c r="D38" s="210"/>
      <c r="E38" s="117"/>
      <c r="F38" s="117"/>
      <c r="G38" s="117"/>
      <c r="H38" s="117"/>
      <c r="I38" s="117"/>
      <c r="J38" s="481">
        <f t="shared" si="0"/>
        <v>0</v>
      </c>
      <c r="K38" s="482"/>
      <c r="L38" s="200"/>
    </row>
    <row r="39" spans="3:12" x14ac:dyDescent="0.2">
      <c r="C39" s="209" t="str">
        <f>Translations!$B$383</f>
        <v>Ireland</v>
      </c>
      <c r="D39" s="210"/>
      <c r="E39" s="117"/>
      <c r="F39" s="117"/>
      <c r="G39" s="117"/>
      <c r="H39" s="117"/>
      <c r="I39" s="117"/>
      <c r="J39" s="481">
        <f t="shared" si="0"/>
        <v>0</v>
      </c>
      <c r="K39" s="482"/>
      <c r="L39" s="200"/>
    </row>
    <row r="40" spans="3:12" x14ac:dyDescent="0.2">
      <c r="C40" s="209" t="str">
        <f>Translations!$B$384</f>
        <v>Italy</v>
      </c>
      <c r="D40" s="210"/>
      <c r="E40" s="117"/>
      <c r="F40" s="117"/>
      <c r="G40" s="117"/>
      <c r="H40" s="117"/>
      <c r="I40" s="117"/>
      <c r="J40" s="481">
        <f t="shared" si="0"/>
        <v>0</v>
      </c>
      <c r="K40" s="482"/>
      <c r="L40" s="200"/>
    </row>
    <row r="41" spans="3:12" x14ac:dyDescent="0.2">
      <c r="C41" s="209" t="str">
        <f>Translations!$B$385</f>
        <v>Latvia</v>
      </c>
      <c r="D41" s="210"/>
      <c r="E41" s="117"/>
      <c r="F41" s="117"/>
      <c r="G41" s="117"/>
      <c r="H41" s="117"/>
      <c r="I41" s="117"/>
      <c r="J41" s="481">
        <f t="shared" si="0"/>
        <v>0</v>
      </c>
      <c r="K41" s="482"/>
      <c r="L41" s="200"/>
    </row>
    <row r="42" spans="3:12" x14ac:dyDescent="0.2">
      <c r="C42" s="211" t="str">
        <f>Translations!$B$386</f>
        <v>Liechtenstein</v>
      </c>
      <c r="D42" s="210"/>
      <c r="E42" s="117"/>
      <c r="F42" s="117"/>
      <c r="G42" s="117"/>
      <c r="H42" s="117"/>
      <c r="I42" s="117"/>
      <c r="J42" s="481">
        <f t="shared" si="0"/>
        <v>0</v>
      </c>
      <c r="K42" s="482"/>
      <c r="L42" s="200"/>
    </row>
    <row r="43" spans="3:12" x14ac:dyDescent="0.2">
      <c r="C43" s="209" t="str">
        <f>Translations!$B$387</f>
        <v>Lithuania</v>
      </c>
      <c r="D43" s="210"/>
      <c r="E43" s="117"/>
      <c r="F43" s="117"/>
      <c r="G43" s="117"/>
      <c r="H43" s="117"/>
      <c r="I43" s="117"/>
      <c r="J43" s="481">
        <f t="shared" si="0"/>
        <v>0</v>
      </c>
      <c r="K43" s="482"/>
      <c r="L43" s="200"/>
    </row>
    <row r="44" spans="3:12" x14ac:dyDescent="0.2">
      <c r="C44" s="209" t="str">
        <f>Translations!$B$388</f>
        <v>Luxembourg</v>
      </c>
      <c r="D44" s="210"/>
      <c r="E44" s="117"/>
      <c r="F44" s="117"/>
      <c r="G44" s="117"/>
      <c r="H44" s="117"/>
      <c r="I44" s="117"/>
      <c r="J44" s="481">
        <f t="shared" si="0"/>
        <v>0</v>
      </c>
      <c r="K44" s="482"/>
      <c r="L44" s="200"/>
    </row>
    <row r="45" spans="3:12" x14ac:dyDescent="0.2">
      <c r="C45" s="209" t="str">
        <f>Translations!$B$389</f>
        <v>Malta</v>
      </c>
      <c r="D45" s="210"/>
      <c r="E45" s="117"/>
      <c r="F45" s="117"/>
      <c r="G45" s="117"/>
      <c r="H45" s="117"/>
      <c r="I45" s="117"/>
      <c r="J45" s="481">
        <f t="shared" si="0"/>
        <v>0</v>
      </c>
      <c r="K45" s="482"/>
      <c r="L45" s="200"/>
    </row>
    <row r="46" spans="3:12" x14ac:dyDescent="0.2">
      <c r="C46" s="209" t="str">
        <f>Translations!$B$390</f>
        <v>Netherlands</v>
      </c>
      <c r="D46" s="210"/>
      <c r="E46" s="117"/>
      <c r="F46" s="117"/>
      <c r="G46" s="117"/>
      <c r="H46" s="117"/>
      <c r="I46" s="117"/>
      <c r="J46" s="481">
        <f t="shared" si="0"/>
        <v>0</v>
      </c>
      <c r="K46" s="482"/>
      <c r="L46" s="200"/>
    </row>
    <row r="47" spans="3:12" x14ac:dyDescent="0.2">
      <c r="C47" s="211" t="str">
        <f>Translations!$B$391</f>
        <v>Norway</v>
      </c>
      <c r="D47" s="210"/>
      <c r="E47" s="117"/>
      <c r="F47" s="117"/>
      <c r="G47" s="117"/>
      <c r="H47" s="117"/>
      <c r="I47" s="117"/>
      <c r="J47" s="481">
        <f t="shared" si="0"/>
        <v>0</v>
      </c>
      <c r="K47" s="482"/>
      <c r="L47" s="200"/>
    </row>
    <row r="48" spans="3:12" x14ac:dyDescent="0.2">
      <c r="C48" s="209" t="str">
        <f>Translations!$B$392</f>
        <v>Poland</v>
      </c>
      <c r="D48" s="210"/>
      <c r="E48" s="117"/>
      <c r="F48" s="117"/>
      <c r="G48" s="117"/>
      <c r="H48" s="117"/>
      <c r="I48" s="117"/>
      <c r="J48" s="481">
        <f t="shared" si="0"/>
        <v>0</v>
      </c>
      <c r="K48" s="482"/>
      <c r="L48" s="200"/>
    </row>
    <row r="49" spans="2:12" x14ac:dyDescent="0.2">
      <c r="C49" s="209" t="str">
        <f>Translations!$B$393</f>
        <v>Portugal</v>
      </c>
      <c r="D49" s="210"/>
      <c r="E49" s="117"/>
      <c r="F49" s="117"/>
      <c r="G49" s="117"/>
      <c r="H49" s="117"/>
      <c r="I49" s="117"/>
      <c r="J49" s="481">
        <f t="shared" si="0"/>
        <v>0</v>
      </c>
      <c r="K49" s="482"/>
      <c r="L49" s="200"/>
    </row>
    <row r="50" spans="2:12" x14ac:dyDescent="0.2">
      <c r="C50" s="209" t="str">
        <f>Translations!$B$394</f>
        <v>Romania</v>
      </c>
      <c r="D50" s="210"/>
      <c r="E50" s="117"/>
      <c r="F50" s="117"/>
      <c r="G50" s="117"/>
      <c r="H50" s="117"/>
      <c r="I50" s="117"/>
      <c r="J50" s="481">
        <f t="shared" si="0"/>
        <v>0</v>
      </c>
      <c r="K50" s="482"/>
      <c r="L50" s="200"/>
    </row>
    <row r="51" spans="2:12" x14ac:dyDescent="0.2">
      <c r="C51" s="209" t="str">
        <f>Translations!$B$395</f>
        <v>Slovakia</v>
      </c>
      <c r="D51" s="210"/>
      <c r="E51" s="117"/>
      <c r="F51" s="117"/>
      <c r="G51" s="117"/>
      <c r="H51" s="117"/>
      <c r="I51" s="117"/>
      <c r="J51" s="481">
        <f t="shared" si="0"/>
        <v>0</v>
      </c>
      <c r="K51" s="482"/>
      <c r="L51" s="200"/>
    </row>
    <row r="52" spans="2:12" x14ac:dyDescent="0.2">
      <c r="C52" s="209" t="str">
        <f>Translations!$B$396</f>
        <v>Slovenia</v>
      </c>
      <c r="D52" s="210"/>
      <c r="E52" s="117"/>
      <c r="F52" s="117"/>
      <c r="G52" s="117"/>
      <c r="H52" s="117"/>
      <c r="I52" s="117"/>
      <c r="J52" s="481">
        <f t="shared" si="0"/>
        <v>0</v>
      </c>
      <c r="K52" s="482"/>
      <c r="L52" s="200"/>
    </row>
    <row r="53" spans="2:12" x14ac:dyDescent="0.2">
      <c r="C53" s="209" t="str">
        <f>Translations!$B$397</f>
        <v>Spain</v>
      </c>
      <c r="D53" s="210"/>
      <c r="E53" s="117"/>
      <c r="F53" s="117"/>
      <c r="G53" s="117"/>
      <c r="H53" s="117"/>
      <c r="I53" s="117"/>
      <c r="J53" s="481">
        <f t="shared" si="0"/>
        <v>0</v>
      </c>
      <c r="K53" s="482"/>
      <c r="L53" s="200"/>
    </row>
    <row r="54" spans="2:12" x14ac:dyDescent="0.2">
      <c r="C54" s="209" t="str">
        <f>Translations!$B$398</f>
        <v>Sweden</v>
      </c>
      <c r="D54" s="210"/>
      <c r="E54" s="117"/>
      <c r="F54" s="117"/>
      <c r="G54" s="117"/>
      <c r="H54" s="117"/>
      <c r="I54" s="117"/>
      <c r="J54" s="481">
        <f t="shared" si="0"/>
        <v>0</v>
      </c>
      <c r="K54" s="482"/>
      <c r="L54" s="200"/>
    </row>
    <row r="55" spans="2:12" x14ac:dyDescent="0.2">
      <c r="C55" s="209" t="str">
        <f>Translations!$B$399</f>
        <v>United Kingdom</v>
      </c>
      <c r="D55" s="210"/>
      <c r="E55" s="117"/>
      <c r="F55" s="117"/>
      <c r="G55" s="117"/>
      <c r="H55" s="117"/>
      <c r="I55" s="117"/>
      <c r="J55" s="481">
        <f t="shared" si="0"/>
        <v>0</v>
      </c>
      <c r="K55" s="482"/>
      <c r="L55" s="200"/>
    </row>
    <row r="56" spans="2:12" ht="13.5" thickBot="1" x14ac:dyDescent="0.25">
      <c r="C56" s="212" t="str">
        <f>Translations!$B$994</f>
        <v>Sum of domestic flights:</v>
      </c>
      <c r="D56" s="212"/>
      <c r="E56" s="245">
        <f>SUM(E25:E55)</f>
        <v>0</v>
      </c>
      <c r="F56" s="245">
        <f>SUM(F25:F55)</f>
        <v>0</v>
      </c>
      <c r="G56" s="245">
        <f>SUM(G25:G55)</f>
        <v>0</v>
      </c>
      <c r="H56" s="245">
        <f>SUM(H25:H55)</f>
        <v>0</v>
      </c>
      <c r="I56" s="245">
        <f>SUM(I25:I55)</f>
        <v>0</v>
      </c>
      <c r="J56" s="481">
        <f t="shared" si="0"/>
        <v>0</v>
      </c>
      <c r="K56" s="483">
        <f>SUM(K25:K55)</f>
        <v>0</v>
      </c>
      <c r="L56" s="200"/>
    </row>
    <row r="58" spans="2:12" x14ac:dyDescent="0.2">
      <c r="B58" s="197" t="s">
        <v>283</v>
      </c>
      <c r="C58" s="973" t="str">
        <f>Translations!$B$1279</f>
        <v>Aggregated CO2 emissions from all flights departing from each Member State to another Member State or Switzerland:</v>
      </c>
      <c r="D58" s="974"/>
      <c r="E58" s="974"/>
      <c r="F58" s="974"/>
      <c r="G58" s="974"/>
      <c r="H58" s="974"/>
      <c r="I58" s="974"/>
      <c r="J58" s="974"/>
    </row>
    <row r="59" spans="2:12" ht="25.5" customHeight="1" thickBot="1" x14ac:dyDescent="0.25">
      <c r="C59" s="961" t="str">
        <f>Translations!$B$1144</f>
        <v>Please complete the following table with the appropriate data for the reporting year. Note that the emission factors presented in section 5(b) MUST BE USED for calculating these emissions.</v>
      </c>
      <c r="D59" s="809"/>
      <c r="E59" s="809"/>
      <c r="F59" s="809"/>
      <c r="G59" s="809"/>
      <c r="H59" s="809"/>
      <c r="I59" s="809"/>
      <c r="J59" s="809"/>
      <c r="K59" s="809"/>
    </row>
    <row r="60" spans="2:12" x14ac:dyDescent="0.2">
      <c r="C60" s="207"/>
      <c r="D60" s="208"/>
      <c r="E60" s="964" t="str">
        <f>Translations!$B$979</f>
        <v>Emissions from each Fuel [t CO2]</v>
      </c>
      <c r="F60" s="965"/>
      <c r="G60" s="965"/>
      <c r="H60" s="965"/>
      <c r="I60" s="965"/>
      <c r="J60" s="958" t="str">
        <f>Translations!$B$980</f>
        <v>TOTAL [t CO2]</v>
      </c>
      <c r="K60" s="956" t="str">
        <f>Translations!$B$1026</f>
        <v>Total number of flights</v>
      </c>
      <c r="L60" s="200"/>
    </row>
    <row r="61" spans="2:12" ht="33.75" x14ac:dyDescent="0.2">
      <c r="C61" s="213" t="str">
        <f>Translations!$B$996</f>
        <v>Member State of departure</v>
      </c>
      <c r="D61" s="213" t="str">
        <f>Translations!$B$997</f>
        <v>State of arrival</v>
      </c>
      <c r="E61" s="203" t="str">
        <f>Translations!$B$981</f>
        <v>Jet kerosene (jet A1 or 
jet A)</v>
      </c>
      <c r="F61" s="203" t="str">
        <f>Translations!$B$274</f>
        <v>Jet gasoline (Jet B)</v>
      </c>
      <c r="G61" s="203" t="str">
        <f>Translations!$B$275</f>
        <v>Aviation gasoline (AvGas)</v>
      </c>
      <c r="H61" s="204" t="str">
        <f>Translations!$B$982</f>
        <v>Alternative fuel 1</v>
      </c>
      <c r="I61" s="204" t="str">
        <f>Translations!$B$983</f>
        <v>&lt;add more fuels before this column&gt;</v>
      </c>
      <c r="J61" s="959"/>
      <c r="K61" s="957"/>
      <c r="L61" s="200"/>
    </row>
    <row r="62" spans="2:12" x14ac:dyDescent="0.2">
      <c r="C62" s="116"/>
      <c r="D62" s="116"/>
      <c r="E62" s="115"/>
      <c r="F62" s="115"/>
      <c r="G62" s="115"/>
      <c r="H62" s="115"/>
      <c r="I62" s="115"/>
      <c r="J62" s="477">
        <f t="shared" ref="J62:J86" si="1">SUM(E62:I62)</f>
        <v>0</v>
      </c>
      <c r="K62" s="485"/>
      <c r="L62" s="200"/>
    </row>
    <row r="63" spans="2:12" x14ac:dyDescent="0.2">
      <c r="C63" s="116"/>
      <c r="D63" s="116"/>
      <c r="E63" s="115"/>
      <c r="F63" s="115"/>
      <c r="G63" s="115"/>
      <c r="H63" s="115"/>
      <c r="I63" s="115"/>
      <c r="J63" s="477">
        <f t="shared" si="1"/>
        <v>0</v>
      </c>
      <c r="K63" s="485"/>
      <c r="L63" s="200"/>
    </row>
    <row r="64" spans="2:12" x14ac:dyDescent="0.2">
      <c r="C64" s="116"/>
      <c r="D64" s="116"/>
      <c r="E64" s="115"/>
      <c r="F64" s="115"/>
      <c r="G64" s="115"/>
      <c r="H64" s="115"/>
      <c r="I64" s="115"/>
      <c r="J64" s="477">
        <f t="shared" si="1"/>
        <v>0</v>
      </c>
      <c r="K64" s="485"/>
      <c r="L64" s="200"/>
    </row>
    <row r="65" spans="3:12" x14ac:dyDescent="0.2">
      <c r="C65" s="116"/>
      <c r="D65" s="116"/>
      <c r="E65" s="115"/>
      <c r="F65" s="115"/>
      <c r="G65" s="115"/>
      <c r="H65" s="115"/>
      <c r="I65" s="115"/>
      <c r="J65" s="477">
        <f t="shared" si="1"/>
        <v>0</v>
      </c>
      <c r="K65" s="485"/>
      <c r="L65" s="200"/>
    </row>
    <row r="66" spans="3:12" x14ac:dyDescent="0.2">
      <c r="C66" s="116"/>
      <c r="D66" s="116"/>
      <c r="E66" s="115"/>
      <c r="F66" s="115"/>
      <c r="G66" s="115"/>
      <c r="H66" s="115"/>
      <c r="I66" s="115"/>
      <c r="J66" s="477">
        <f t="shared" si="1"/>
        <v>0</v>
      </c>
      <c r="K66" s="485"/>
      <c r="L66" s="200"/>
    </row>
    <row r="67" spans="3:12" x14ac:dyDescent="0.2">
      <c r="C67" s="116"/>
      <c r="D67" s="116"/>
      <c r="E67" s="115"/>
      <c r="F67" s="115"/>
      <c r="G67" s="115"/>
      <c r="H67" s="115"/>
      <c r="I67" s="115"/>
      <c r="J67" s="477">
        <f t="shared" si="1"/>
        <v>0</v>
      </c>
      <c r="K67" s="485"/>
      <c r="L67" s="200"/>
    </row>
    <row r="68" spans="3:12" x14ac:dyDescent="0.2">
      <c r="C68" s="116"/>
      <c r="D68" s="116"/>
      <c r="E68" s="115"/>
      <c r="F68" s="115"/>
      <c r="G68" s="115"/>
      <c r="H68" s="115"/>
      <c r="I68" s="115"/>
      <c r="J68" s="477">
        <f t="shared" si="1"/>
        <v>0</v>
      </c>
      <c r="K68" s="485"/>
      <c r="L68" s="200"/>
    </row>
    <row r="69" spans="3:12" x14ac:dyDescent="0.2">
      <c r="C69" s="116"/>
      <c r="D69" s="116"/>
      <c r="E69" s="115"/>
      <c r="F69" s="115"/>
      <c r="G69" s="115"/>
      <c r="H69" s="115"/>
      <c r="I69" s="115"/>
      <c r="J69" s="477">
        <f t="shared" si="1"/>
        <v>0</v>
      </c>
      <c r="K69" s="485"/>
      <c r="L69" s="200"/>
    </row>
    <row r="70" spans="3:12" x14ac:dyDescent="0.2">
      <c r="C70" s="116"/>
      <c r="D70" s="116"/>
      <c r="E70" s="115"/>
      <c r="F70" s="115"/>
      <c r="G70" s="115"/>
      <c r="H70" s="115"/>
      <c r="I70" s="115"/>
      <c r="J70" s="477">
        <f t="shared" si="1"/>
        <v>0</v>
      </c>
      <c r="K70" s="485"/>
      <c r="L70" s="200"/>
    </row>
    <row r="71" spans="3:12" x14ac:dyDescent="0.2">
      <c r="C71" s="116"/>
      <c r="D71" s="116"/>
      <c r="E71" s="115"/>
      <c r="F71" s="115"/>
      <c r="G71" s="115"/>
      <c r="H71" s="115"/>
      <c r="I71" s="115"/>
      <c r="J71" s="477">
        <f t="shared" si="1"/>
        <v>0</v>
      </c>
      <c r="K71" s="485"/>
      <c r="L71" s="200"/>
    </row>
    <row r="72" spans="3:12" x14ac:dyDescent="0.2">
      <c r="C72" s="116"/>
      <c r="D72" s="116"/>
      <c r="E72" s="115"/>
      <c r="F72" s="115"/>
      <c r="G72" s="115"/>
      <c r="H72" s="115"/>
      <c r="I72" s="115"/>
      <c r="J72" s="477">
        <f t="shared" si="1"/>
        <v>0</v>
      </c>
      <c r="K72" s="485"/>
      <c r="L72" s="200"/>
    </row>
    <row r="73" spans="3:12" x14ac:dyDescent="0.2">
      <c r="C73" s="116"/>
      <c r="D73" s="116"/>
      <c r="E73" s="115"/>
      <c r="F73" s="115"/>
      <c r="G73" s="115"/>
      <c r="H73" s="115"/>
      <c r="I73" s="115"/>
      <c r="J73" s="477">
        <f t="shared" si="1"/>
        <v>0</v>
      </c>
      <c r="K73" s="485"/>
      <c r="L73" s="200"/>
    </row>
    <row r="74" spans="3:12" x14ac:dyDescent="0.2">
      <c r="C74" s="116"/>
      <c r="D74" s="116"/>
      <c r="E74" s="115"/>
      <c r="F74" s="115"/>
      <c r="G74" s="115"/>
      <c r="H74" s="115"/>
      <c r="I74" s="115"/>
      <c r="J74" s="477">
        <f t="shared" si="1"/>
        <v>0</v>
      </c>
      <c r="K74" s="485"/>
      <c r="L74" s="200"/>
    </row>
    <row r="75" spans="3:12" x14ac:dyDescent="0.2">
      <c r="C75" s="116"/>
      <c r="D75" s="116"/>
      <c r="E75" s="115"/>
      <c r="F75" s="115"/>
      <c r="G75" s="115"/>
      <c r="H75" s="115"/>
      <c r="I75" s="115"/>
      <c r="J75" s="477">
        <f t="shared" si="1"/>
        <v>0</v>
      </c>
      <c r="K75" s="485"/>
      <c r="L75" s="200"/>
    </row>
    <row r="76" spans="3:12" x14ac:dyDescent="0.2">
      <c r="C76" s="116"/>
      <c r="D76" s="116"/>
      <c r="E76" s="115"/>
      <c r="F76" s="115"/>
      <c r="G76" s="115"/>
      <c r="H76" s="115"/>
      <c r="I76" s="115"/>
      <c r="J76" s="477">
        <f t="shared" si="1"/>
        <v>0</v>
      </c>
      <c r="K76" s="485"/>
      <c r="L76" s="200"/>
    </row>
    <row r="77" spans="3:12" x14ac:dyDescent="0.2">
      <c r="C77" s="116"/>
      <c r="D77" s="116"/>
      <c r="E77" s="115"/>
      <c r="F77" s="115"/>
      <c r="G77" s="115"/>
      <c r="H77" s="115"/>
      <c r="I77" s="115"/>
      <c r="J77" s="477">
        <f t="shared" si="1"/>
        <v>0</v>
      </c>
      <c r="K77" s="485"/>
      <c r="L77" s="200"/>
    </row>
    <row r="78" spans="3:12" x14ac:dyDescent="0.2">
      <c r="C78" s="116"/>
      <c r="D78" s="116"/>
      <c r="E78" s="115"/>
      <c r="F78" s="115"/>
      <c r="G78" s="115"/>
      <c r="H78" s="115"/>
      <c r="I78" s="115"/>
      <c r="J78" s="477">
        <f t="shared" si="1"/>
        <v>0</v>
      </c>
      <c r="K78" s="485"/>
      <c r="L78" s="200"/>
    </row>
    <row r="79" spans="3:12" x14ac:dyDescent="0.2">
      <c r="C79" s="116"/>
      <c r="D79" s="116"/>
      <c r="E79" s="115"/>
      <c r="F79" s="115"/>
      <c r="G79" s="115"/>
      <c r="H79" s="115"/>
      <c r="I79" s="115"/>
      <c r="J79" s="477">
        <f t="shared" si="1"/>
        <v>0</v>
      </c>
      <c r="K79" s="485"/>
      <c r="L79" s="200"/>
    </row>
    <row r="80" spans="3:12" x14ac:dyDescent="0.2">
      <c r="C80" s="116"/>
      <c r="D80" s="116"/>
      <c r="E80" s="115"/>
      <c r="F80" s="115"/>
      <c r="G80" s="115"/>
      <c r="H80" s="115"/>
      <c r="I80" s="115"/>
      <c r="J80" s="477">
        <f t="shared" si="1"/>
        <v>0</v>
      </c>
      <c r="K80" s="485"/>
      <c r="L80" s="200"/>
    </row>
    <row r="81" spans="1:13" x14ac:dyDescent="0.2">
      <c r="C81" s="116"/>
      <c r="D81" s="116"/>
      <c r="E81" s="115"/>
      <c r="F81" s="115"/>
      <c r="G81" s="115"/>
      <c r="H81" s="115"/>
      <c r="I81" s="115"/>
      <c r="J81" s="477">
        <f t="shared" si="1"/>
        <v>0</v>
      </c>
      <c r="K81" s="485"/>
      <c r="L81" s="200"/>
    </row>
    <row r="82" spans="1:13" x14ac:dyDescent="0.2">
      <c r="C82" s="116"/>
      <c r="D82" s="116"/>
      <c r="E82" s="115"/>
      <c r="F82" s="115"/>
      <c r="G82" s="115"/>
      <c r="H82" s="115"/>
      <c r="I82" s="115"/>
      <c r="J82" s="477">
        <f t="shared" si="1"/>
        <v>0</v>
      </c>
      <c r="K82" s="485"/>
      <c r="L82" s="200"/>
    </row>
    <row r="83" spans="1:13" x14ac:dyDescent="0.2">
      <c r="C83" s="116"/>
      <c r="D83" s="116"/>
      <c r="E83" s="115"/>
      <c r="F83" s="115"/>
      <c r="G83" s="115"/>
      <c r="H83" s="115"/>
      <c r="I83" s="115"/>
      <c r="J83" s="477">
        <f t="shared" si="1"/>
        <v>0</v>
      </c>
      <c r="K83" s="485"/>
      <c r="L83" s="200"/>
    </row>
    <row r="84" spans="1:13" x14ac:dyDescent="0.2">
      <c r="C84" s="116"/>
      <c r="D84" s="116"/>
      <c r="E84" s="115"/>
      <c r="F84" s="115"/>
      <c r="G84" s="115"/>
      <c r="H84" s="115"/>
      <c r="I84" s="115"/>
      <c r="J84" s="477">
        <f t="shared" si="1"/>
        <v>0</v>
      </c>
      <c r="K84" s="485"/>
      <c r="L84" s="200"/>
    </row>
    <row r="85" spans="1:13" x14ac:dyDescent="0.2">
      <c r="C85" s="116"/>
      <c r="D85" s="116"/>
      <c r="E85" s="115"/>
      <c r="F85" s="115"/>
      <c r="G85" s="115"/>
      <c r="H85" s="115"/>
      <c r="I85" s="115"/>
      <c r="J85" s="477">
        <f t="shared" si="1"/>
        <v>0</v>
      </c>
      <c r="K85" s="485"/>
      <c r="L85" s="200"/>
    </row>
    <row r="86" spans="1:13" x14ac:dyDescent="0.2">
      <c r="C86" s="116"/>
      <c r="D86" s="116"/>
      <c r="E86" s="115"/>
      <c r="F86" s="115"/>
      <c r="G86" s="115"/>
      <c r="H86" s="115"/>
      <c r="I86" s="115"/>
      <c r="J86" s="477">
        <f t="shared" si="1"/>
        <v>0</v>
      </c>
      <c r="K86" s="485"/>
      <c r="L86" s="200"/>
    </row>
    <row r="87" spans="1:13" x14ac:dyDescent="0.2">
      <c r="C87" s="214" t="str">
        <f>Translations!$B$998</f>
        <v>&lt; Please add additional rows above this row, if needed &gt;</v>
      </c>
      <c r="D87" s="215"/>
      <c r="E87" s="216"/>
      <c r="F87" s="216"/>
      <c r="G87" s="216"/>
      <c r="H87" s="216"/>
      <c r="I87" s="217"/>
      <c r="J87" s="484"/>
      <c r="K87" s="486"/>
      <c r="L87" s="200"/>
    </row>
    <row r="88" spans="1:13" ht="51" customHeight="1" thickBot="1" x14ac:dyDescent="0.25">
      <c r="C88" s="962" t="str">
        <f>Translations!$B$995</f>
        <v>Aggregated CO2 emissions from all flights departing from each Member State to another Member State:</v>
      </c>
      <c r="D88" s="963"/>
      <c r="E88" s="240">
        <f>SUM(E62:E87)</f>
        <v>0</v>
      </c>
      <c r="F88" s="240">
        <f>SUM(F62:F87)</f>
        <v>0</v>
      </c>
      <c r="G88" s="240">
        <f>SUM(G62:G87)</f>
        <v>0</v>
      </c>
      <c r="H88" s="240">
        <f>SUM(H62:H87)</f>
        <v>0</v>
      </c>
      <c r="I88" s="240">
        <f>SUM(I62:I87)</f>
        <v>0</v>
      </c>
      <c r="J88" s="477">
        <f>SUM(E88:I88)</f>
        <v>0</v>
      </c>
      <c r="K88" s="480">
        <f>SUM(K62:K87)</f>
        <v>0</v>
      </c>
    </row>
    <row r="89" spans="1:13" s="218" customFormat="1" x14ac:dyDescent="0.2">
      <c r="C89" s="219"/>
      <c r="D89" s="219"/>
      <c r="E89" s="219"/>
      <c r="F89" s="219"/>
      <c r="G89" s="219"/>
      <c r="H89" s="219"/>
      <c r="I89" s="219"/>
      <c r="J89" s="220"/>
    </row>
    <row r="90" spans="1:13" ht="12.75" hidden="1" customHeight="1" x14ac:dyDescent="0.2">
      <c r="A90" s="434"/>
      <c r="B90" s="197" t="s">
        <v>249</v>
      </c>
      <c r="C90" s="971" t="str">
        <f>Translations!$B$999</f>
        <v>Aggregated CO2 emissions from all flights arriving at each Member State from a third country:</v>
      </c>
      <c r="D90" s="907"/>
      <c r="E90" s="907"/>
      <c r="F90" s="907"/>
      <c r="G90" s="907"/>
      <c r="H90" s="907"/>
      <c r="I90" s="907"/>
      <c r="J90" s="907"/>
      <c r="M90" s="413" t="str">
        <f>Translations!$B$1278</f>
        <v>Hide row for reduced scope</v>
      </c>
    </row>
    <row r="91" spans="1:13" ht="25.5" hidden="1" customHeight="1" thickBot="1" x14ac:dyDescent="0.25">
      <c r="A91" s="434"/>
      <c r="C91" s="961" t="str">
        <f>Translations!$B$1144</f>
        <v>Please complete the following table with the appropriate data for the reporting year. Note that the emission factors presented in section 5(b) MUST BE USED for calculating these emissions.</v>
      </c>
      <c r="D91" s="809"/>
      <c r="E91" s="809"/>
      <c r="F91" s="809"/>
      <c r="G91" s="809"/>
      <c r="H91" s="809"/>
      <c r="I91" s="809"/>
      <c r="J91" s="809"/>
      <c r="K91" s="809"/>
      <c r="M91" s="413" t="str">
        <f>Translations!$B$1278</f>
        <v>Hide row for reduced scope</v>
      </c>
    </row>
    <row r="92" spans="1:13" hidden="1" x14ac:dyDescent="0.2">
      <c r="A92" s="434"/>
      <c r="C92" s="207"/>
      <c r="D92" s="208"/>
      <c r="E92" s="964" t="str">
        <f>Translations!$B$979</f>
        <v>Emissions from each Fuel [t CO2]</v>
      </c>
      <c r="F92" s="965"/>
      <c r="G92" s="965"/>
      <c r="H92" s="965"/>
      <c r="I92" s="965"/>
      <c r="J92" s="958" t="str">
        <f>Translations!$B$980</f>
        <v>TOTAL [t CO2]</v>
      </c>
      <c r="K92" s="956" t="str">
        <f>Translations!$B$1026</f>
        <v>Total number of flights</v>
      </c>
      <c r="L92" s="200"/>
      <c r="M92" s="413" t="str">
        <f>Translations!$B$1278</f>
        <v>Hide row for reduced scope</v>
      </c>
    </row>
    <row r="93" spans="1:13" ht="33.75" hidden="1" x14ac:dyDescent="0.2">
      <c r="A93" s="434"/>
      <c r="C93" s="213" t="str">
        <f>Translations!$B$1000</f>
        <v>State of departure</v>
      </c>
      <c r="D93" s="213" t="str">
        <f>Translations!$B$1001</f>
        <v>Member State of arrival</v>
      </c>
      <c r="E93" s="203" t="str">
        <f>Translations!$B$981</f>
        <v>Jet kerosene (jet A1 or 
jet A)</v>
      </c>
      <c r="F93" s="203" t="str">
        <f>Translations!$B$274</f>
        <v>Jet gasoline (Jet B)</v>
      </c>
      <c r="G93" s="203" t="str">
        <f>Translations!$B$275</f>
        <v>Aviation gasoline (AvGas)</v>
      </c>
      <c r="H93" s="204" t="str">
        <f>Translations!$B$982</f>
        <v>Alternative fuel 1</v>
      </c>
      <c r="I93" s="204" t="str">
        <f>Translations!$B$983</f>
        <v>&lt;add more fuels before this column&gt;</v>
      </c>
      <c r="J93" s="959"/>
      <c r="K93" s="957"/>
      <c r="L93" s="200"/>
      <c r="M93" s="413" t="str">
        <f>Translations!$B$1278</f>
        <v>Hide row for reduced scope</v>
      </c>
    </row>
    <row r="94" spans="1:13" hidden="1" x14ac:dyDescent="0.2">
      <c r="A94" s="434"/>
      <c r="C94" s="116"/>
      <c r="D94" s="116"/>
      <c r="E94" s="115"/>
      <c r="F94" s="115"/>
      <c r="G94" s="115"/>
      <c r="H94" s="115"/>
      <c r="I94" s="115"/>
      <c r="J94" s="477">
        <f t="shared" ref="J94:J118" si="2">SUM(E94:I94)</f>
        <v>0</v>
      </c>
      <c r="K94" s="485"/>
      <c r="L94" s="200"/>
      <c r="M94" s="413" t="str">
        <f>Translations!$B$1278</f>
        <v>Hide row for reduced scope</v>
      </c>
    </row>
    <row r="95" spans="1:13" hidden="1" x14ac:dyDescent="0.2">
      <c r="A95" s="434"/>
      <c r="C95" s="116"/>
      <c r="D95" s="116"/>
      <c r="E95" s="115"/>
      <c r="F95" s="115"/>
      <c r="G95" s="115"/>
      <c r="H95" s="115"/>
      <c r="I95" s="115"/>
      <c r="J95" s="477">
        <f t="shared" si="2"/>
        <v>0</v>
      </c>
      <c r="K95" s="485"/>
      <c r="L95" s="200"/>
      <c r="M95" s="413" t="str">
        <f>Translations!$B$1278</f>
        <v>Hide row for reduced scope</v>
      </c>
    </row>
    <row r="96" spans="1:13" hidden="1" x14ac:dyDescent="0.2">
      <c r="A96" s="434"/>
      <c r="C96" s="116"/>
      <c r="D96" s="116"/>
      <c r="E96" s="115"/>
      <c r="F96" s="115"/>
      <c r="G96" s="115"/>
      <c r="H96" s="115"/>
      <c r="I96" s="115"/>
      <c r="J96" s="477">
        <f t="shared" si="2"/>
        <v>0</v>
      </c>
      <c r="K96" s="485"/>
      <c r="L96" s="200"/>
      <c r="M96" s="413" t="str">
        <f>Translations!$B$1278</f>
        <v>Hide row for reduced scope</v>
      </c>
    </row>
    <row r="97" spans="1:13" hidden="1" x14ac:dyDescent="0.2">
      <c r="A97" s="434"/>
      <c r="C97" s="116"/>
      <c r="D97" s="116"/>
      <c r="E97" s="115"/>
      <c r="F97" s="115"/>
      <c r="G97" s="115"/>
      <c r="H97" s="115"/>
      <c r="I97" s="115"/>
      <c r="J97" s="477">
        <f t="shared" si="2"/>
        <v>0</v>
      </c>
      <c r="K97" s="485"/>
      <c r="L97" s="200"/>
      <c r="M97" s="413" t="str">
        <f>Translations!$B$1278</f>
        <v>Hide row for reduced scope</v>
      </c>
    </row>
    <row r="98" spans="1:13" hidden="1" x14ac:dyDescent="0.2">
      <c r="A98" s="434"/>
      <c r="C98" s="116"/>
      <c r="D98" s="116"/>
      <c r="E98" s="115"/>
      <c r="F98" s="115"/>
      <c r="G98" s="115"/>
      <c r="H98" s="115"/>
      <c r="I98" s="115"/>
      <c r="J98" s="477">
        <f t="shared" si="2"/>
        <v>0</v>
      </c>
      <c r="K98" s="485"/>
      <c r="L98" s="200"/>
      <c r="M98" s="413" t="str">
        <f>Translations!$B$1278</f>
        <v>Hide row for reduced scope</v>
      </c>
    </row>
    <row r="99" spans="1:13" hidden="1" x14ac:dyDescent="0.2">
      <c r="A99" s="434"/>
      <c r="C99" s="116"/>
      <c r="D99" s="116"/>
      <c r="E99" s="115"/>
      <c r="F99" s="115"/>
      <c r="G99" s="115"/>
      <c r="H99" s="115"/>
      <c r="I99" s="115"/>
      <c r="J99" s="477">
        <f t="shared" si="2"/>
        <v>0</v>
      </c>
      <c r="K99" s="485"/>
      <c r="L99" s="200"/>
      <c r="M99" s="413" t="str">
        <f>Translations!$B$1278</f>
        <v>Hide row for reduced scope</v>
      </c>
    </row>
    <row r="100" spans="1:13" hidden="1" x14ac:dyDescent="0.2">
      <c r="A100" s="434"/>
      <c r="C100" s="116"/>
      <c r="D100" s="116"/>
      <c r="E100" s="115"/>
      <c r="F100" s="115"/>
      <c r="G100" s="115"/>
      <c r="H100" s="115"/>
      <c r="I100" s="115"/>
      <c r="J100" s="477">
        <f t="shared" si="2"/>
        <v>0</v>
      </c>
      <c r="K100" s="485"/>
      <c r="L100" s="200"/>
      <c r="M100" s="413" t="str">
        <f>Translations!$B$1278</f>
        <v>Hide row for reduced scope</v>
      </c>
    </row>
    <row r="101" spans="1:13" hidden="1" x14ac:dyDescent="0.2">
      <c r="A101" s="434"/>
      <c r="C101" s="116"/>
      <c r="D101" s="116"/>
      <c r="E101" s="115"/>
      <c r="F101" s="115"/>
      <c r="G101" s="115"/>
      <c r="H101" s="115"/>
      <c r="I101" s="115"/>
      <c r="J101" s="477">
        <f t="shared" si="2"/>
        <v>0</v>
      </c>
      <c r="K101" s="485"/>
      <c r="L101" s="200"/>
      <c r="M101" s="413" t="str">
        <f>Translations!$B$1278</f>
        <v>Hide row for reduced scope</v>
      </c>
    </row>
    <row r="102" spans="1:13" hidden="1" x14ac:dyDescent="0.2">
      <c r="A102" s="434"/>
      <c r="C102" s="116"/>
      <c r="D102" s="116"/>
      <c r="E102" s="115"/>
      <c r="F102" s="115"/>
      <c r="G102" s="115"/>
      <c r="H102" s="115"/>
      <c r="I102" s="115"/>
      <c r="J102" s="477">
        <f t="shared" si="2"/>
        <v>0</v>
      </c>
      <c r="K102" s="485"/>
      <c r="L102" s="200"/>
      <c r="M102" s="413" t="str">
        <f>Translations!$B$1278</f>
        <v>Hide row for reduced scope</v>
      </c>
    </row>
    <row r="103" spans="1:13" hidden="1" x14ac:dyDescent="0.2">
      <c r="A103" s="434"/>
      <c r="C103" s="116"/>
      <c r="D103" s="116"/>
      <c r="E103" s="115"/>
      <c r="F103" s="115"/>
      <c r="G103" s="115"/>
      <c r="H103" s="115"/>
      <c r="I103" s="115"/>
      <c r="J103" s="477">
        <f t="shared" si="2"/>
        <v>0</v>
      </c>
      <c r="K103" s="485"/>
      <c r="L103" s="200"/>
      <c r="M103" s="413" t="str">
        <f>Translations!$B$1278</f>
        <v>Hide row for reduced scope</v>
      </c>
    </row>
    <row r="104" spans="1:13" hidden="1" x14ac:dyDescent="0.2">
      <c r="A104" s="434"/>
      <c r="C104" s="116"/>
      <c r="D104" s="116"/>
      <c r="E104" s="115"/>
      <c r="F104" s="115"/>
      <c r="G104" s="115"/>
      <c r="H104" s="115"/>
      <c r="I104" s="115"/>
      <c r="J104" s="477">
        <f t="shared" si="2"/>
        <v>0</v>
      </c>
      <c r="K104" s="485"/>
      <c r="L104" s="200"/>
      <c r="M104" s="413" t="str">
        <f>Translations!$B$1278</f>
        <v>Hide row for reduced scope</v>
      </c>
    </row>
    <row r="105" spans="1:13" hidden="1" x14ac:dyDescent="0.2">
      <c r="A105" s="434"/>
      <c r="C105" s="116"/>
      <c r="D105" s="116"/>
      <c r="E105" s="115"/>
      <c r="F105" s="115"/>
      <c r="G105" s="115"/>
      <c r="H105" s="115"/>
      <c r="I105" s="115"/>
      <c r="J105" s="477">
        <f t="shared" si="2"/>
        <v>0</v>
      </c>
      <c r="K105" s="485"/>
      <c r="L105" s="200"/>
      <c r="M105" s="413" t="str">
        <f>Translations!$B$1278</f>
        <v>Hide row for reduced scope</v>
      </c>
    </row>
    <row r="106" spans="1:13" hidden="1" x14ac:dyDescent="0.2">
      <c r="A106" s="434"/>
      <c r="C106" s="116"/>
      <c r="D106" s="116"/>
      <c r="E106" s="115"/>
      <c r="F106" s="115"/>
      <c r="G106" s="115"/>
      <c r="H106" s="115"/>
      <c r="I106" s="115"/>
      <c r="J106" s="477">
        <f t="shared" si="2"/>
        <v>0</v>
      </c>
      <c r="K106" s="485"/>
      <c r="L106" s="200"/>
      <c r="M106" s="413" t="str">
        <f>Translations!$B$1278</f>
        <v>Hide row for reduced scope</v>
      </c>
    </row>
    <row r="107" spans="1:13" hidden="1" x14ac:dyDescent="0.2">
      <c r="A107" s="434"/>
      <c r="C107" s="116"/>
      <c r="D107" s="116"/>
      <c r="E107" s="115"/>
      <c r="F107" s="115"/>
      <c r="G107" s="115"/>
      <c r="H107" s="115"/>
      <c r="I107" s="115"/>
      <c r="J107" s="477">
        <f t="shared" si="2"/>
        <v>0</v>
      </c>
      <c r="K107" s="485"/>
      <c r="L107" s="200"/>
      <c r="M107" s="413" t="str">
        <f>Translations!$B$1278</f>
        <v>Hide row for reduced scope</v>
      </c>
    </row>
    <row r="108" spans="1:13" hidden="1" x14ac:dyDescent="0.2">
      <c r="A108" s="434"/>
      <c r="C108" s="116"/>
      <c r="D108" s="116"/>
      <c r="E108" s="115"/>
      <c r="F108" s="115"/>
      <c r="G108" s="115"/>
      <c r="H108" s="115"/>
      <c r="I108" s="115"/>
      <c r="J108" s="477">
        <f t="shared" si="2"/>
        <v>0</v>
      </c>
      <c r="K108" s="485"/>
      <c r="L108" s="200"/>
      <c r="M108" s="413" t="str">
        <f>Translations!$B$1278</f>
        <v>Hide row for reduced scope</v>
      </c>
    </row>
    <row r="109" spans="1:13" hidden="1" x14ac:dyDescent="0.2">
      <c r="A109" s="434"/>
      <c r="C109" s="116"/>
      <c r="D109" s="116"/>
      <c r="E109" s="115"/>
      <c r="F109" s="115"/>
      <c r="G109" s="115"/>
      <c r="H109" s="115"/>
      <c r="I109" s="115"/>
      <c r="J109" s="477">
        <f t="shared" si="2"/>
        <v>0</v>
      </c>
      <c r="K109" s="485"/>
      <c r="L109" s="200"/>
      <c r="M109" s="413" t="str">
        <f>Translations!$B$1278</f>
        <v>Hide row for reduced scope</v>
      </c>
    </row>
    <row r="110" spans="1:13" hidden="1" x14ac:dyDescent="0.2">
      <c r="A110" s="434"/>
      <c r="C110" s="116"/>
      <c r="D110" s="116"/>
      <c r="E110" s="115"/>
      <c r="F110" s="115"/>
      <c r="G110" s="115"/>
      <c r="H110" s="115"/>
      <c r="I110" s="115"/>
      <c r="J110" s="477">
        <f t="shared" si="2"/>
        <v>0</v>
      </c>
      <c r="K110" s="485"/>
      <c r="L110" s="200"/>
      <c r="M110" s="413" t="str">
        <f>Translations!$B$1278</f>
        <v>Hide row for reduced scope</v>
      </c>
    </row>
    <row r="111" spans="1:13" hidden="1" x14ac:dyDescent="0.2">
      <c r="A111" s="434"/>
      <c r="C111" s="116"/>
      <c r="D111" s="116"/>
      <c r="E111" s="115"/>
      <c r="F111" s="115"/>
      <c r="G111" s="115"/>
      <c r="H111" s="115"/>
      <c r="I111" s="115"/>
      <c r="J111" s="477">
        <f t="shared" si="2"/>
        <v>0</v>
      </c>
      <c r="K111" s="485"/>
      <c r="L111" s="200"/>
      <c r="M111" s="413" t="str">
        <f>Translations!$B$1278</f>
        <v>Hide row for reduced scope</v>
      </c>
    </row>
    <row r="112" spans="1:13" hidden="1" x14ac:dyDescent="0.2">
      <c r="A112" s="434"/>
      <c r="C112" s="116"/>
      <c r="D112" s="116"/>
      <c r="E112" s="115"/>
      <c r="F112" s="115"/>
      <c r="G112" s="115"/>
      <c r="H112" s="115"/>
      <c r="I112" s="115"/>
      <c r="J112" s="477">
        <f t="shared" si="2"/>
        <v>0</v>
      </c>
      <c r="K112" s="485"/>
      <c r="L112" s="200"/>
      <c r="M112" s="413" t="str">
        <f>Translations!$B$1278</f>
        <v>Hide row for reduced scope</v>
      </c>
    </row>
    <row r="113" spans="1:13" hidden="1" x14ac:dyDescent="0.2">
      <c r="A113" s="434"/>
      <c r="C113" s="116"/>
      <c r="D113" s="116"/>
      <c r="E113" s="115"/>
      <c r="F113" s="115"/>
      <c r="G113" s="115"/>
      <c r="H113" s="115"/>
      <c r="I113" s="115"/>
      <c r="J113" s="477">
        <f t="shared" si="2"/>
        <v>0</v>
      </c>
      <c r="K113" s="485"/>
      <c r="L113" s="200"/>
      <c r="M113" s="413" t="str">
        <f>Translations!$B$1278</f>
        <v>Hide row for reduced scope</v>
      </c>
    </row>
    <row r="114" spans="1:13" hidden="1" x14ac:dyDescent="0.2">
      <c r="A114" s="434"/>
      <c r="C114" s="116"/>
      <c r="D114" s="116"/>
      <c r="E114" s="115"/>
      <c r="F114" s="115"/>
      <c r="G114" s="115"/>
      <c r="H114" s="115"/>
      <c r="I114" s="115"/>
      <c r="J114" s="477">
        <f t="shared" si="2"/>
        <v>0</v>
      </c>
      <c r="K114" s="485"/>
      <c r="L114" s="200"/>
      <c r="M114" s="413" t="str">
        <f>Translations!$B$1278</f>
        <v>Hide row for reduced scope</v>
      </c>
    </row>
    <row r="115" spans="1:13" hidden="1" x14ac:dyDescent="0.2">
      <c r="A115" s="434"/>
      <c r="C115" s="116"/>
      <c r="D115" s="116"/>
      <c r="E115" s="115"/>
      <c r="F115" s="115"/>
      <c r="G115" s="115"/>
      <c r="H115" s="115"/>
      <c r="I115" s="115"/>
      <c r="J115" s="477">
        <f t="shared" si="2"/>
        <v>0</v>
      </c>
      <c r="K115" s="485"/>
      <c r="L115" s="200"/>
      <c r="M115" s="413" t="str">
        <f>Translations!$B$1278</f>
        <v>Hide row for reduced scope</v>
      </c>
    </row>
    <row r="116" spans="1:13" hidden="1" x14ac:dyDescent="0.2">
      <c r="A116" s="434"/>
      <c r="C116" s="116"/>
      <c r="D116" s="116"/>
      <c r="E116" s="115"/>
      <c r="F116" s="115"/>
      <c r="G116" s="115"/>
      <c r="H116" s="115"/>
      <c r="I116" s="115"/>
      <c r="J116" s="477">
        <f t="shared" si="2"/>
        <v>0</v>
      </c>
      <c r="K116" s="485"/>
      <c r="L116" s="200"/>
      <c r="M116" s="413" t="str">
        <f>Translations!$B$1278</f>
        <v>Hide row for reduced scope</v>
      </c>
    </row>
    <row r="117" spans="1:13" hidden="1" x14ac:dyDescent="0.2">
      <c r="A117" s="434"/>
      <c r="C117" s="116"/>
      <c r="D117" s="116"/>
      <c r="E117" s="115"/>
      <c r="F117" s="115"/>
      <c r="G117" s="115"/>
      <c r="H117" s="115"/>
      <c r="I117" s="115"/>
      <c r="J117" s="477">
        <f t="shared" si="2"/>
        <v>0</v>
      </c>
      <c r="K117" s="485"/>
      <c r="L117" s="200"/>
      <c r="M117" s="413" t="str">
        <f>Translations!$B$1278</f>
        <v>Hide row for reduced scope</v>
      </c>
    </row>
    <row r="118" spans="1:13" hidden="1" x14ac:dyDescent="0.2">
      <c r="A118" s="434"/>
      <c r="C118" s="116"/>
      <c r="D118" s="116"/>
      <c r="E118" s="115"/>
      <c r="F118" s="115"/>
      <c r="G118" s="115"/>
      <c r="H118" s="115"/>
      <c r="I118" s="115"/>
      <c r="J118" s="477">
        <f t="shared" si="2"/>
        <v>0</v>
      </c>
      <c r="K118" s="485"/>
      <c r="L118" s="200"/>
      <c r="M118" s="413" t="str">
        <f>Translations!$B$1278</f>
        <v>Hide row for reduced scope</v>
      </c>
    </row>
    <row r="119" spans="1:13" hidden="1" x14ac:dyDescent="0.2">
      <c r="A119" s="434"/>
      <c r="C119" s="214" t="str">
        <f>Translations!$B$998</f>
        <v>&lt; Please add additional rows above this row, if needed &gt;</v>
      </c>
      <c r="D119" s="215"/>
      <c r="E119" s="216"/>
      <c r="F119" s="216"/>
      <c r="G119" s="216"/>
      <c r="H119" s="216"/>
      <c r="I119" s="217"/>
      <c r="J119" s="484"/>
      <c r="K119" s="486"/>
      <c r="L119" s="200"/>
      <c r="M119" s="413" t="str">
        <f>Translations!$B$1278</f>
        <v>Hide row for reduced scope</v>
      </c>
    </row>
    <row r="120" spans="1:13" ht="38.25" hidden="1" customHeight="1" thickBot="1" x14ac:dyDescent="0.25">
      <c r="A120" s="434"/>
      <c r="C120" s="962" t="str">
        <f>Translations!$B$1002</f>
        <v>Aggregated CO2 emissions from all flights arriving at each MS from third countries:</v>
      </c>
      <c r="D120" s="963"/>
      <c r="E120" s="240">
        <f>SUM(E94:E119)</f>
        <v>0</v>
      </c>
      <c r="F120" s="240">
        <f>SUM(F94:F119)</f>
        <v>0</v>
      </c>
      <c r="G120" s="240">
        <f>SUM(G94:G119)</f>
        <v>0</v>
      </c>
      <c r="H120" s="240">
        <f>SUM(H94:H119)</f>
        <v>0</v>
      </c>
      <c r="I120" s="240">
        <f>SUM(I94:I119)</f>
        <v>0</v>
      </c>
      <c r="J120" s="477">
        <f>SUM(E120:I120)</f>
        <v>0</v>
      </c>
      <c r="K120" s="480">
        <f>SUM(K94:K119)</f>
        <v>0</v>
      </c>
      <c r="M120" s="413" t="str">
        <f>Translations!$B$1278</f>
        <v>Hide row for reduced scope</v>
      </c>
    </row>
    <row r="121" spans="1:13" s="218" customFormat="1" x14ac:dyDescent="0.2">
      <c r="C121" s="221"/>
      <c r="D121" s="221"/>
      <c r="E121" s="221"/>
      <c r="F121" s="221"/>
      <c r="G121" s="221"/>
      <c r="H121" s="221"/>
      <c r="I121" s="221"/>
    </row>
    <row r="122" spans="1:13" s="218" customFormat="1" x14ac:dyDescent="0.2">
      <c r="A122" s="695"/>
      <c r="B122" s="695"/>
      <c r="C122" s="696"/>
      <c r="D122" s="696"/>
      <c r="E122" s="696"/>
      <c r="F122" s="696"/>
      <c r="G122" s="696"/>
      <c r="H122" s="696"/>
      <c r="I122" s="696"/>
      <c r="J122" s="695"/>
      <c r="K122" s="695"/>
      <c r="L122" s="695"/>
    </row>
    <row r="123" spans="1:13" s="218" customFormat="1" ht="15.75" x14ac:dyDescent="0.2">
      <c r="A123" s="695"/>
      <c r="B123" s="237" t="s">
        <v>1531</v>
      </c>
      <c r="C123" s="196" t="str">
        <f>Translations!$B$1245</f>
        <v>Detailed emissions data – CH ETS</v>
      </c>
      <c r="D123" s="196"/>
      <c r="E123" s="196"/>
      <c r="F123" s="196"/>
      <c r="G123" s="196"/>
      <c r="H123" s="196"/>
      <c r="I123" s="196"/>
      <c r="J123" s="196"/>
      <c r="K123" s="196"/>
      <c r="L123" s="695"/>
    </row>
    <row r="124" spans="1:13" s="218" customFormat="1" ht="5.0999999999999996" customHeight="1" x14ac:dyDescent="0.2">
      <c r="A124" s="695"/>
      <c r="C124" s="221"/>
      <c r="D124" s="221"/>
      <c r="E124" s="221"/>
      <c r="F124" s="221"/>
      <c r="G124" s="221"/>
      <c r="H124" s="221"/>
      <c r="I124" s="221"/>
      <c r="L124" s="695"/>
    </row>
    <row r="125" spans="1:13" ht="28.5" customHeight="1" x14ac:dyDescent="0.2">
      <c r="A125" s="697"/>
      <c r="B125" s="197" t="s">
        <v>244</v>
      </c>
      <c r="C125" s="960" t="str">
        <f>Translations!$B$1280</f>
        <v>The following table is used for control purposes only. Please make sure that the totals are consistent with the result of section 5(d). The following sections (b) and (c) should be filled without any double counting of emissions.</v>
      </c>
      <c r="D125" s="861"/>
      <c r="E125" s="861"/>
      <c r="F125" s="861"/>
      <c r="G125" s="861"/>
      <c r="H125" s="861"/>
      <c r="I125" s="861"/>
      <c r="J125" s="861"/>
      <c r="K125" s="809"/>
      <c r="L125" s="697"/>
    </row>
    <row r="126" spans="1:13" ht="51" customHeight="1" x14ac:dyDescent="0.2">
      <c r="A126" s="697"/>
      <c r="B126" s="197"/>
      <c r="C126" s="960" t="str">
        <f>Translations!$B$1281</f>
        <v>Note: You can add more columns if you use more fuels.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v>
      </c>
      <c r="D126" s="975"/>
      <c r="E126" s="975"/>
      <c r="F126" s="975"/>
      <c r="G126" s="975"/>
      <c r="H126" s="975"/>
      <c r="I126" s="975"/>
      <c r="J126" s="975"/>
      <c r="K126" s="809"/>
      <c r="L126" s="697"/>
    </row>
    <row r="127" spans="1:13" ht="25.5" customHeight="1" x14ac:dyDescent="0.2">
      <c r="A127" s="697"/>
      <c r="B127" s="197"/>
      <c r="C127" s="960" t="str">
        <f>Translations!$B$978</f>
        <v>Note: Only fossil emissions are accounted for in this section. This includes biomass emissions for which sustainability criteria have not been proven.</v>
      </c>
      <c r="D127" s="975"/>
      <c r="E127" s="975"/>
      <c r="F127" s="975"/>
      <c r="G127" s="975"/>
      <c r="H127" s="975"/>
      <c r="I127" s="975"/>
      <c r="J127" s="975"/>
      <c r="K127" s="809"/>
      <c r="L127" s="697"/>
    </row>
    <row r="128" spans="1:13" ht="13.5" thickBot="1" x14ac:dyDescent="0.25">
      <c r="A128" s="697"/>
      <c r="L128" s="697"/>
    </row>
    <row r="129" spans="1:13" x14ac:dyDescent="0.2">
      <c r="A129" s="697"/>
      <c r="C129" s="198"/>
      <c r="D129" s="199"/>
      <c r="E129" s="964" t="str">
        <f>Translations!$B$979</f>
        <v>Emissions from each Fuel [t CO2]</v>
      </c>
      <c r="F129" s="965"/>
      <c r="G129" s="965"/>
      <c r="H129" s="965"/>
      <c r="I129" s="965"/>
      <c r="J129" s="958" t="str">
        <f>Translations!$B$980</f>
        <v>TOTAL [t CO2]</v>
      </c>
      <c r="K129" s="956" t="str">
        <f>Translations!$B$1026</f>
        <v>Total number of flights</v>
      </c>
      <c r="L129" s="698"/>
    </row>
    <row r="130" spans="1:13" ht="33.75" x14ac:dyDescent="0.2">
      <c r="A130" s="697"/>
      <c r="C130" s="201"/>
      <c r="D130" s="202"/>
      <c r="E130" s="203" t="str">
        <f>Translations!$B$981</f>
        <v>Jet kerosene (jet A1 or 
jet A)</v>
      </c>
      <c r="F130" s="203" t="str">
        <f>Translations!$B$274</f>
        <v>Jet gasoline (Jet B)</v>
      </c>
      <c r="G130" s="203" t="str">
        <f>Translations!$B$275</f>
        <v>Aviation gasoline (AvGas)</v>
      </c>
      <c r="H130" s="204" t="str">
        <f>Translations!$B$982</f>
        <v>Alternative fuel 1</v>
      </c>
      <c r="I130" s="204" t="str">
        <f>Translations!$B$983</f>
        <v>&lt;add more fuels before this column&gt;</v>
      </c>
      <c r="J130" s="976"/>
      <c r="K130" s="957"/>
      <c r="L130" s="698"/>
      <c r="M130" s="412"/>
    </row>
    <row r="131" spans="1:13" ht="39.950000000000003" customHeight="1" x14ac:dyDescent="0.2">
      <c r="A131" s="697"/>
      <c r="B131" s="205" t="s">
        <v>1064</v>
      </c>
      <c r="C131" s="970" t="str">
        <f>Translations!$B$1282</f>
        <v>Total aggregated CO2 emissions from all flights relating to the scope of the CH ETS 
(= B + C)</v>
      </c>
      <c r="D131" s="894"/>
      <c r="E131" s="240">
        <f>E132+E133</f>
        <v>0</v>
      </c>
      <c r="F131" s="240">
        <f>F132+F133</f>
        <v>0</v>
      </c>
      <c r="G131" s="240">
        <f>G132+G133</f>
        <v>0</v>
      </c>
      <c r="H131" s="240">
        <f>H132+H133</f>
        <v>0</v>
      </c>
      <c r="I131" s="240">
        <f>I132+I133</f>
        <v>0</v>
      </c>
      <c r="J131" s="477">
        <f>SUM(E131:I131)</f>
        <v>0</v>
      </c>
      <c r="K131" s="478">
        <f>K132+K133</f>
        <v>0</v>
      </c>
      <c r="L131" s="698"/>
    </row>
    <row r="132" spans="1:13" ht="39.950000000000003" customHeight="1" x14ac:dyDescent="0.2">
      <c r="A132" s="697"/>
      <c r="B132" s="205" t="s">
        <v>1063</v>
      </c>
      <c r="C132" s="977" t="str">
        <f>Translations!$B$1283</f>
        <v>Swiss domestic flights</v>
      </c>
      <c r="D132" s="967"/>
      <c r="E132" s="691">
        <f>SUM(E142)</f>
        <v>0</v>
      </c>
      <c r="F132" s="691">
        <f t="shared" ref="F132:K132" si="3">SUM(F142)</f>
        <v>0</v>
      </c>
      <c r="G132" s="691">
        <f t="shared" si="3"/>
        <v>0</v>
      </c>
      <c r="H132" s="691">
        <f t="shared" si="3"/>
        <v>0</v>
      </c>
      <c r="I132" s="691">
        <f t="shared" si="3"/>
        <v>0</v>
      </c>
      <c r="J132" s="692">
        <f t="shared" si="3"/>
        <v>0</v>
      </c>
      <c r="K132" s="693">
        <f t="shared" si="3"/>
        <v>0</v>
      </c>
      <c r="L132" s="698"/>
    </row>
    <row r="133" spans="1:13" ht="39.950000000000003" customHeight="1" thickBot="1" x14ac:dyDescent="0.25">
      <c r="A133" s="697"/>
      <c r="B133" s="205" t="s">
        <v>1061</v>
      </c>
      <c r="C133" s="977" t="str">
        <f>Translations!$B$1284</f>
        <v>Flights from Switzerland to EEA countries</v>
      </c>
      <c r="D133" s="967"/>
      <c r="E133" s="225">
        <f>SUM(E179)</f>
        <v>0</v>
      </c>
      <c r="F133" s="225">
        <f t="shared" ref="F133:K133" si="4">SUM(F179)</f>
        <v>0</v>
      </c>
      <c r="G133" s="225">
        <f t="shared" si="4"/>
        <v>0</v>
      </c>
      <c r="H133" s="225">
        <f t="shared" si="4"/>
        <v>0</v>
      </c>
      <c r="I133" s="225">
        <f t="shared" si="4"/>
        <v>0</v>
      </c>
      <c r="J133" s="692">
        <f t="shared" si="4"/>
        <v>0</v>
      </c>
      <c r="K133" s="694">
        <f t="shared" si="4"/>
        <v>0</v>
      </c>
      <c r="L133" s="698"/>
    </row>
    <row r="134" spans="1:13" x14ac:dyDescent="0.2">
      <c r="A134" s="697"/>
      <c r="C134" s="206" t="str">
        <f>Translations!$B$1035</f>
        <v xml:space="preserve">Please note that all figures should only include emissions to be reported under the EU ETS, i.e. relate to the reduced scope. </v>
      </c>
      <c r="D134" s="206"/>
      <c r="E134" s="206"/>
      <c r="F134" s="206"/>
      <c r="G134" s="206"/>
      <c r="H134" s="206"/>
      <c r="I134" s="206"/>
      <c r="J134" s="206"/>
      <c r="K134" s="487"/>
      <c r="L134" s="697"/>
    </row>
    <row r="135" spans="1:13" x14ac:dyDescent="0.2">
      <c r="A135" s="697"/>
      <c r="C135" s="195" t="str">
        <f>Translations!$B$1285</f>
        <v>Total emissions entered in section 5(d):</v>
      </c>
      <c r="F135" s="242">
        <f>INDICATOR_CHETS_TotalEmissions</f>
        <v>0</v>
      </c>
      <c r="G135" s="244" t="s">
        <v>1017</v>
      </c>
      <c r="L135" s="697"/>
    </row>
    <row r="136" spans="1:13" x14ac:dyDescent="0.2">
      <c r="A136" s="697"/>
      <c r="C136" s="195" t="str">
        <f>Translations!$B$990</f>
        <v>Difference to data given in this sheet:</v>
      </c>
      <c r="F136" s="243">
        <f>F135-J131</f>
        <v>0</v>
      </c>
      <c r="G136" s="244" t="s">
        <v>1017</v>
      </c>
      <c r="L136" s="697"/>
    </row>
    <row r="137" spans="1:13" x14ac:dyDescent="0.2">
      <c r="A137" s="697"/>
      <c r="L137" s="697"/>
    </row>
    <row r="138" spans="1:13" s="218" customFormat="1" x14ac:dyDescent="0.2">
      <c r="A138" s="695"/>
      <c r="B138" s="197" t="s">
        <v>247</v>
      </c>
      <c r="C138" s="221" t="str">
        <f>Translations!$B$1286</f>
        <v>Domestic flights:</v>
      </c>
      <c r="D138" s="221"/>
      <c r="E138" s="221"/>
      <c r="F138" s="221"/>
      <c r="G138" s="221"/>
      <c r="H138" s="221"/>
      <c r="I138" s="221"/>
      <c r="L138" s="695"/>
    </row>
    <row r="139" spans="1:13" s="218" customFormat="1" ht="25.5" customHeight="1" thickBot="1" x14ac:dyDescent="0.25">
      <c r="A139" s="695"/>
      <c r="C139" s="961" t="str">
        <f>Translations!$B$1144</f>
        <v>Please complete the following table with the appropriate data for the reporting year. Note that the emission factors presented in section 5(b) MUST BE USED for calculating these emissions.</v>
      </c>
      <c r="D139" s="809"/>
      <c r="E139" s="809"/>
      <c r="F139" s="809"/>
      <c r="G139" s="809"/>
      <c r="H139" s="809"/>
      <c r="I139" s="809"/>
      <c r="J139" s="809"/>
      <c r="K139" s="809"/>
      <c r="L139" s="695"/>
    </row>
    <row r="140" spans="1:13" s="218" customFormat="1" x14ac:dyDescent="0.2">
      <c r="A140" s="695"/>
      <c r="C140" s="207"/>
      <c r="D140" s="208"/>
      <c r="E140" s="964" t="str">
        <f>Translations!$B$979</f>
        <v>Emissions from each Fuel [t CO2]</v>
      </c>
      <c r="F140" s="965"/>
      <c r="G140" s="965"/>
      <c r="H140" s="965"/>
      <c r="I140" s="965"/>
      <c r="J140" s="958" t="str">
        <f>Translations!$B$980</f>
        <v>TOTAL [t CO2]</v>
      </c>
      <c r="K140" s="956" t="str">
        <f>Translations!$B$1026</f>
        <v>Total number of flights</v>
      </c>
      <c r="L140" s="695"/>
    </row>
    <row r="141" spans="1:13" s="218" customFormat="1" ht="33.75" x14ac:dyDescent="0.2">
      <c r="A141" s="695"/>
      <c r="C141" s="962" t="str">
        <f>Translations!$B$1287</f>
        <v>State of departure and arrival</v>
      </c>
      <c r="D141" s="972"/>
      <c r="E141" s="203" t="str">
        <f>Translations!$B$981</f>
        <v>Jet kerosene (jet A1 or 
jet A)</v>
      </c>
      <c r="F141" s="203" t="str">
        <f>Translations!$B$274</f>
        <v>Jet gasoline (Jet B)</v>
      </c>
      <c r="G141" s="203" t="str">
        <f>Translations!$B$275</f>
        <v>Aviation gasoline (AvGas)</v>
      </c>
      <c r="H141" s="204" t="str">
        <f>Translations!$B$982</f>
        <v>Alternative fuel 1</v>
      </c>
      <c r="I141" s="204" t="str">
        <f>Translations!$B$983</f>
        <v>&lt;add more fuels before this column&gt;</v>
      </c>
      <c r="J141" s="959"/>
      <c r="K141" s="957"/>
      <c r="L141" s="695"/>
    </row>
    <row r="142" spans="1:13" s="218" customFormat="1" x14ac:dyDescent="0.2">
      <c r="A142" s="695"/>
      <c r="C142" s="209" t="str">
        <f>Translations!$B$574</f>
        <v>Switzerland</v>
      </c>
      <c r="D142" s="210"/>
      <c r="E142" s="117"/>
      <c r="F142" s="117"/>
      <c r="G142" s="117"/>
      <c r="H142" s="117"/>
      <c r="I142" s="117"/>
      <c r="J142" s="481">
        <f t="shared" ref="J142" si="5">SUM(E142:I142)</f>
        <v>0</v>
      </c>
      <c r="K142" s="482"/>
      <c r="L142" s="695"/>
    </row>
    <row r="143" spans="1:13" s="218" customFormat="1" x14ac:dyDescent="0.2">
      <c r="A143" s="695"/>
      <c r="C143" s="221"/>
      <c r="D143" s="221"/>
      <c r="E143" s="221"/>
      <c r="F143" s="221"/>
      <c r="G143" s="221"/>
      <c r="H143" s="221"/>
      <c r="I143" s="221"/>
      <c r="L143" s="695"/>
    </row>
    <row r="144" spans="1:13" s="218" customFormat="1" x14ac:dyDescent="0.2">
      <c r="A144" s="695"/>
      <c r="B144" s="197" t="s">
        <v>283</v>
      </c>
      <c r="C144" s="973" t="str">
        <f>Translations!$B$1288</f>
        <v>Aggregated CO2 emissions from all flights departing from Switzerland to an EEA Member State:</v>
      </c>
      <c r="D144" s="974"/>
      <c r="E144" s="974"/>
      <c r="F144" s="974"/>
      <c r="G144" s="974"/>
      <c r="H144" s="974"/>
      <c r="I144" s="974"/>
      <c r="J144" s="974"/>
      <c r="K144" s="195"/>
      <c r="L144" s="695"/>
    </row>
    <row r="145" spans="1:12" s="218" customFormat="1" ht="25.5" customHeight="1" thickBot="1" x14ac:dyDescent="0.25">
      <c r="A145" s="695"/>
      <c r="C145" s="961" t="str">
        <f>Translations!$B$1144</f>
        <v>Please complete the following table with the appropriate data for the reporting year. Note that the emission factors presented in section 5(b) MUST BE USED for calculating these emissions.</v>
      </c>
      <c r="D145" s="809"/>
      <c r="E145" s="809"/>
      <c r="F145" s="809"/>
      <c r="G145" s="809"/>
      <c r="H145" s="809"/>
      <c r="I145" s="809"/>
      <c r="J145" s="809"/>
      <c r="K145" s="809"/>
      <c r="L145" s="695"/>
    </row>
    <row r="146" spans="1:12" s="218" customFormat="1" x14ac:dyDescent="0.2">
      <c r="A146" s="695"/>
      <c r="C146" s="207"/>
      <c r="D146" s="208"/>
      <c r="E146" s="964" t="str">
        <f>Translations!$B$979</f>
        <v>Emissions from each Fuel [t CO2]</v>
      </c>
      <c r="F146" s="965"/>
      <c r="G146" s="965"/>
      <c r="H146" s="965"/>
      <c r="I146" s="965"/>
      <c r="J146" s="958" t="str">
        <f>Translations!$B$980</f>
        <v>TOTAL [t CO2]</v>
      </c>
      <c r="K146" s="956" t="str">
        <f>Translations!$B$1026</f>
        <v>Total number of flights</v>
      </c>
      <c r="L146" s="695"/>
    </row>
    <row r="147" spans="1:12" s="218" customFormat="1" ht="33.75" x14ac:dyDescent="0.2">
      <c r="A147" s="695"/>
      <c r="C147" s="213" t="str">
        <f>Translations!$B$996</f>
        <v>Member State of departure</v>
      </c>
      <c r="D147" s="213" t="str">
        <f>Translations!$B$997</f>
        <v>State of arrival</v>
      </c>
      <c r="E147" s="203" t="str">
        <f>Translations!$B$981</f>
        <v>Jet kerosene (jet A1 or 
jet A)</v>
      </c>
      <c r="F147" s="203" t="str">
        <f>Translations!$B$274</f>
        <v>Jet gasoline (Jet B)</v>
      </c>
      <c r="G147" s="203" t="str">
        <f>Translations!$B$275</f>
        <v>Aviation gasoline (AvGas)</v>
      </c>
      <c r="H147" s="204" t="str">
        <f>Translations!$B$982</f>
        <v>Alternative fuel 1</v>
      </c>
      <c r="I147" s="204" t="str">
        <f>Translations!$B$983</f>
        <v>&lt;add more fuels before this column&gt;</v>
      </c>
      <c r="J147" s="959"/>
      <c r="K147" s="957"/>
      <c r="L147" s="695"/>
    </row>
    <row r="148" spans="1:12" s="218" customFormat="1" x14ac:dyDescent="0.2">
      <c r="A148" s="695"/>
      <c r="C148" s="209" t="str">
        <f>Translations!$B$574</f>
        <v>Switzerland</v>
      </c>
      <c r="D148" s="209" t="str">
        <f>Translations!$B$369</f>
        <v>Austria</v>
      </c>
      <c r="E148" s="115"/>
      <c r="F148" s="115"/>
      <c r="G148" s="115"/>
      <c r="H148" s="115"/>
      <c r="I148" s="115"/>
      <c r="J148" s="477">
        <f t="shared" ref="J148:J178" si="6">SUM(E148:I148)</f>
        <v>0</v>
      </c>
      <c r="K148" s="485"/>
      <c r="L148" s="695"/>
    </row>
    <row r="149" spans="1:12" s="218" customFormat="1" x14ac:dyDescent="0.2">
      <c r="A149" s="695"/>
      <c r="C149" s="209" t="str">
        <f>Translations!$B$574</f>
        <v>Switzerland</v>
      </c>
      <c r="D149" s="209" t="str">
        <f>Translations!$B$370</f>
        <v>Belgium</v>
      </c>
      <c r="E149" s="115"/>
      <c r="F149" s="115"/>
      <c r="G149" s="115"/>
      <c r="H149" s="115"/>
      <c r="I149" s="115"/>
      <c r="J149" s="477">
        <f t="shared" si="6"/>
        <v>0</v>
      </c>
      <c r="K149" s="485"/>
      <c r="L149" s="695"/>
    </row>
    <row r="150" spans="1:12" s="218" customFormat="1" x14ac:dyDescent="0.2">
      <c r="A150" s="695"/>
      <c r="C150" s="209" t="str">
        <f>Translations!$B$574</f>
        <v>Switzerland</v>
      </c>
      <c r="D150" s="209" t="str">
        <f>Translations!$B$371</f>
        <v>Bulgaria</v>
      </c>
      <c r="E150" s="115"/>
      <c r="F150" s="115"/>
      <c r="G150" s="115"/>
      <c r="H150" s="115"/>
      <c r="I150" s="115"/>
      <c r="J150" s="477">
        <f t="shared" si="6"/>
        <v>0</v>
      </c>
      <c r="K150" s="485"/>
      <c r="L150" s="695"/>
    </row>
    <row r="151" spans="1:12" s="218" customFormat="1" x14ac:dyDescent="0.2">
      <c r="A151" s="695"/>
      <c r="C151" s="209" t="str">
        <f>Translations!$B$574</f>
        <v>Switzerland</v>
      </c>
      <c r="D151" s="209" t="str">
        <f>Translations!$B$372</f>
        <v>Croatia</v>
      </c>
      <c r="E151" s="115"/>
      <c r="F151" s="115"/>
      <c r="G151" s="115"/>
      <c r="H151" s="115"/>
      <c r="I151" s="115"/>
      <c r="J151" s="477">
        <f t="shared" si="6"/>
        <v>0</v>
      </c>
      <c r="K151" s="485"/>
      <c r="L151" s="695"/>
    </row>
    <row r="152" spans="1:12" s="218" customFormat="1" x14ac:dyDescent="0.2">
      <c r="A152" s="695"/>
      <c r="C152" s="209" t="str">
        <f>Translations!$B$574</f>
        <v>Switzerland</v>
      </c>
      <c r="D152" s="209" t="str">
        <f>Translations!$B$373</f>
        <v>Cyprus</v>
      </c>
      <c r="E152" s="115"/>
      <c r="F152" s="115"/>
      <c r="G152" s="115"/>
      <c r="H152" s="115"/>
      <c r="I152" s="115"/>
      <c r="J152" s="477">
        <f t="shared" si="6"/>
        <v>0</v>
      </c>
      <c r="K152" s="485"/>
      <c r="L152" s="695"/>
    </row>
    <row r="153" spans="1:12" s="218" customFormat="1" x14ac:dyDescent="0.2">
      <c r="A153" s="695"/>
      <c r="C153" s="209" t="str">
        <f>Translations!$B$574</f>
        <v>Switzerland</v>
      </c>
      <c r="D153" s="209" t="str">
        <f>Translations!$B$374</f>
        <v>Czechia</v>
      </c>
      <c r="E153" s="115"/>
      <c r="F153" s="115"/>
      <c r="G153" s="115"/>
      <c r="H153" s="115"/>
      <c r="I153" s="115"/>
      <c r="J153" s="477">
        <f t="shared" si="6"/>
        <v>0</v>
      </c>
      <c r="K153" s="485"/>
      <c r="L153" s="695"/>
    </row>
    <row r="154" spans="1:12" s="218" customFormat="1" x14ac:dyDescent="0.2">
      <c r="A154" s="695"/>
      <c r="C154" s="209" t="str">
        <f>Translations!$B$574</f>
        <v>Switzerland</v>
      </c>
      <c r="D154" s="209" t="str">
        <f>Translations!$B$375</f>
        <v>Denmark</v>
      </c>
      <c r="E154" s="115"/>
      <c r="F154" s="115"/>
      <c r="G154" s="115"/>
      <c r="H154" s="115"/>
      <c r="I154" s="115"/>
      <c r="J154" s="477">
        <f t="shared" si="6"/>
        <v>0</v>
      </c>
      <c r="K154" s="485"/>
      <c r="L154" s="695"/>
    </row>
    <row r="155" spans="1:12" s="218" customFormat="1" x14ac:dyDescent="0.2">
      <c r="A155" s="695"/>
      <c r="C155" s="209" t="str">
        <f>Translations!$B$574</f>
        <v>Switzerland</v>
      </c>
      <c r="D155" s="209" t="str">
        <f>Translations!$B$376</f>
        <v>Estonia</v>
      </c>
      <c r="E155" s="115"/>
      <c r="F155" s="115"/>
      <c r="G155" s="115"/>
      <c r="H155" s="115"/>
      <c r="I155" s="115"/>
      <c r="J155" s="477">
        <f t="shared" si="6"/>
        <v>0</v>
      </c>
      <c r="K155" s="485"/>
      <c r="L155" s="695"/>
    </row>
    <row r="156" spans="1:12" s="218" customFormat="1" x14ac:dyDescent="0.2">
      <c r="A156" s="695"/>
      <c r="C156" s="209" t="str">
        <f>Translations!$B$574</f>
        <v>Switzerland</v>
      </c>
      <c r="D156" s="209" t="str">
        <f>Translations!$B$377</f>
        <v>Finland</v>
      </c>
      <c r="E156" s="115"/>
      <c r="F156" s="115"/>
      <c r="G156" s="115"/>
      <c r="H156" s="115"/>
      <c r="I156" s="115"/>
      <c r="J156" s="477">
        <f t="shared" si="6"/>
        <v>0</v>
      </c>
      <c r="K156" s="485"/>
      <c r="L156" s="695"/>
    </row>
    <row r="157" spans="1:12" s="218" customFormat="1" x14ac:dyDescent="0.2">
      <c r="A157" s="695"/>
      <c r="C157" s="209" t="str">
        <f>Translations!$B$574</f>
        <v>Switzerland</v>
      </c>
      <c r="D157" s="209" t="str">
        <f>Translations!$B$378</f>
        <v>France</v>
      </c>
      <c r="E157" s="115"/>
      <c r="F157" s="115"/>
      <c r="G157" s="115"/>
      <c r="H157" s="115"/>
      <c r="I157" s="115"/>
      <c r="J157" s="477">
        <f t="shared" si="6"/>
        <v>0</v>
      </c>
      <c r="K157" s="485"/>
      <c r="L157" s="695"/>
    </row>
    <row r="158" spans="1:12" s="218" customFormat="1" x14ac:dyDescent="0.2">
      <c r="A158" s="695"/>
      <c r="C158" s="209" t="str">
        <f>Translations!$B$574</f>
        <v>Switzerland</v>
      </c>
      <c r="D158" s="209" t="str">
        <f>Translations!$B$379</f>
        <v>Germany</v>
      </c>
      <c r="E158" s="115"/>
      <c r="F158" s="115"/>
      <c r="G158" s="115"/>
      <c r="H158" s="115"/>
      <c r="I158" s="115"/>
      <c r="J158" s="477">
        <f t="shared" ref="J158:J165" si="7">SUM(E158:I158)</f>
        <v>0</v>
      </c>
      <c r="K158" s="485"/>
      <c r="L158" s="695"/>
    </row>
    <row r="159" spans="1:12" s="218" customFormat="1" x14ac:dyDescent="0.2">
      <c r="A159" s="695"/>
      <c r="C159" s="209" t="str">
        <f>Translations!$B$574</f>
        <v>Switzerland</v>
      </c>
      <c r="D159" s="209" t="str">
        <f>Translations!$B$380</f>
        <v>Greece</v>
      </c>
      <c r="E159" s="115"/>
      <c r="F159" s="115"/>
      <c r="G159" s="115"/>
      <c r="H159" s="115"/>
      <c r="I159" s="115"/>
      <c r="J159" s="477">
        <f t="shared" si="7"/>
        <v>0</v>
      </c>
      <c r="K159" s="485"/>
      <c r="L159" s="695"/>
    </row>
    <row r="160" spans="1:12" s="218" customFormat="1" x14ac:dyDescent="0.2">
      <c r="A160" s="695"/>
      <c r="C160" s="209" t="str">
        <f>Translations!$B$574</f>
        <v>Switzerland</v>
      </c>
      <c r="D160" s="209" t="str">
        <f>Translations!$B$381</f>
        <v>Hungary</v>
      </c>
      <c r="E160" s="115"/>
      <c r="F160" s="115"/>
      <c r="G160" s="115"/>
      <c r="H160" s="115"/>
      <c r="I160" s="115"/>
      <c r="J160" s="477">
        <f t="shared" si="7"/>
        <v>0</v>
      </c>
      <c r="K160" s="485"/>
      <c r="L160" s="695"/>
    </row>
    <row r="161" spans="1:12" s="218" customFormat="1" x14ac:dyDescent="0.2">
      <c r="A161" s="695"/>
      <c r="C161" s="209" t="str">
        <f>Translations!$B$574</f>
        <v>Switzerland</v>
      </c>
      <c r="D161" s="211" t="str">
        <f>Translations!$B$382</f>
        <v>Iceland</v>
      </c>
      <c r="E161" s="115"/>
      <c r="F161" s="115"/>
      <c r="G161" s="115"/>
      <c r="H161" s="115"/>
      <c r="I161" s="115"/>
      <c r="J161" s="477">
        <f t="shared" si="7"/>
        <v>0</v>
      </c>
      <c r="K161" s="485"/>
      <c r="L161" s="695"/>
    </row>
    <row r="162" spans="1:12" s="218" customFormat="1" x14ac:dyDescent="0.2">
      <c r="A162" s="695"/>
      <c r="C162" s="209" t="str">
        <f>Translations!$B$574</f>
        <v>Switzerland</v>
      </c>
      <c r="D162" s="209" t="str">
        <f>Translations!$B$383</f>
        <v>Ireland</v>
      </c>
      <c r="E162" s="115"/>
      <c r="F162" s="115"/>
      <c r="G162" s="115"/>
      <c r="H162" s="115"/>
      <c r="I162" s="115"/>
      <c r="J162" s="477">
        <f t="shared" si="7"/>
        <v>0</v>
      </c>
      <c r="K162" s="485"/>
      <c r="L162" s="695"/>
    </row>
    <row r="163" spans="1:12" s="218" customFormat="1" x14ac:dyDescent="0.2">
      <c r="A163" s="695"/>
      <c r="C163" s="209" t="str">
        <f>Translations!$B$574</f>
        <v>Switzerland</v>
      </c>
      <c r="D163" s="209" t="str">
        <f>Translations!$B$384</f>
        <v>Italy</v>
      </c>
      <c r="E163" s="115"/>
      <c r="F163" s="115"/>
      <c r="G163" s="115"/>
      <c r="H163" s="115"/>
      <c r="I163" s="115"/>
      <c r="J163" s="477">
        <f t="shared" si="7"/>
        <v>0</v>
      </c>
      <c r="K163" s="485"/>
      <c r="L163" s="695"/>
    </row>
    <row r="164" spans="1:12" s="218" customFormat="1" x14ac:dyDescent="0.2">
      <c r="A164" s="695"/>
      <c r="C164" s="209" t="str">
        <f>Translations!$B$574</f>
        <v>Switzerland</v>
      </c>
      <c r="D164" s="209" t="str">
        <f>Translations!$B$385</f>
        <v>Latvia</v>
      </c>
      <c r="E164" s="115"/>
      <c r="F164" s="115"/>
      <c r="G164" s="115"/>
      <c r="H164" s="115"/>
      <c r="I164" s="115"/>
      <c r="J164" s="477">
        <f t="shared" si="7"/>
        <v>0</v>
      </c>
      <c r="K164" s="485"/>
      <c r="L164" s="695"/>
    </row>
    <row r="165" spans="1:12" s="218" customFormat="1" x14ac:dyDescent="0.2">
      <c r="A165" s="695"/>
      <c r="C165" s="209" t="str">
        <f>Translations!$B$574</f>
        <v>Switzerland</v>
      </c>
      <c r="D165" s="211" t="str">
        <f>Translations!$B$386</f>
        <v>Liechtenstein</v>
      </c>
      <c r="E165" s="115"/>
      <c r="F165" s="115"/>
      <c r="G165" s="115"/>
      <c r="H165" s="115"/>
      <c r="I165" s="115"/>
      <c r="J165" s="477">
        <f t="shared" si="7"/>
        <v>0</v>
      </c>
      <c r="K165" s="485"/>
      <c r="L165" s="695"/>
    </row>
    <row r="166" spans="1:12" s="218" customFormat="1" x14ac:dyDescent="0.2">
      <c r="A166" s="695"/>
      <c r="C166" s="209" t="str">
        <f>Translations!$B$574</f>
        <v>Switzerland</v>
      </c>
      <c r="D166" s="209" t="str">
        <f>Translations!$B$387</f>
        <v>Lithuania</v>
      </c>
      <c r="E166" s="115"/>
      <c r="F166" s="115"/>
      <c r="G166" s="115"/>
      <c r="H166" s="115"/>
      <c r="I166" s="115"/>
      <c r="J166" s="477">
        <f t="shared" si="6"/>
        <v>0</v>
      </c>
      <c r="K166" s="485"/>
      <c r="L166" s="695"/>
    </row>
    <row r="167" spans="1:12" s="218" customFormat="1" x14ac:dyDescent="0.2">
      <c r="A167" s="695"/>
      <c r="C167" s="209" t="str">
        <f>Translations!$B$574</f>
        <v>Switzerland</v>
      </c>
      <c r="D167" s="209" t="str">
        <f>Translations!$B$388</f>
        <v>Luxembourg</v>
      </c>
      <c r="E167" s="115"/>
      <c r="F167" s="115"/>
      <c r="G167" s="115"/>
      <c r="H167" s="115"/>
      <c r="I167" s="115"/>
      <c r="J167" s="477">
        <f t="shared" si="6"/>
        <v>0</v>
      </c>
      <c r="K167" s="485"/>
      <c r="L167" s="695"/>
    </row>
    <row r="168" spans="1:12" s="218" customFormat="1" x14ac:dyDescent="0.2">
      <c r="A168" s="695"/>
      <c r="C168" s="209" t="str">
        <f>Translations!$B$574</f>
        <v>Switzerland</v>
      </c>
      <c r="D168" s="209" t="str">
        <f>Translations!$B$389</f>
        <v>Malta</v>
      </c>
      <c r="E168" s="115"/>
      <c r="F168" s="115"/>
      <c r="G168" s="115"/>
      <c r="H168" s="115"/>
      <c r="I168" s="115"/>
      <c r="J168" s="477">
        <f t="shared" si="6"/>
        <v>0</v>
      </c>
      <c r="K168" s="485"/>
      <c r="L168" s="695"/>
    </row>
    <row r="169" spans="1:12" s="218" customFormat="1" x14ac:dyDescent="0.2">
      <c r="A169" s="695"/>
      <c r="C169" s="209" t="str">
        <f>Translations!$B$574</f>
        <v>Switzerland</v>
      </c>
      <c r="D169" s="209" t="str">
        <f>Translations!$B$390</f>
        <v>Netherlands</v>
      </c>
      <c r="E169" s="115"/>
      <c r="F169" s="115"/>
      <c r="G169" s="115"/>
      <c r="H169" s="115"/>
      <c r="I169" s="115"/>
      <c r="J169" s="477">
        <f t="shared" si="6"/>
        <v>0</v>
      </c>
      <c r="K169" s="485"/>
      <c r="L169" s="695"/>
    </row>
    <row r="170" spans="1:12" s="218" customFormat="1" x14ac:dyDescent="0.2">
      <c r="A170" s="695"/>
      <c r="C170" s="209" t="str">
        <f>Translations!$B$574</f>
        <v>Switzerland</v>
      </c>
      <c r="D170" s="211" t="str">
        <f>Translations!$B$391</f>
        <v>Norway</v>
      </c>
      <c r="E170" s="115"/>
      <c r="F170" s="115"/>
      <c r="G170" s="115"/>
      <c r="H170" s="115"/>
      <c r="I170" s="115"/>
      <c r="J170" s="477">
        <f t="shared" si="6"/>
        <v>0</v>
      </c>
      <c r="K170" s="485"/>
      <c r="L170" s="695"/>
    </row>
    <row r="171" spans="1:12" s="218" customFormat="1" x14ac:dyDescent="0.2">
      <c r="A171" s="695"/>
      <c r="C171" s="209" t="str">
        <f>Translations!$B$574</f>
        <v>Switzerland</v>
      </c>
      <c r="D171" s="209" t="str">
        <f>Translations!$B$392</f>
        <v>Poland</v>
      </c>
      <c r="E171" s="115"/>
      <c r="F171" s="115"/>
      <c r="G171" s="115"/>
      <c r="H171" s="115"/>
      <c r="I171" s="115"/>
      <c r="J171" s="477">
        <f t="shared" si="6"/>
        <v>0</v>
      </c>
      <c r="K171" s="485"/>
      <c r="L171" s="695"/>
    </row>
    <row r="172" spans="1:12" s="218" customFormat="1" x14ac:dyDescent="0.2">
      <c r="A172" s="695"/>
      <c r="C172" s="209" t="str">
        <f>Translations!$B$574</f>
        <v>Switzerland</v>
      </c>
      <c r="D172" s="209" t="str">
        <f>Translations!$B$393</f>
        <v>Portugal</v>
      </c>
      <c r="E172" s="115"/>
      <c r="F172" s="115"/>
      <c r="G172" s="115"/>
      <c r="H172" s="115"/>
      <c r="I172" s="115"/>
      <c r="J172" s="477">
        <f t="shared" si="6"/>
        <v>0</v>
      </c>
      <c r="K172" s="485"/>
      <c r="L172" s="695"/>
    </row>
    <row r="173" spans="1:12" s="218" customFormat="1" x14ac:dyDescent="0.2">
      <c r="A173" s="695"/>
      <c r="C173" s="209" t="str">
        <f>Translations!$B$574</f>
        <v>Switzerland</v>
      </c>
      <c r="D173" s="209" t="str">
        <f>Translations!$B$394</f>
        <v>Romania</v>
      </c>
      <c r="E173" s="115"/>
      <c r="F173" s="115"/>
      <c r="G173" s="115"/>
      <c r="H173" s="115"/>
      <c r="I173" s="115"/>
      <c r="J173" s="477">
        <f t="shared" si="6"/>
        <v>0</v>
      </c>
      <c r="K173" s="485"/>
      <c r="L173" s="695"/>
    </row>
    <row r="174" spans="1:12" s="218" customFormat="1" x14ac:dyDescent="0.2">
      <c r="A174" s="695"/>
      <c r="C174" s="209" t="str">
        <f>Translations!$B$574</f>
        <v>Switzerland</v>
      </c>
      <c r="D174" s="209" t="str">
        <f>Translations!$B$395</f>
        <v>Slovakia</v>
      </c>
      <c r="E174" s="115"/>
      <c r="F174" s="115"/>
      <c r="G174" s="115"/>
      <c r="H174" s="115"/>
      <c r="I174" s="115"/>
      <c r="J174" s="477">
        <f t="shared" si="6"/>
        <v>0</v>
      </c>
      <c r="K174" s="485"/>
      <c r="L174" s="695"/>
    </row>
    <row r="175" spans="1:12" s="218" customFormat="1" x14ac:dyDescent="0.2">
      <c r="A175" s="695"/>
      <c r="C175" s="209" t="str">
        <f>Translations!$B$574</f>
        <v>Switzerland</v>
      </c>
      <c r="D175" s="209" t="str">
        <f>Translations!$B$396</f>
        <v>Slovenia</v>
      </c>
      <c r="E175" s="115"/>
      <c r="F175" s="115"/>
      <c r="G175" s="115"/>
      <c r="H175" s="115"/>
      <c r="I175" s="115"/>
      <c r="J175" s="477">
        <f t="shared" si="6"/>
        <v>0</v>
      </c>
      <c r="K175" s="485"/>
      <c r="L175" s="695"/>
    </row>
    <row r="176" spans="1:12" s="218" customFormat="1" x14ac:dyDescent="0.2">
      <c r="A176" s="695"/>
      <c r="C176" s="209" t="str">
        <f>Translations!$B$574</f>
        <v>Switzerland</v>
      </c>
      <c r="D176" s="209" t="str">
        <f>Translations!$B$397</f>
        <v>Spain</v>
      </c>
      <c r="E176" s="115"/>
      <c r="F176" s="115"/>
      <c r="G176" s="115"/>
      <c r="H176" s="115"/>
      <c r="I176" s="115"/>
      <c r="J176" s="477">
        <f t="shared" si="6"/>
        <v>0</v>
      </c>
      <c r="K176" s="485"/>
      <c r="L176" s="695"/>
    </row>
    <row r="177" spans="1:12" s="218" customFormat="1" x14ac:dyDescent="0.2">
      <c r="A177" s="695"/>
      <c r="C177" s="209" t="str">
        <f>Translations!$B$574</f>
        <v>Switzerland</v>
      </c>
      <c r="D177" s="209" t="str">
        <f>Translations!$B$398</f>
        <v>Sweden</v>
      </c>
      <c r="E177" s="115"/>
      <c r="F177" s="115"/>
      <c r="G177" s="115"/>
      <c r="H177" s="115"/>
      <c r="I177" s="115"/>
      <c r="J177" s="477">
        <f t="shared" si="6"/>
        <v>0</v>
      </c>
      <c r="K177" s="485"/>
      <c r="L177" s="695"/>
    </row>
    <row r="178" spans="1:12" s="218" customFormat="1" x14ac:dyDescent="0.2">
      <c r="A178" s="695"/>
      <c r="C178" s="209" t="str">
        <f>Translations!$B$574</f>
        <v>Switzerland</v>
      </c>
      <c r="D178" s="209" t="str">
        <f>Translations!$B$399</f>
        <v>United Kingdom</v>
      </c>
      <c r="E178" s="115"/>
      <c r="F178" s="115"/>
      <c r="G178" s="115"/>
      <c r="H178" s="115"/>
      <c r="I178" s="115"/>
      <c r="J178" s="477">
        <f t="shared" si="6"/>
        <v>0</v>
      </c>
      <c r="K178" s="485"/>
      <c r="L178" s="695"/>
    </row>
    <row r="179" spans="1:12" s="218" customFormat="1" ht="39.4" customHeight="1" thickBot="1" x14ac:dyDescent="0.25">
      <c r="A179" s="695"/>
      <c r="C179" s="962" t="str">
        <f>Translations!$B$1288</f>
        <v>Aggregated CO2 emissions from all flights departing from Switzerland to an EEA Member State:</v>
      </c>
      <c r="D179" s="963"/>
      <c r="E179" s="240">
        <f>SUM(E148:E178)</f>
        <v>0</v>
      </c>
      <c r="F179" s="240">
        <f>SUM(F148:F178)</f>
        <v>0</v>
      </c>
      <c r="G179" s="240">
        <f>SUM(G148:G178)</f>
        <v>0</v>
      </c>
      <c r="H179" s="240">
        <f>SUM(H148:H178)</f>
        <v>0</v>
      </c>
      <c r="I179" s="240">
        <f>SUM(I148:I178)</f>
        <v>0</v>
      </c>
      <c r="J179" s="477">
        <f>SUM(E179:I179)</f>
        <v>0</v>
      </c>
      <c r="K179" s="480">
        <f>SUM(K148:K178)</f>
        <v>0</v>
      </c>
      <c r="L179" s="695"/>
    </row>
    <row r="180" spans="1:12" s="218" customFormat="1" x14ac:dyDescent="0.2">
      <c r="A180" s="695"/>
      <c r="B180" s="695"/>
      <c r="C180" s="696"/>
      <c r="D180" s="696"/>
      <c r="E180" s="696"/>
      <c r="F180" s="696"/>
      <c r="G180" s="696"/>
      <c r="H180" s="696"/>
      <c r="I180" s="696"/>
      <c r="J180" s="695"/>
      <c r="K180" s="695"/>
      <c r="L180" s="695"/>
    </row>
    <row r="181" spans="1:12" s="218" customFormat="1" x14ac:dyDescent="0.2">
      <c r="C181" s="221"/>
      <c r="D181" s="221"/>
      <c r="E181" s="221"/>
      <c r="F181" s="221"/>
      <c r="G181" s="221"/>
      <c r="H181" s="221"/>
      <c r="I181" s="221"/>
    </row>
    <row r="182" spans="1:12" s="218" customFormat="1" x14ac:dyDescent="0.2">
      <c r="C182" s="924" t="s">
        <v>1153</v>
      </c>
      <c r="D182" s="924"/>
      <c r="E182" s="924"/>
      <c r="F182" s="924"/>
      <c r="G182" s="924"/>
      <c r="H182" s="221"/>
      <c r="I182" s="221"/>
    </row>
  </sheetData>
  <sheetProtection sheet="1" objects="1" scenarios="1" formatCells="0" formatColumns="0" formatRows="0" insertColumns="0" insertRows="0"/>
  <mergeCells count="50">
    <mergeCell ref="C139:K139"/>
    <mergeCell ref="C131:D131"/>
    <mergeCell ref="C132:D132"/>
    <mergeCell ref="C133:D133"/>
    <mergeCell ref="C125:K125"/>
    <mergeCell ref="C126:K126"/>
    <mergeCell ref="C127:K127"/>
    <mergeCell ref="E129:I129"/>
    <mergeCell ref="J129:J130"/>
    <mergeCell ref="K129:K130"/>
    <mergeCell ref="C145:K145"/>
    <mergeCell ref="E146:I146"/>
    <mergeCell ref="J146:J147"/>
    <mergeCell ref="K146:K147"/>
    <mergeCell ref="C179:D179"/>
    <mergeCell ref="E140:I140"/>
    <mergeCell ref="J140:J141"/>
    <mergeCell ref="K140:K141"/>
    <mergeCell ref="C141:D141"/>
    <mergeCell ref="C144:J144"/>
    <mergeCell ref="C6:K6"/>
    <mergeCell ref="C7:K7"/>
    <mergeCell ref="C8:K8"/>
    <mergeCell ref="J10:J11"/>
    <mergeCell ref="K10:K11"/>
    <mergeCell ref="C120:D120"/>
    <mergeCell ref="C88:D88"/>
    <mergeCell ref="E92:I92"/>
    <mergeCell ref="C182:G182"/>
    <mergeCell ref="E10:I10"/>
    <mergeCell ref="C14:D14"/>
    <mergeCell ref="C15:D15"/>
    <mergeCell ref="C16:D16"/>
    <mergeCell ref="C12:D12"/>
    <mergeCell ref="E60:I60"/>
    <mergeCell ref="C90:J90"/>
    <mergeCell ref="E23:I23"/>
    <mergeCell ref="C24:D24"/>
    <mergeCell ref="C58:J58"/>
    <mergeCell ref="C13:D13"/>
    <mergeCell ref="J92:J93"/>
    <mergeCell ref="K92:K93"/>
    <mergeCell ref="J23:J24"/>
    <mergeCell ref="K23:K24"/>
    <mergeCell ref="C21:K21"/>
    <mergeCell ref="J60:J61"/>
    <mergeCell ref="K60:K61"/>
    <mergeCell ref="C22:K22"/>
    <mergeCell ref="C59:K59"/>
    <mergeCell ref="C91:K91"/>
  </mergeCells>
  <conditionalFormatting sqref="C19:G19">
    <cfRule type="expression" dxfId="241" priority="17" stopIfTrue="1">
      <formula>(ROUND($F$19,0)&lt;&gt;0)</formula>
    </cfRule>
  </conditionalFormatting>
  <conditionalFormatting sqref="B5:K21 B23:K58 B22:C22 B60:K90 B59 B92:K120 B91 C179:K179 B125:K137">
    <cfRule type="expression" dxfId="240" priority="16">
      <formula>CONTR_onlyCORSIA=TRUE</formula>
    </cfRule>
  </conditionalFormatting>
  <conditionalFormatting sqref="C59">
    <cfRule type="expression" dxfId="239" priority="13">
      <formula>CONTR_onlyCORSIA=TRUE</formula>
    </cfRule>
  </conditionalFormatting>
  <conditionalFormatting sqref="C91">
    <cfRule type="expression" dxfId="238" priority="12">
      <formula>CONTR_onlyCORSIA=TRUE</formula>
    </cfRule>
  </conditionalFormatting>
  <conditionalFormatting sqref="C140:K142">
    <cfRule type="expression" dxfId="237" priority="11">
      <formula>CONTR_onlyCORSIA=TRUE</formula>
    </cfRule>
  </conditionalFormatting>
  <conditionalFormatting sqref="C144:K144 C146:K147 E166:K178 E148:K157">
    <cfRule type="expression" dxfId="236" priority="10">
      <formula>CONTR_onlyCORSIA=TRUE</formula>
    </cfRule>
  </conditionalFormatting>
  <conditionalFormatting sqref="C145">
    <cfRule type="expression" dxfId="235" priority="9">
      <formula>CONTR_onlyCORSIA=TRUE</formula>
    </cfRule>
  </conditionalFormatting>
  <conditionalFormatting sqref="B138">
    <cfRule type="expression" dxfId="234" priority="8">
      <formula>CONTR_onlyCORSIA=TRUE</formula>
    </cfRule>
  </conditionalFormatting>
  <conditionalFormatting sqref="B144">
    <cfRule type="expression" dxfId="233" priority="7">
      <formula>CONTR_onlyCORSIA=TRUE</formula>
    </cfRule>
  </conditionalFormatting>
  <conditionalFormatting sqref="E158:K165">
    <cfRule type="expression" dxfId="232" priority="6">
      <formula>CONTR_onlyCORSIA=TRUE</formula>
    </cfRule>
  </conditionalFormatting>
  <conditionalFormatting sqref="D148:D178">
    <cfRule type="expression" dxfId="231" priority="5">
      <formula>CONTR_onlyCORSIA=TRUE</formula>
    </cfRule>
  </conditionalFormatting>
  <conditionalFormatting sqref="C148:C178">
    <cfRule type="expression" dxfId="230" priority="4">
      <formula>CONTR_onlyCORSIA=TRUE</formula>
    </cfRule>
  </conditionalFormatting>
  <conditionalFormatting sqref="C136:G136">
    <cfRule type="expression" dxfId="229" priority="3" stopIfTrue="1">
      <formula>(ROUND($F$19,0)&lt;&gt;0)</formula>
    </cfRule>
  </conditionalFormatting>
  <conditionalFormatting sqref="C139">
    <cfRule type="expression" dxfId="228" priority="1">
      <formula>CONTR_onlyCORSIA=TRUE</formula>
    </cfRule>
  </conditionalFormatting>
  <dataValidations disablePrompts="1" count="3">
    <dataValidation type="list" allowBlank="1" showInputMessage="1" showErrorMessage="1" sqref="C94:C118" xr:uid="{00000000-0002-0000-0400-000000000000}">
      <formula1>worldcountries</formula1>
    </dataValidation>
    <dataValidation type="list" allowBlank="1" showInputMessage="1" showErrorMessage="1" sqref="C62:C86" xr:uid="{00000000-0002-0000-0400-000001000000}">
      <formula1>memberstates</formula1>
    </dataValidation>
    <dataValidation type="list" allowBlank="1" showInputMessage="1" showErrorMessage="1" sqref="D62:D86 D94:D118" xr:uid="{00000000-0002-0000-0400-000002000000}">
      <formula1>MemberStatesWithSwiss</formula1>
    </dataValidation>
  </dataValidations>
  <hyperlinks>
    <hyperlink ref="C182:G182" location="'Aircraft Data'!A1" display="&lt;&lt;&lt; Click here to proceed to section 10 &quot;Aircraft data&quot; &gt;&gt;&gt;" xr:uid="{00000000-0004-0000-0400-000000000000}"/>
  </hyperlinks>
  <pageMargins left="0.78740157480314965" right="0.78740157480314965" top="0.78740157480314965" bottom="0.78740157480314965" header="0.39370078740157483" footer="0.39370078740157483"/>
  <pageSetup paperSize="9" scale="70" fitToHeight="10" orientation="portrait" r:id="rId1"/>
  <headerFooter alignWithMargins="0">
    <oddFooter>&amp;L&amp;F&amp;C&amp;A&amp;R&amp;P / &amp;N</oddFooter>
  </headerFooter>
  <rowBreaks count="1" manualBreakCount="1">
    <brk id="57"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36866"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2:P67"/>
  <sheetViews>
    <sheetView showGridLines="0" zoomScale="130" zoomScaleNormal="130" workbookViewId="0"/>
  </sheetViews>
  <sheetFormatPr defaultColWidth="10.7109375" defaultRowHeight="12.75" x14ac:dyDescent="0.2"/>
  <cols>
    <col min="1" max="1" width="3.140625" style="530" customWidth="1"/>
    <col min="2" max="2" width="3.28515625" style="380" bestFit="1" customWidth="1"/>
    <col min="3" max="6" width="20.7109375" style="135" customWidth="1"/>
    <col min="7" max="8" width="12.7109375" style="135" customWidth="1"/>
    <col min="9" max="11" width="10.7109375" style="399"/>
    <col min="12" max="16" width="10.7109375" style="148" customWidth="1"/>
    <col min="17" max="19" width="10.7109375" style="135" customWidth="1"/>
    <col min="20" max="16384" width="10.7109375" style="135"/>
  </cols>
  <sheetData>
    <row r="2" spans="1:16" ht="15.75" x14ac:dyDescent="0.2">
      <c r="B2" s="519">
        <v>9</v>
      </c>
      <c r="C2" s="978" t="str">
        <f>Translations!$B$848</f>
        <v>Aircraft data</v>
      </c>
      <c r="D2" s="978"/>
      <c r="E2" s="978"/>
      <c r="F2" s="978"/>
      <c r="G2" s="978"/>
      <c r="H2" s="978"/>
      <c r="I2" s="488"/>
      <c r="J2" s="488"/>
      <c r="K2" s="488"/>
      <c r="L2" s="488"/>
      <c r="M2" s="488"/>
      <c r="N2" s="488"/>
      <c r="O2" s="488"/>
      <c r="P2" s="488"/>
    </row>
    <row r="4" spans="1:16" ht="12.75" customHeight="1" x14ac:dyDescent="0.2">
      <c r="B4" s="520" t="s">
        <v>244</v>
      </c>
      <c r="C4" s="983" t="str">
        <f>Translations!$B$1145</f>
        <v>Provide details for each aircraft used during the year covered by this report for which you are the aircraft operator.</v>
      </c>
      <c r="D4" s="983"/>
      <c r="E4" s="983"/>
      <c r="F4" s="983"/>
      <c r="G4" s="983"/>
      <c r="H4" s="983"/>
      <c r="I4" s="809"/>
      <c r="J4" s="809"/>
      <c r="K4" s="809"/>
      <c r="L4" s="809"/>
      <c r="M4" s="809"/>
      <c r="N4" s="809"/>
      <c r="O4" s="809"/>
      <c r="P4" s="809"/>
    </row>
    <row r="5" spans="1:16" ht="28.5" customHeight="1" x14ac:dyDescent="0.2">
      <c r="B5" s="522"/>
      <c r="C5" s="984" t="str">
        <f>Translations!$B$1289</f>
        <v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 and/or for flights falling under CORSIA (if applicable). </v>
      </c>
      <c r="D5" s="985"/>
      <c r="E5" s="985"/>
      <c r="F5" s="985"/>
      <c r="G5" s="985"/>
      <c r="H5" s="985"/>
      <c r="I5" s="986"/>
      <c r="J5" s="986"/>
      <c r="K5" s="986"/>
      <c r="L5" s="986"/>
      <c r="M5" s="986"/>
      <c r="N5" s="986"/>
      <c r="O5" s="986"/>
      <c r="P5" s="986"/>
    </row>
    <row r="6" spans="1:16" ht="12.75" customHeight="1" x14ac:dyDescent="0.2">
      <c r="B6" s="522"/>
      <c r="C6" s="987" t="str">
        <f>Translations!$B$1147</f>
        <v>Please indicate also which fuel is used by the aircraft type by indicating "True" in the appropriate column(s). If you have listed alternative fuels in section 5(b), please select the appropriate fuel in the column "other".</v>
      </c>
      <c r="D6" s="988"/>
      <c r="E6" s="988"/>
      <c r="F6" s="988"/>
      <c r="G6" s="988"/>
      <c r="H6" s="988"/>
      <c r="I6" s="989"/>
      <c r="J6" s="989"/>
      <c r="K6" s="989"/>
      <c r="L6" s="989"/>
      <c r="M6" s="989"/>
      <c r="N6" s="989"/>
      <c r="O6" s="989"/>
      <c r="P6" s="989"/>
    </row>
    <row r="7" spans="1:16" s="79" customFormat="1" ht="36" customHeight="1" x14ac:dyDescent="0.2">
      <c r="A7" s="531"/>
      <c r="B7" s="523"/>
      <c r="C7" s="981" t="str">
        <f>Translations!$B$1005</f>
        <v>Aircraft type (ICAO aircraft type designator)</v>
      </c>
      <c r="D7" s="981" t="str">
        <f>Translations!$B$1006</f>
        <v>Aircraft subtype (as specified in the monitoring plan, if applicable)</v>
      </c>
      <c r="E7" s="981" t="str">
        <f>Translations!$B$1007</f>
        <v>Aircraft registration number</v>
      </c>
      <c r="F7" s="981" t="str">
        <f>Translations!$B$1008</f>
        <v>Owner of the aircraft (if known)
 In the case of leased-in aircraft, the lessor</v>
      </c>
      <c r="G7" s="979" t="str">
        <f>Translations!$B$1009</f>
        <v>If the aircraft has not belonged to your fleet for the whole reporting year:</v>
      </c>
      <c r="H7" s="980"/>
      <c r="I7" s="979" t="str">
        <f>Translations!$B$1148</f>
        <v>Fuel used</v>
      </c>
      <c r="J7" s="990"/>
      <c r="K7" s="990"/>
      <c r="L7" s="990"/>
      <c r="M7" s="980"/>
      <c r="N7" s="981" t="str">
        <f>Translations!$B$1149</f>
        <v>used for EU ETS</v>
      </c>
      <c r="O7" s="993" t="str">
        <f>Translations!$B$1290</f>
        <v>used for CH ETS</v>
      </c>
      <c r="P7" s="991" t="str">
        <f>Translations!$B$1150</f>
        <v>used for CORSIA (if applicable)</v>
      </c>
    </row>
    <row r="8" spans="1:16" s="79" customFormat="1" x14ac:dyDescent="0.2">
      <c r="A8" s="531"/>
      <c r="B8" s="523"/>
      <c r="C8" s="982"/>
      <c r="D8" s="982"/>
      <c r="E8" s="982"/>
      <c r="F8" s="982"/>
      <c r="G8" s="102" t="str">
        <f>Translations!$B$1010</f>
        <v>Starting date</v>
      </c>
      <c r="H8" s="102" t="str">
        <f>Translations!$B$1011</f>
        <v>End date</v>
      </c>
      <c r="I8" s="102" t="str">
        <f>Translations!$B$1151</f>
        <v>Jet-A</v>
      </c>
      <c r="J8" s="102" t="str">
        <f>Translations!$B$1152</f>
        <v>Jet-A1</v>
      </c>
      <c r="K8" s="102" t="str">
        <f>Translations!$B$1153</f>
        <v>Jet-B</v>
      </c>
      <c r="L8" s="102" t="str">
        <f>Translations!$B$1154</f>
        <v>AvGas</v>
      </c>
      <c r="M8" s="102" t="str">
        <f>Translations!$B$1155</f>
        <v>other</v>
      </c>
      <c r="N8" s="982"/>
      <c r="O8" s="994"/>
      <c r="P8" s="992"/>
    </row>
    <row r="9" spans="1:16" x14ac:dyDescent="0.2">
      <c r="B9" s="524"/>
      <c r="C9" s="119"/>
      <c r="D9" s="120"/>
      <c r="E9" s="119"/>
      <c r="F9" s="119"/>
      <c r="G9" s="118"/>
      <c r="H9" s="121"/>
      <c r="I9" s="121"/>
      <c r="J9" s="121"/>
      <c r="K9" s="121"/>
      <c r="L9" s="121"/>
      <c r="M9" s="121"/>
      <c r="N9" s="121"/>
      <c r="O9" s="121"/>
      <c r="P9" s="121"/>
    </row>
    <row r="10" spans="1:16" x14ac:dyDescent="0.2">
      <c r="B10" s="524"/>
      <c r="C10" s="119"/>
      <c r="D10" s="120"/>
      <c r="E10" s="119"/>
      <c r="F10" s="119"/>
      <c r="G10" s="118"/>
      <c r="H10" s="118"/>
      <c r="I10" s="121"/>
      <c r="J10" s="121"/>
      <c r="K10" s="121"/>
      <c r="L10" s="121"/>
      <c r="M10" s="121"/>
      <c r="N10" s="121"/>
      <c r="O10" s="121"/>
      <c r="P10" s="121"/>
    </row>
    <row r="11" spans="1:16" x14ac:dyDescent="0.2">
      <c r="B11" s="524"/>
      <c r="C11" s="119"/>
      <c r="D11" s="120"/>
      <c r="E11" s="119"/>
      <c r="F11" s="119"/>
      <c r="G11" s="118"/>
      <c r="H11" s="118"/>
      <c r="I11" s="121"/>
      <c r="J11" s="121"/>
      <c r="K11" s="121"/>
      <c r="L11" s="121"/>
      <c r="M11" s="121"/>
      <c r="N11" s="121"/>
      <c r="O11" s="121"/>
      <c r="P11" s="121"/>
    </row>
    <row r="12" spans="1:16" x14ac:dyDescent="0.2">
      <c r="B12" s="524"/>
      <c r="C12" s="119"/>
      <c r="D12" s="120"/>
      <c r="E12" s="119"/>
      <c r="F12" s="119"/>
      <c r="G12" s="118"/>
      <c r="H12" s="118"/>
      <c r="I12" s="121"/>
      <c r="J12" s="121"/>
      <c r="K12" s="121"/>
      <c r="L12" s="121"/>
      <c r="M12" s="121"/>
      <c r="N12" s="121"/>
      <c r="O12" s="121"/>
      <c r="P12" s="121"/>
    </row>
    <row r="13" spans="1:16" x14ac:dyDescent="0.2">
      <c r="B13" s="524"/>
      <c r="C13" s="119"/>
      <c r="D13" s="120"/>
      <c r="E13" s="119"/>
      <c r="F13" s="119"/>
      <c r="G13" s="118"/>
      <c r="H13" s="118"/>
      <c r="I13" s="121"/>
      <c r="J13" s="121"/>
      <c r="K13" s="121"/>
      <c r="L13" s="121"/>
      <c r="M13" s="121"/>
      <c r="N13" s="121"/>
      <c r="O13" s="121"/>
      <c r="P13" s="121"/>
    </row>
    <row r="14" spans="1:16" x14ac:dyDescent="0.2">
      <c r="B14" s="524"/>
      <c r="C14" s="119"/>
      <c r="D14" s="120"/>
      <c r="E14" s="119"/>
      <c r="F14" s="119"/>
      <c r="G14" s="118"/>
      <c r="H14" s="118"/>
      <c r="I14" s="121"/>
      <c r="J14" s="121"/>
      <c r="K14" s="121"/>
      <c r="L14" s="121"/>
      <c r="M14" s="121"/>
      <c r="N14" s="121"/>
      <c r="O14" s="121"/>
      <c r="P14" s="121"/>
    </row>
    <row r="15" spans="1:16" x14ac:dyDescent="0.2">
      <c r="B15" s="524"/>
      <c r="C15" s="119"/>
      <c r="D15" s="120"/>
      <c r="E15" s="119"/>
      <c r="F15" s="119"/>
      <c r="G15" s="118"/>
      <c r="H15" s="118"/>
      <c r="I15" s="121"/>
      <c r="J15" s="121"/>
      <c r="K15" s="121"/>
      <c r="L15" s="121"/>
      <c r="M15" s="121"/>
      <c r="N15" s="121"/>
      <c r="O15" s="121"/>
      <c r="P15" s="121"/>
    </row>
    <row r="16" spans="1:16" x14ac:dyDescent="0.2">
      <c r="B16" s="524"/>
      <c r="C16" s="119"/>
      <c r="D16" s="120"/>
      <c r="E16" s="119"/>
      <c r="F16" s="119"/>
      <c r="G16" s="118"/>
      <c r="H16" s="118"/>
      <c r="I16" s="121"/>
      <c r="J16" s="121"/>
      <c r="K16" s="121"/>
      <c r="L16" s="121"/>
      <c r="M16" s="121"/>
      <c r="N16" s="121"/>
      <c r="O16" s="121"/>
      <c r="P16" s="121"/>
    </row>
    <row r="17" spans="2:16" x14ac:dyDescent="0.2">
      <c r="B17" s="524"/>
      <c r="C17" s="119"/>
      <c r="D17" s="120"/>
      <c r="E17" s="119"/>
      <c r="F17" s="119"/>
      <c r="G17" s="118"/>
      <c r="H17" s="118"/>
      <c r="I17" s="121"/>
      <c r="J17" s="121"/>
      <c r="K17" s="121"/>
      <c r="L17" s="121"/>
      <c r="M17" s="121"/>
      <c r="N17" s="121"/>
      <c r="O17" s="121"/>
      <c r="P17" s="121"/>
    </row>
    <row r="18" spans="2:16" x14ac:dyDescent="0.2">
      <c r="B18" s="524"/>
      <c r="C18" s="119"/>
      <c r="D18" s="120"/>
      <c r="E18" s="119"/>
      <c r="F18" s="119"/>
      <c r="G18" s="118"/>
      <c r="H18" s="118"/>
      <c r="I18" s="121"/>
      <c r="J18" s="121"/>
      <c r="K18" s="121"/>
      <c r="L18" s="121"/>
      <c r="M18" s="121"/>
      <c r="N18" s="121"/>
      <c r="O18" s="121"/>
      <c r="P18" s="121"/>
    </row>
    <row r="19" spans="2:16" x14ac:dyDescent="0.2">
      <c r="B19" s="524"/>
      <c r="C19" s="119"/>
      <c r="D19" s="120"/>
      <c r="E19" s="119"/>
      <c r="F19" s="119"/>
      <c r="G19" s="118"/>
      <c r="H19" s="118"/>
      <c r="I19" s="121"/>
      <c r="J19" s="121"/>
      <c r="K19" s="121"/>
      <c r="L19" s="121"/>
      <c r="M19" s="121"/>
      <c r="N19" s="121"/>
      <c r="O19" s="121"/>
      <c r="P19" s="121"/>
    </row>
    <row r="20" spans="2:16" x14ac:dyDescent="0.2">
      <c r="B20" s="524"/>
      <c r="C20" s="119"/>
      <c r="D20" s="120"/>
      <c r="E20" s="119"/>
      <c r="F20" s="119"/>
      <c r="G20" s="118"/>
      <c r="H20" s="121"/>
      <c r="I20" s="121"/>
      <c r="J20" s="121"/>
      <c r="K20" s="121"/>
      <c r="L20" s="121"/>
      <c r="M20" s="121"/>
      <c r="N20" s="121"/>
      <c r="O20" s="121"/>
      <c r="P20" s="121"/>
    </row>
    <row r="21" spans="2:16" x14ac:dyDescent="0.2">
      <c r="B21" s="524"/>
      <c r="C21" s="119"/>
      <c r="D21" s="120"/>
      <c r="E21" s="119"/>
      <c r="F21" s="119"/>
      <c r="G21" s="118"/>
      <c r="H21" s="118"/>
      <c r="I21" s="121"/>
      <c r="J21" s="121"/>
      <c r="K21" s="121"/>
      <c r="L21" s="121"/>
      <c r="M21" s="121"/>
      <c r="N21" s="121"/>
      <c r="O21" s="121"/>
      <c r="P21" s="121"/>
    </row>
    <row r="22" spans="2:16" x14ac:dyDescent="0.2">
      <c r="B22" s="524"/>
      <c r="C22" s="119"/>
      <c r="D22" s="120"/>
      <c r="E22" s="119"/>
      <c r="F22" s="119"/>
      <c r="G22" s="118"/>
      <c r="H22" s="118"/>
      <c r="I22" s="121"/>
      <c r="J22" s="121"/>
      <c r="K22" s="121"/>
      <c r="L22" s="121"/>
      <c r="M22" s="121"/>
      <c r="N22" s="121"/>
      <c r="O22" s="121"/>
      <c r="P22" s="121"/>
    </row>
    <row r="23" spans="2:16" x14ac:dyDescent="0.2">
      <c r="B23" s="524"/>
      <c r="C23" s="119"/>
      <c r="D23" s="120"/>
      <c r="E23" s="119"/>
      <c r="F23" s="119"/>
      <c r="G23" s="118"/>
      <c r="H23" s="118"/>
      <c r="I23" s="121"/>
      <c r="J23" s="121"/>
      <c r="K23" s="121"/>
      <c r="L23" s="121"/>
      <c r="M23" s="121"/>
      <c r="N23" s="121"/>
      <c r="O23" s="121"/>
      <c r="P23" s="121"/>
    </row>
    <row r="24" spans="2:16" x14ac:dyDescent="0.2">
      <c r="B24" s="524"/>
      <c r="C24" s="119"/>
      <c r="D24" s="120"/>
      <c r="E24" s="119"/>
      <c r="F24" s="119"/>
      <c r="G24" s="118"/>
      <c r="H24" s="118"/>
      <c r="I24" s="121"/>
      <c r="J24" s="121"/>
      <c r="K24" s="121"/>
      <c r="L24" s="121"/>
      <c r="M24" s="121"/>
      <c r="N24" s="121"/>
      <c r="O24" s="121"/>
      <c r="P24" s="121"/>
    </row>
    <row r="25" spans="2:16" x14ac:dyDescent="0.2">
      <c r="B25" s="524"/>
      <c r="C25" s="119"/>
      <c r="D25" s="120"/>
      <c r="E25" s="119"/>
      <c r="F25" s="119"/>
      <c r="G25" s="118"/>
      <c r="H25" s="118"/>
      <c r="I25" s="121"/>
      <c r="J25" s="121"/>
      <c r="K25" s="121"/>
      <c r="L25" s="121"/>
      <c r="M25" s="121"/>
      <c r="N25" s="121"/>
      <c r="O25" s="121"/>
      <c r="P25" s="121"/>
    </row>
    <row r="26" spans="2:16" x14ac:dyDescent="0.2">
      <c r="B26" s="524"/>
      <c r="C26" s="119"/>
      <c r="D26" s="120"/>
      <c r="E26" s="119"/>
      <c r="F26" s="119"/>
      <c r="G26" s="118"/>
      <c r="H26" s="118"/>
      <c r="I26" s="121"/>
      <c r="J26" s="121"/>
      <c r="K26" s="121"/>
      <c r="L26" s="121"/>
      <c r="M26" s="121"/>
      <c r="N26" s="121"/>
      <c r="O26" s="121"/>
      <c r="P26" s="121"/>
    </row>
    <row r="27" spans="2:16" x14ac:dyDescent="0.2">
      <c r="B27" s="524"/>
      <c r="C27" s="119"/>
      <c r="D27" s="120"/>
      <c r="E27" s="119"/>
      <c r="F27" s="119"/>
      <c r="G27" s="118"/>
      <c r="H27" s="118"/>
      <c r="I27" s="121"/>
      <c r="J27" s="121"/>
      <c r="K27" s="121"/>
      <c r="L27" s="121"/>
      <c r="M27" s="121"/>
      <c r="N27" s="121"/>
      <c r="O27" s="121"/>
      <c r="P27" s="121"/>
    </row>
    <row r="28" spans="2:16" x14ac:dyDescent="0.2">
      <c r="B28" s="524"/>
      <c r="C28" s="119"/>
      <c r="D28" s="120"/>
      <c r="E28" s="119"/>
      <c r="F28" s="119"/>
      <c r="G28" s="118"/>
      <c r="H28" s="118"/>
      <c r="I28" s="121"/>
      <c r="J28" s="121"/>
      <c r="K28" s="121"/>
      <c r="L28" s="121"/>
      <c r="M28" s="121"/>
      <c r="N28" s="121"/>
      <c r="O28" s="121"/>
      <c r="P28" s="121"/>
    </row>
    <row r="29" spans="2:16" x14ac:dyDescent="0.2">
      <c r="B29" s="524"/>
      <c r="C29" s="119"/>
      <c r="D29" s="120"/>
      <c r="E29" s="119"/>
      <c r="F29" s="119"/>
      <c r="G29" s="118"/>
      <c r="H29" s="118"/>
      <c r="I29" s="121"/>
      <c r="J29" s="121"/>
      <c r="K29" s="121"/>
      <c r="L29" s="121"/>
      <c r="M29" s="121"/>
      <c r="N29" s="121"/>
      <c r="O29" s="121"/>
      <c r="P29" s="121"/>
    </row>
    <row r="30" spans="2:16" x14ac:dyDescent="0.2">
      <c r="B30" s="524"/>
      <c r="C30" s="119"/>
      <c r="D30" s="120"/>
      <c r="E30" s="119"/>
      <c r="F30" s="119"/>
      <c r="G30" s="118"/>
      <c r="H30" s="118"/>
      <c r="I30" s="121"/>
      <c r="J30" s="121"/>
      <c r="K30" s="121"/>
      <c r="L30" s="121"/>
      <c r="M30" s="121"/>
      <c r="N30" s="121"/>
      <c r="O30" s="121"/>
      <c r="P30" s="121"/>
    </row>
    <row r="31" spans="2:16" x14ac:dyDescent="0.2">
      <c r="B31" s="524"/>
      <c r="C31" s="119"/>
      <c r="D31" s="120"/>
      <c r="E31" s="119"/>
      <c r="F31" s="119"/>
      <c r="G31" s="118"/>
      <c r="H31" s="121"/>
      <c r="I31" s="121"/>
      <c r="J31" s="121"/>
      <c r="K31" s="121"/>
      <c r="L31" s="121"/>
      <c r="M31" s="121"/>
      <c r="N31" s="121"/>
      <c r="O31" s="121"/>
      <c r="P31" s="121"/>
    </row>
    <row r="32" spans="2:16" x14ac:dyDescent="0.2">
      <c r="B32" s="524"/>
      <c r="C32" s="119"/>
      <c r="D32" s="120"/>
      <c r="E32" s="119"/>
      <c r="F32" s="119"/>
      <c r="G32" s="118"/>
      <c r="H32" s="118"/>
      <c r="I32" s="121"/>
      <c r="J32" s="121"/>
      <c r="K32" s="121"/>
      <c r="L32" s="121"/>
      <c r="M32" s="121"/>
      <c r="N32" s="121"/>
      <c r="O32" s="121"/>
      <c r="P32" s="121"/>
    </row>
    <row r="33" spans="2:16" x14ac:dyDescent="0.2">
      <c r="B33" s="524"/>
      <c r="C33" s="119"/>
      <c r="D33" s="120"/>
      <c r="E33" s="119"/>
      <c r="F33" s="119"/>
      <c r="G33" s="118"/>
      <c r="H33" s="118"/>
      <c r="I33" s="121"/>
      <c r="J33" s="121"/>
      <c r="K33" s="121"/>
      <c r="L33" s="121"/>
      <c r="M33" s="121"/>
      <c r="N33" s="121"/>
      <c r="O33" s="121"/>
      <c r="P33" s="121"/>
    </row>
    <row r="34" spans="2:16" x14ac:dyDescent="0.2">
      <c r="B34" s="524"/>
      <c r="C34" s="119"/>
      <c r="D34" s="120"/>
      <c r="E34" s="119"/>
      <c r="F34" s="119"/>
      <c r="G34" s="118"/>
      <c r="H34" s="118"/>
      <c r="I34" s="121"/>
      <c r="J34" s="121"/>
      <c r="K34" s="121"/>
      <c r="L34" s="121"/>
      <c r="M34" s="121"/>
      <c r="N34" s="121"/>
      <c r="O34" s="121"/>
      <c r="P34" s="121"/>
    </row>
    <row r="35" spans="2:16" x14ac:dyDescent="0.2">
      <c r="B35" s="524"/>
      <c r="C35" s="119"/>
      <c r="D35" s="120"/>
      <c r="E35" s="119"/>
      <c r="F35" s="119"/>
      <c r="G35" s="118"/>
      <c r="H35" s="118"/>
      <c r="I35" s="121"/>
      <c r="J35" s="121"/>
      <c r="K35" s="121"/>
      <c r="L35" s="121"/>
      <c r="M35" s="121"/>
      <c r="N35" s="121"/>
      <c r="O35" s="121"/>
      <c r="P35" s="121"/>
    </row>
    <row r="36" spans="2:16" x14ac:dyDescent="0.2">
      <c r="B36" s="524"/>
      <c r="C36" s="119"/>
      <c r="D36" s="120"/>
      <c r="E36" s="119"/>
      <c r="F36" s="119"/>
      <c r="G36" s="118"/>
      <c r="H36" s="118"/>
      <c r="I36" s="121"/>
      <c r="J36" s="121"/>
      <c r="K36" s="121"/>
      <c r="L36" s="121"/>
      <c r="M36" s="121"/>
      <c r="N36" s="121"/>
      <c r="O36" s="121"/>
      <c r="P36" s="121"/>
    </row>
    <row r="37" spans="2:16" x14ac:dyDescent="0.2">
      <c r="B37" s="524"/>
      <c r="C37" s="119"/>
      <c r="D37" s="120"/>
      <c r="E37" s="119"/>
      <c r="F37" s="119"/>
      <c r="G37" s="118"/>
      <c r="H37" s="118"/>
      <c r="I37" s="121"/>
      <c r="J37" s="121"/>
      <c r="K37" s="121"/>
      <c r="L37" s="121"/>
      <c r="M37" s="121"/>
      <c r="N37" s="121"/>
      <c r="O37" s="121"/>
      <c r="P37" s="121"/>
    </row>
    <row r="38" spans="2:16" x14ac:dyDescent="0.2">
      <c r="B38" s="524"/>
      <c r="C38" s="119"/>
      <c r="D38" s="120"/>
      <c r="E38" s="119"/>
      <c r="F38" s="119"/>
      <c r="G38" s="118"/>
      <c r="H38" s="118"/>
      <c r="I38" s="121"/>
      <c r="J38" s="121"/>
      <c r="K38" s="121"/>
      <c r="L38" s="121"/>
      <c r="M38" s="121"/>
      <c r="N38" s="121"/>
      <c r="O38" s="121"/>
      <c r="P38" s="121"/>
    </row>
    <row r="39" spans="2:16" x14ac:dyDescent="0.2">
      <c r="B39" s="524"/>
      <c r="C39" s="119"/>
      <c r="D39" s="120"/>
      <c r="E39" s="119"/>
      <c r="F39" s="119"/>
      <c r="G39" s="118"/>
      <c r="H39" s="118"/>
      <c r="I39" s="121"/>
      <c r="J39" s="121"/>
      <c r="K39" s="121"/>
      <c r="L39" s="121"/>
      <c r="M39" s="121"/>
      <c r="N39" s="121"/>
      <c r="O39" s="121"/>
      <c r="P39" s="121"/>
    </row>
    <row r="40" spans="2:16" x14ac:dyDescent="0.2">
      <c r="B40" s="524"/>
      <c r="C40" s="119"/>
      <c r="D40" s="120"/>
      <c r="E40" s="119"/>
      <c r="F40" s="119"/>
      <c r="G40" s="118"/>
      <c r="H40" s="118"/>
      <c r="I40" s="121"/>
      <c r="J40" s="121"/>
      <c r="K40" s="121"/>
      <c r="L40" s="121"/>
      <c r="M40" s="121"/>
      <c r="N40" s="121"/>
      <c r="O40" s="121"/>
      <c r="P40" s="121"/>
    </row>
    <row r="41" spans="2:16" x14ac:dyDescent="0.2">
      <c r="B41" s="524"/>
      <c r="C41" s="119"/>
      <c r="D41" s="120"/>
      <c r="E41" s="119"/>
      <c r="F41" s="119"/>
      <c r="G41" s="118"/>
      <c r="H41" s="118"/>
      <c r="I41" s="121"/>
      <c r="J41" s="121"/>
      <c r="K41" s="121"/>
      <c r="L41" s="121"/>
      <c r="M41" s="121"/>
      <c r="N41" s="121"/>
      <c r="O41" s="121"/>
      <c r="P41" s="121"/>
    </row>
    <row r="42" spans="2:16" x14ac:dyDescent="0.2">
      <c r="B42" s="524"/>
      <c r="C42" s="119"/>
      <c r="D42" s="120"/>
      <c r="E42" s="119"/>
      <c r="F42" s="119"/>
      <c r="G42" s="118"/>
      <c r="H42" s="121"/>
      <c r="I42" s="121"/>
      <c r="J42" s="121"/>
      <c r="K42" s="121"/>
      <c r="L42" s="121"/>
      <c r="M42" s="121"/>
      <c r="N42" s="121"/>
      <c r="O42" s="121"/>
      <c r="P42" s="121"/>
    </row>
    <row r="43" spans="2:16" x14ac:dyDescent="0.2">
      <c r="B43" s="524"/>
      <c r="C43" s="119"/>
      <c r="D43" s="120"/>
      <c r="E43" s="119"/>
      <c r="F43" s="119"/>
      <c r="G43" s="118"/>
      <c r="H43" s="118"/>
      <c r="I43" s="121"/>
      <c r="J43" s="121"/>
      <c r="K43" s="121"/>
      <c r="L43" s="121"/>
      <c r="M43" s="121"/>
      <c r="N43" s="121"/>
      <c r="O43" s="121"/>
      <c r="P43" s="121"/>
    </row>
    <row r="44" spans="2:16" x14ac:dyDescent="0.2">
      <c r="B44" s="524"/>
      <c r="C44" s="119"/>
      <c r="D44" s="120"/>
      <c r="E44" s="119"/>
      <c r="F44" s="119"/>
      <c r="G44" s="118"/>
      <c r="H44" s="118"/>
      <c r="I44" s="121"/>
      <c r="J44" s="121"/>
      <c r="K44" s="121"/>
      <c r="L44" s="121"/>
      <c r="M44" s="121"/>
      <c r="N44" s="121"/>
      <c r="O44" s="121"/>
      <c r="P44" s="121"/>
    </row>
    <row r="45" spans="2:16" x14ac:dyDescent="0.2">
      <c r="B45" s="524"/>
      <c r="C45" s="119"/>
      <c r="D45" s="120"/>
      <c r="E45" s="119"/>
      <c r="F45" s="119"/>
      <c r="G45" s="118"/>
      <c r="H45" s="118"/>
      <c r="I45" s="121"/>
      <c r="J45" s="121"/>
      <c r="K45" s="121"/>
      <c r="L45" s="121"/>
      <c r="M45" s="121"/>
      <c r="N45" s="121"/>
      <c r="O45" s="121"/>
      <c r="P45" s="121"/>
    </row>
    <row r="46" spans="2:16" x14ac:dyDescent="0.2">
      <c r="B46" s="524"/>
      <c r="C46" s="119"/>
      <c r="D46" s="120"/>
      <c r="E46" s="119"/>
      <c r="F46" s="119"/>
      <c r="G46" s="118"/>
      <c r="H46" s="118"/>
      <c r="I46" s="121"/>
      <c r="J46" s="121"/>
      <c r="K46" s="121"/>
      <c r="L46" s="121"/>
      <c r="M46" s="121"/>
      <c r="N46" s="121"/>
      <c r="O46" s="121"/>
      <c r="P46" s="121"/>
    </row>
    <row r="47" spans="2:16" x14ac:dyDescent="0.2">
      <c r="B47" s="524"/>
      <c r="C47" s="119"/>
      <c r="D47" s="120"/>
      <c r="E47" s="119"/>
      <c r="F47" s="119"/>
      <c r="G47" s="118"/>
      <c r="H47" s="118"/>
      <c r="I47" s="121"/>
      <c r="J47" s="121"/>
      <c r="K47" s="121"/>
      <c r="L47" s="121"/>
      <c r="M47" s="121"/>
      <c r="N47" s="121"/>
      <c r="O47" s="121"/>
      <c r="P47" s="121"/>
    </row>
    <row r="48" spans="2:16" x14ac:dyDescent="0.2">
      <c r="B48" s="524"/>
      <c r="C48" s="119"/>
      <c r="D48" s="120"/>
      <c r="E48" s="119"/>
      <c r="F48" s="119"/>
      <c r="G48" s="118"/>
      <c r="H48" s="118"/>
      <c r="I48" s="121"/>
      <c r="J48" s="121"/>
      <c r="K48" s="121"/>
      <c r="L48" s="121"/>
      <c r="M48" s="121"/>
      <c r="N48" s="121"/>
      <c r="O48" s="121"/>
      <c r="P48" s="121"/>
    </row>
    <row r="49" spans="2:16" x14ac:dyDescent="0.2">
      <c r="B49" s="524"/>
      <c r="C49" s="119"/>
      <c r="D49" s="120"/>
      <c r="E49" s="119"/>
      <c r="F49" s="119"/>
      <c r="G49" s="118"/>
      <c r="H49" s="118"/>
      <c r="I49" s="121"/>
      <c r="J49" s="121"/>
      <c r="K49" s="121"/>
      <c r="L49" s="121"/>
      <c r="M49" s="121"/>
      <c r="N49" s="121"/>
      <c r="O49" s="121"/>
      <c r="P49" s="121"/>
    </row>
    <row r="50" spans="2:16" x14ac:dyDescent="0.2">
      <c r="B50" s="524"/>
      <c r="C50" s="119"/>
      <c r="D50" s="120"/>
      <c r="E50" s="119"/>
      <c r="F50" s="119"/>
      <c r="G50" s="118"/>
      <c r="H50" s="118"/>
      <c r="I50" s="121"/>
      <c r="J50" s="121"/>
      <c r="K50" s="121"/>
      <c r="L50" s="121"/>
      <c r="M50" s="121"/>
      <c r="N50" s="121"/>
      <c r="O50" s="121"/>
      <c r="P50" s="121"/>
    </row>
    <row r="51" spans="2:16" x14ac:dyDescent="0.2">
      <c r="B51" s="524"/>
      <c r="C51" s="119"/>
      <c r="D51" s="120"/>
      <c r="E51" s="119"/>
      <c r="F51" s="119"/>
      <c r="G51" s="118"/>
      <c r="H51" s="118"/>
      <c r="I51" s="121"/>
      <c r="J51" s="121"/>
      <c r="K51" s="121"/>
      <c r="L51" s="121"/>
      <c r="M51" s="121"/>
      <c r="N51" s="121"/>
      <c r="O51" s="121"/>
      <c r="P51" s="121"/>
    </row>
    <row r="52" spans="2:16" x14ac:dyDescent="0.2">
      <c r="B52" s="524"/>
      <c r="C52" s="119"/>
      <c r="D52" s="120"/>
      <c r="E52" s="119"/>
      <c r="F52" s="119"/>
      <c r="G52" s="118"/>
      <c r="H52" s="118"/>
      <c r="I52" s="121"/>
      <c r="J52" s="121"/>
      <c r="K52" s="121"/>
      <c r="L52" s="121"/>
      <c r="M52" s="121"/>
      <c r="N52" s="121"/>
      <c r="O52" s="121"/>
      <c r="P52" s="121"/>
    </row>
    <row r="53" spans="2:16" x14ac:dyDescent="0.2">
      <c r="B53" s="524"/>
      <c r="C53" s="119"/>
      <c r="D53" s="120"/>
      <c r="E53" s="119"/>
      <c r="F53" s="119"/>
      <c r="G53" s="118"/>
      <c r="H53" s="121"/>
      <c r="I53" s="121"/>
      <c r="J53" s="121"/>
      <c r="K53" s="121"/>
      <c r="L53" s="121"/>
      <c r="M53" s="121"/>
      <c r="N53" s="121"/>
      <c r="O53" s="121"/>
      <c r="P53" s="121"/>
    </row>
    <row r="54" spans="2:16" x14ac:dyDescent="0.2">
      <c r="B54" s="524"/>
      <c r="C54" s="119"/>
      <c r="D54" s="120"/>
      <c r="E54" s="119"/>
      <c r="F54" s="119"/>
      <c r="G54" s="118"/>
      <c r="H54" s="118"/>
      <c r="I54" s="121"/>
      <c r="J54" s="121"/>
      <c r="K54" s="121"/>
      <c r="L54" s="121"/>
      <c r="M54" s="121"/>
      <c r="N54" s="121"/>
      <c r="O54" s="121"/>
      <c r="P54" s="121"/>
    </row>
    <row r="55" spans="2:16" x14ac:dyDescent="0.2">
      <c r="B55" s="524"/>
      <c r="C55" s="119"/>
      <c r="D55" s="120"/>
      <c r="E55" s="119"/>
      <c r="F55" s="119"/>
      <c r="G55" s="118"/>
      <c r="H55" s="118"/>
      <c r="I55" s="121"/>
      <c r="J55" s="121"/>
      <c r="K55" s="121"/>
      <c r="L55" s="121"/>
      <c r="M55" s="121"/>
      <c r="N55" s="121"/>
      <c r="O55" s="121"/>
      <c r="P55" s="121"/>
    </row>
    <row r="56" spans="2:16" x14ac:dyDescent="0.2">
      <c r="B56" s="524"/>
      <c r="C56" s="119"/>
      <c r="D56" s="120"/>
      <c r="E56" s="119"/>
      <c r="F56" s="119"/>
      <c r="G56" s="118"/>
      <c r="H56" s="118"/>
      <c r="I56" s="121"/>
      <c r="J56" s="121"/>
      <c r="K56" s="121"/>
      <c r="L56" s="121"/>
      <c r="M56" s="121"/>
      <c r="N56" s="121"/>
      <c r="O56" s="121"/>
      <c r="P56" s="121"/>
    </row>
    <row r="57" spans="2:16" x14ac:dyDescent="0.2">
      <c r="B57" s="524"/>
      <c r="C57" s="119"/>
      <c r="D57" s="120"/>
      <c r="E57" s="119"/>
      <c r="F57" s="119"/>
      <c r="G57" s="118"/>
      <c r="H57" s="118"/>
      <c r="I57" s="121"/>
      <c r="J57" s="121"/>
      <c r="K57" s="121"/>
      <c r="L57" s="121"/>
      <c r="M57" s="121"/>
      <c r="N57" s="121"/>
      <c r="O57" s="121"/>
      <c r="P57" s="121"/>
    </row>
    <row r="58" spans="2:16" x14ac:dyDescent="0.2">
      <c r="B58" s="524"/>
      <c r="C58" s="119"/>
      <c r="D58" s="120"/>
      <c r="E58" s="119"/>
      <c r="F58" s="119"/>
      <c r="G58" s="118"/>
      <c r="H58" s="118"/>
      <c r="I58" s="121"/>
      <c r="J58" s="121"/>
      <c r="K58" s="121"/>
      <c r="L58" s="121"/>
      <c r="M58" s="121"/>
      <c r="N58" s="121"/>
      <c r="O58" s="121"/>
      <c r="P58" s="121"/>
    </row>
    <row r="59" spans="2:16" x14ac:dyDescent="0.2">
      <c r="B59" s="524"/>
      <c r="C59" s="119"/>
      <c r="D59" s="120"/>
      <c r="E59" s="119"/>
      <c r="F59" s="119"/>
      <c r="G59" s="118"/>
      <c r="H59" s="118"/>
      <c r="I59" s="121"/>
      <c r="J59" s="121"/>
      <c r="K59" s="121"/>
      <c r="L59" s="121"/>
      <c r="M59" s="121"/>
      <c r="N59" s="121"/>
      <c r="O59" s="121"/>
      <c r="P59" s="121"/>
    </row>
    <row r="60" spans="2:16" x14ac:dyDescent="0.2">
      <c r="B60" s="524"/>
      <c r="C60" s="119"/>
      <c r="D60" s="120"/>
      <c r="E60" s="119"/>
      <c r="F60" s="119"/>
      <c r="G60" s="118"/>
      <c r="H60" s="118"/>
      <c r="I60" s="121"/>
      <c r="J60" s="121"/>
      <c r="K60" s="121"/>
      <c r="L60" s="121"/>
      <c r="M60" s="121"/>
      <c r="N60" s="121"/>
      <c r="O60" s="121"/>
      <c r="P60" s="121"/>
    </row>
    <row r="61" spans="2:16" x14ac:dyDescent="0.2">
      <c r="B61" s="524"/>
      <c r="C61" s="119"/>
      <c r="D61" s="120"/>
      <c r="E61" s="119"/>
      <c r="F61" s="119"/>
      <c r="G61" s="118"/>
      <c r="H61" s="118"/>
      <c r="I61" s="121"/>
      <c r="J61" s="121"/>
      <c r="K61" s="121"/>
      <c r="L61" s="121"/>
      <c r="M61" s="121"/>
      <c r="N61" s="121"/>
      <c r="O61" s="121"/>
      <c r="P61" s="121"/>
    </row>
    <row r="62" spans="2:16" x14ac:dyDescent="0.2">
      <c r="B62" s="524"/>
      <c r="C62" s="119"/>
      <c r="D62" s="120"/>
      <c r="E62" s="119"/>
      <c r="F62" s="119"/>
      <c r="G62" s="118"/>
      <c r="H62" s="118"/>
      <c r="I62" s="121"/>
      <c r="J62" s="121"/>
      <c r="K62" s="121"/>
      <c r="L62" s="121"/>
      <c r="M62" s="121"/>
      <c r="N62" s="121"/>
      <c r="O62" s="121"/>
      <c r="P62" s="121"/>
    </row>
    <row r="63" spans="2:16" x14ac:dyDescent="0.2">
      <c r="B63" s="524"/>
      <c r="C63" s="526" t="s">
        <v>1457</v>
      </c>
      <c r="D63" s="527" t="s">
        <v>1457</v>
      </c>
      <c r="E63" s="526" t="s">
        <v>1457</v>
      </c>
      <c r="F63" s="526" t="s">
        <v>1457</v>
      </c>
      <c r="G63" s="528" t="s">
        <v>1457</v>
      </c>
      <c r="H63" s="528" t="s">
        <v>1457</v>
      </c>
      <c r="I63" s="528" t="s">
        <v>1457</v>
      </c>
      <c r="J63" s="528" t="s">
        <v>1457</v>
      </c>
      <c r="K63" s="528" t="s">
        <v>1457</v>
      </c>
      <c r="L63" s="528" t="s">
        <v>1457</v>
      </c>
      <c r="M63" s="528" t="s">
        <v>1457</v>
      </c>
      <c r="N63" s="528" t="s">
        <v>1457</v>
      </c>
      <c r="O63" s="528" t="s">
        <v>1457</v>
      </c>
      <c r="P63" s="529" t="s">
        <v>1457</v>
      </c>
    </row>
    <row r="65" spans="2:8" x14ac:dyDescent="0.2">
      <c r="C65" s="525" t="str">
        <f>Translations!$B$1156</f>
        <v>Please continue by adding further rows as needed (above the "end" markers). This must be done by copying an empty row and inserting it thereafter. A simple "insert row" command will NOT be sufficent.</v>
      </c>
      <c r="D65" s="525"/>
      <c r="E65" s="525"/>
      <c r="F65" s="525"/>
      <c r="G65" s="525"/>
      <c r="H65" s="525"/>
    </row>
    <row r="67" spans="2:8" x14ac:dyDescent="0.2">
      <c r="B67" s="521"/>
      <c r="C67" s="924" t="s">
        <v>1154</v>
      </c>
      <c r="D67" s="924"/>
      <c r="E67" s="924"/>
      <c r="F67" s="924"/>
      <c r="G67" s="924"/>
      <c r="H67" s="152"/>
    </row>
  </sheetData>
  <sheetProtection sheet="1" objects="1" scenarios="1" formatCells="0" formatColumns="0" formatRows="0" insertColumns="0" insertRows="0"/>
  <mergeCells count="14">
    <mergeCell ref="C67:G67"/>
    <mergeCell ref="C2:H2"/>
    <mergeCell ref="G7:H7"/>
    <mergeCell ref="C7:C8"/>
    <mergeCell ref="D7:D8"/>
    <mergeCell ref="E7:E8"/>
    <mergeCell ref="F7:F8"/>
    <mergeCell ref="C4:P4"/>
    <mergeCell ref="C5:P5"/>
    <mergeCell ref="C6:P6"/>
    <mergeCell ref="I7:M7"/>
    <mergeCell ref="N7:N8"/>
    <mergeCell ref="P7:P8"/>
    <mergeCell ref="O7:O8"/>
  </mergeCells>
  <conditionalFormatting sqref="M9:O62">
    <cfRule type="expression" dxfId="227" priority="4">
      <formula>CONTR_onlyCORSIA=TRUE</formula>
    </cfRule>
  </conditionalFormatting>
  <conditionalFormatting sqref="P9:P62">
    <cfRule type="expression" dxfId="226" priority="3">
      <formula>CONTR_CORSIAapplied=FALSE</formula>
    </cfRule>
  </conditionalFormatting>
  <conditionalFormatting sqref="M63:O63">
    <cfRule type="expression" dxfId="225" priority="2">
      <formula>CONTR_onlyCORSIA=TRUE</formula>
    </cfRule>
  </conditionalFormatting>
  <conditionalFormatting sqref="P63">
    <cfRule type="expression" dxfId="224" priority="1">
      <formula>CONTR_CORSIAapplied=FALSE</formula>
    </cfRule>
  </conditionalFormatting>
  <dataValidations disablePrompts="1" count="2">
    <dataValidation type="list" allowBlank="1" showInputMessage="1" showErrorMessage="1" sqref="I9:L62 N9:P62" xr:uid="{00000000-0002-0000-0500-000000000000}">
      <formula1>TrueFalse</formula1>
    </dataValidation>
    <dataValidation type="list" allowBlank="1" showInputMessage="1" showErrorMessage="1" sqref="M9:M62" xr:uid="{00000000-0002-0000-0500-000001000000}">
      <formula1>EUETS_FuelsList</formula1>
    </dataValidation>
  </dataValidations>
  <hyperlinks>
    <hyperlink ref="C67:G67" location="'MS specific content'!A1" display="&lt;&lt;&lt; Click here to proceed to section 11 &quot;Member State specific Content&quot; &gt;&gt;&gt;" xr:uid="{00000000-0004-0000-0500-000000000000}"/>
  </hyperlinks>
  <pageMargins left="0.78740157480314965" right="0.78740157480314965" top="0.78740157480314965" bottom="0.78740157480314965" header="0.39370078740157483" footer="0.39370078740157483"/>
  <pageSetup paperSize="9" scale="70" fitToHeight="3" orientation="landscape" r:id="rId1"/>
  <headerFooter alignWithMargins="0">
    <oddFooter>&amp;L&amp;F&amp;C&amp;A&amp;R&amp;P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utton 1">
              <controlPr defaultSize="0" print="0" autoFill="0" autoPict="0">
                <anchor moveWithCells="1" sizeWithCells="1">
                  <from>
                    <xdr:col>8</xdr:col>
                    <xdr:colOff>0</xdr:colOff>
                    <xdr:row>0</xdr:row>
                    <xdr:rowOff>0</xdr:rowOff>
                  </from>
                  <to>
                    <xdr:col>8</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J35"/>
  <sheetViews>
    <sheetView showGridLines="0" zoomScale="130" zoomScaleNormal="130" zoomScaleSheetLayoutView="140" workbookViewId="0"/>
  </sheetViews>
  <sheetFormatPr defaultColWidth="11.42578125" defaultRowHeight="12.75" x14ac:dyDescent="0.2"/>
  <cols>
    <col min="1" max="1" width="3.140625" style="73" customWidth="1"/>
    <col min="2" max="2" width="4.140625" style="73" customWidth="1"/>
    <col min="3" max="3" width="11.28515625" style="73" customWidth="1"/>
    <col min="4" max="4" width="10.85546875" style="73" customWidth="1"/>
    <col min="5" max="6" width="13.5703125" style="73" customWidth="1"/>
    <col min="7" max="7" width="10.42578125" style="73" customWidth="1"/>
    <col min="8" max="8" width="11.140625" style="73" customWidth="1"/>
    <col min="9" max="10" width="13.5703125" style="73" customWidth="1"/>
    <col min="11" max="16384" width="11.42578125" style="73"/>
  </cols>
  <sheetData>
    <row r="1" spans="1:10" x14ac:dyDescent="0.2">
      <c r="B1" s="156"/>
      <c r="C1" s="155"/>
      <c r="D1" s="155"/>
      <c r="E1" s="154"/>
      <c r="F1" s="154"/>
    </row>
    <row r="2" spans="1:10" ht="18" x14ac:dyDescent="0.2">
      <c r="B2" s="833" t="str">
        <f>Translations!$B$20</f>
        <v>Member State specific further information</v>
      </c>
      <c r="C2" s="833"/>
      <c r="D2" s="833"/>
      <c r="E2" s="833"/>
      <c r="F2" s="833"/>
      <c r="G2" s="833"/>
      <c r="H2" s="833"/>
      <c r="I2" s="833"/>
      <c r="J2" s="833"/>
    </row>
    <row r="3" spans="1:10" x14ac:dyDescent="0.2">
      <c r="B3" s="156"/>
      <c r="C3" s="155"/>
      <c r="D3" s="155"/>
      <c r="E3" s="154"/>
      <c r="F3" s="154"/>
    </row>
    <row r="4" spans="1:10" ht="15.75" x14ac:dyDescent="0.25">
      <c r="B4" s="111">
        <v>10</v>
      </c>
      <c r="C4" s="77" t="str">
        <f>Translations!$B$366</f>
        <v>Comments</v>
      </c>
      <c r="D4" s="77"/>
      <c r="E4" s="77"/>
      <c r="F4" s="77"/>
      <c r="G4" s="77"/>
      <c r="H4" s="77"/>
      <c r="I4" s="77"/>
      <c r="J4" s="77"/>
    </row>
    <row r="6" spans="1:10" x14ac:dyDescent="0.2">
      <c r="B6" s="101" t="str">
        <f>Translations!$B$367</f>
        <v>Space for further Comments:</v>
      </c>
    </row>
    <row r="7" spans="1:10" x14ac:dyDescent="0.2">
      <c r="B7" s="130"/>
      <c r="C7" s="129"/>
      <c r="D7" s="129"/>
      <c r="E7" s="129"/>
      <c r="F7" s="129"/>
      <c r="G7" s="129"/>
      <c r="H7" s="129"/>
      <c r="I7" s="129"/>
      <c r="J7" s="128"/>
    </row>
    <row r="8" spans="1:10" ht="15.75" x14ac:dyDescent="0.25">
      <c r="A8" s="98"/>
      <c r="B8" s="127"/>
      <c r="C8" s="126"/>
      <c r="D8" s="126"/>
      <c r="E8" s="126"/>
      <c r="F8" s="126"/>
      <c r="G8" s="126"/>
      <c r="H8" s="126"/>
      <c r="I8" s="126"/>
      <c r="J8" s="125"/>
    </row>
    <row r="9" spans="1:10" x14ac:dyDescent="0.2">
      <c r="B9" s="127"/>
      <c r="C9" s="126"/>
      <c r="D9" s="126"/>
      <c r="E9" s="126"/>
      <c r="F9" s="126"/>
      <c r="G9" s="126"/>
      <c r="H9" s="126"/>
      <c r="I9" s="126"/>
      <c r="J9" s="125"/>
    </row>
    <row r="10" spans="1:10" x14ac:dyDescent="0.2">
      <c r="B10" s="127"/>
      <c r="C10" s="126"/>
      <c r="D10" s="126"/>
      <c r="E10" s="126"/>
      <c r="F10" s="126"/>
      <c r="G10" s="126"/>
      <c r="H10" s="126"/>
      <c r="I10" s="126"/>
      <c r="J10" s="125"/>
    </row>
    <row r="11" spans="1:10" x14ac:dyDescent="0.2">
      <c r="B11" s="127"/>
      <c r="C11" s="126"/>
      <c r="D11" s="126"/>
      <c r="E11" s="126"/>
      <c r="F11" s="126"/>
      <c r="G11" s="126"/>
      <c r="H11" s="126"/>
      <c r="I11" s="126"/>
      <c r="J11" s="125"/>
    </row>
    <row r="12" spans="1:10" x14ac:dyDescent="0.2">
      <c r="B12" s="127"/>
      <c r="C12" s="126"/>
      <c r="D12" s="126"/>
      <c r="E12" s="126"/>
      <c r="F12" s="126"/>
      <c r="G12" s="126"/>
      <c r="H12" s="126"/>
      <c r="I12" s="126"/>
      <c r="J12" s="125"/>
    </row>
    <row r="13" spans="1:10" x14ac:dyDescent="0.2">
      <c r="B13" s="127"/>
      <c r="C13" s="126"/>
      <c r="D13" s="126"/>
      <c r="E13" s="126"/>
      <c r="F13" s="126"/>
      <c r="G13" s="126"/>
      <c r="H13" s="126"/>
      <c r="I13" s="126"/>
      <c r="J13" s="125"/>
    </row>
    <row r="14" spans="1:10" x14ac:dyDescent="0.2">
      <c r="B14" s="127"/>
      <c r="C14" s="126"/>
      <c r="D14" s="126"/>
      <c r="E14" s="126"/>
      <c r="F14" s="126"/>
      <c r="G14" s="126"/>
      <c r="H14" s="126"/>
      <c r="I14" s="126"/>
      <c r="J14" s="125"/>
    </row>
    <row r="15" spans="1:10" x14ac:dyDescent="0.2">
      <c r="B15" s="127"/>
      <c r="C15" s="126"/>
      <c r="D15" s="126"/>
      <c r="E15" s="126"/>
      <c r="F15" s="126"/>
      <c r="G15" s="126"/>
      <c r="H15" s="126"/>
      <c r="I15" s="126"/>
      <c r="J15" s="125"/>
    </row>
    <row r="16" spans="1:10" x14ac:dyDescent="0.2">
      <c r="B16" s="127"/>
      <c r="C16" s="126"/>
      <c r="D16" s="126"/>
      <c r="E16" s="126"/>
      <c r="F16" s="126"/>
      <c r="G16" s="126"/>
      <c r="H16" s="126"/>
      <c r="I16" s="126"/>
      <c r="J16" s="125"/>
    </row>
    <row r="17" spans="2:10" x14ac:dyDescent="0.2">
      <c r="B17" s="127"/>
      <c r="C17" s="126"/>
      <c r="D17" s="126"/>
      <c r="E17" s="126"/>
      <c r="F17" s="126"/>
      <c r="G17" s="126"/>
      <c r="H17" s="126"/>
      <c r="I17" s="126"/>
      <c r="J17" s="125"/>
    </row>
    <row r="18" spans="2:10" x14ac:dyDescent="0.2">
      <c r="B18" s="127"/>
      <c r="C18" s="126"/>
      <c r="D18" s="126"/>
      <c r="E18" s="126"/>
      <c r="F18" s="126"/>
      <c r="G18" s="126"/>
      <c r="H18" s="126"/>
      <c r="I18" s="126"/>
      <c r="J18" s="125"/>
    </row>
    <row r="19" spans="2:10" x14ac:dyDescent="0.2">
      <c r="B19" s="127"/>
      <c r="C19" s="126"/>
      <c r="D19" s="126"/>
      <c r="E19" s="126"/>
      <c r="F19" s="126"/>
      <c r="G19" s="126"/>
      <c r="H19" s="126"/>
      <c r="I19" s="126"/>
      <c r="J19" s="125"/>
    </row>
    <row r="20" spans="2:10" x14ac:dyDescent="0.2">
      <c r="B20" s="127"/>
      <c r="C20" s="126"/>
      <c r="D20" s="126"/>
      <c r="E20" s="126"/>
      <c r="F20" s="126"/>
      <c r="G20" s="126"/>
      <c r="H20" s="126"/>
      <c r="I20" s="126"/>
      <c r="J20" s="125"/>
    </row>
    <row r="21" spans="2:10" x14ac:dyDescent="0.2">
      <c r="B21" s="127"/>
      <c r="C21" s="126"/>
      <c r="D21" s="126"/>
      <c r="E21" s="126"/>
      <c r="F21" s="126"/>
      <c r="G21" s="126"/>
      <c r="H21" s="126"/>
      <c r="I21" s="126"/>
      <c r="J21" s="125"/>
    </row>
    <row r="22" spans="2:10" x14ac:dyDescent="0.2">
      <c r="B22" s="127"/>
      <c r="C22" s="126"/>
      <c r="D22" s="126"/>
      <c r="E22" s="126"/>
      <c r="F22" s="126"/>
      <c r="G22" s="126"/>
      <c r="H22" s="126"/>
      <c r="I22" s="126"/>
      <c r="J22" s="125"/>
    </row>
    <row r="23" spans="2:10" x14ac:dyDescent="0.2">
      <c r="B23" s="127"/>
      <c r="C23" s="126"/>
      <c r="D23" s="126"/>
      <c r="E23" s="126"/>
      <c r="F23" s="126"/>
      <c r="G23" s="126"/>
      <c r="H23" s="126"/>
      <c r="I23" s="126"/>
      <c r="J23" s="125"/>
    </row>
    <row r="24" spans="2:10" x14ac:dyDescent="0.2">
      <c r="B24" s="127"/>
      <c r="C24" s="126"/>
      <c r="D24" s="126"/>
      <c r="E24" s="126"/>
      <c r="F24" s="126"/>
      <c r="G24" s="126"/>
      <c r="H24" s="436"/>
      <c r="I24" s="126"/>
      <c r="J24" s="125"/>
    </row>
    <row r="25" spans="2:10" x14ac:dyDescent="0.2">
      <c r="B25" s="127"/>
      <c r="C25" s="126"/>
      <c r="D25" s="126"/>
      <c r="E25" s="126"/>
      <c r="F25" s="126"/>
      <c r="G25" s="126"/>
      <c r="H25" s="126"/>
      <c r="I25" s="126"/>
      <c r="J25" s="125"/>
    </row>
    <row r="26" spans="2:10" x14ac:dyDescent="0.2">
      <c r="B26" s="127"/>
      <c r="C26" s="126"/>
      <c r="D26" s="126"/>
      <c r="E26" s="126"/>
      <c r="F26" s="126"/>
      <c r="G26" s="126"/>
      <c r="H26" s="126"/>
      <c r="I26" s="126"/>
      <c r="J26" s="125"/>
    </row>
    <row r="27" spans="2:10" x14ac:dyDescent="0.2">
      <c r="B27" s="127"/>
      <c r="C27" s="126"/>
      <c r="D27" s="126"/>
      <c r="E27" s="126"/>
      <c r="F27" s="126"/>
      <c r="G27" s="126"/>
      <c r="H27" s="126"/>
      <c r="I27" s="126"/>
      <c r="J27" s="125"/>
    </row>
    <row r="28" spans="2:10" x14ac:dyDescent="0.2">
      <c r="B28" s="127"/>
      <c r="C28" s="126"/>
      <c r="D28" s="126"/>
      <c r="E28" s="126"/>
      <c r="F28" s="126"/>
      <c r="G28" s="126"/>
      <c r="H28" s="126"/>
      <c r="I28" s="126"/>
      <c r="J28" s="125"/>
    </row>
    <row r="29" spans="2:10" x14ac:dyDescent="0.2">
      <c r="B29" s="127"/>
      <c r="C29" s="126"/>
      <c r="D29" s="126"/>
      <c r="E29" s="126"/>
      <c r="F29" s="126"/>
      <c r="G29" s="126"/>
      <c r="H29" s="126"/>
      <c r="I29" s="126"/>
      <c r="J29" s="125"/>
    </row>
    <row r="30" spans="2:10" x14ac:dyDescent="0.2">
      <c r="B30" s="127"/>
      <c r="C30" s="126"/>
      <c r="D30" s="126"/>
      <c r="E30" s="126"/>
      <c r="F30" s="126"/>
      <c r="G30" s="126"/>
      <c r="H30" s="126"/>
      <c r="I30" s="126"/>
      <c r="J30" s="125"/>
    </row>
    <row r="31" spans="2:10" x14ac:dyDescent="0.2">
      <c r="B31" s="127"/>
      <c r="C31" s="126"/>
      <c r="D31" s="126"/>
      <c r="E31" s="126"/>
      <c r="F31" s="126"/>
      <c r="G31" s="126"/>
      <c r="H31" s="126"/>
      <c r="I31" s="126"/>
      <c r="J31" s="125"/>
    </row>
    <row r="32" spans="2:10" x14ac:dyDescent="0.2">
      <c r="B32" s="124"/>
      <c r="C32" s="123"/>
      <c r="D32" s="123"/>
      <c r="E32" s="123"/>
      <c r="F32" s="123"/>
      <c r="G32" s="123"/>
      <c r="H32" s="123"/>
      <c r="I32" s="123"/>
      <c r="J32" s="122"/>
    </row>
    <row r="35" spans="2:10" x14ac:dyDescent="0.2">
      <c r="B35" s="995" t="str">
        <f>Translations!$B$1013</f>
        <v>&lt;&lt;&lt; Click here to proceed to section 11 "Emissions per aerodrome pair" &gt;&gt;&gt;</v>
      </c>
      <c r="C35" s="859"/>
      <c r="D35" s="859"/>
      <c r="E35" s="859"/>
      <c r="F35" s="859"/>
      <c r="G35" s="860"/>
      <c r="H35" s="860"/>
      <c r="I35" s="860"/>
      <c r="J35" s="860"/>
    </row>
  </sheetData>
  <sheetProtection sheet="1" objects="1" scenarios="1" formatCells="0" formatColumns="0" formatRows="0" insertColumns="0" insertRows="0"/>
  <mergeCells count="2">
    <mergeCell ref="B2:J2"/>
    <mergeCell ref="B35:J35"/>
  </mergeCells>
  <hyperlinks>
    <hyperlink ref="B35:F35" location="Annex!A1" display="&lt;&lt;&lt; Click here to proceed to section 11 &quot;Member State specific Content&quot; &gt;&gt;&gt;" xr:uid="{00000000-0004-0000-0600-000000000000}"/>
  </hyperlinks>
  <pageMargins left="0.78740157480314965" right="0.78740157480314965" top="0.78740157480314965" bottom="0.78740157480314965" header="0.39370078740157483" footer="0.39370078740157483"/>
  <pageSetup paperSize="9" scale="83" orientation="portrait" r:id="rId1"/>
  <headerFooter alignWithMargins="0">
    <oddFooter>&amp;L&amp;F&amp;C&amp;A&amp;R&amp;P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pageSetUpPr fitToPage="1"/>
  </sheetPr>
  <dimension ref="A1:I98"/>
  <sheetViews>
    <sheetView showGridLines="0" zoomScale="130" zoomScaleNormal="130" workbookViewId="0"/>
  </sheetViews>
  <sheetFormatPr defaultColWidth="11.42578125" defaultRowHeight="12.75" x14ac:dyDescent="0.2"/>
  <cols>
    <col min="1" max="1" width="4" style="73" customWidth="1"/>
    <col min="2" max="2" width="4.5703125" style="73" customWidth="1"/>
    <col min="3" max="6" width="17.7109375" style="73" customWidth="1"/>
    <col min="7" max="7" width="15.7109375" style="73" customWidth="1"/>
    <col min="8" max="8" width="4" style="73" customWidth="1"/>
    <col min="9" max="16384" width="11.42578125" style="73"/>
  </cols>
  <sheetData>
    <row r="1" spans="1:9" x14ac:dyDescent="0.2">
      <c r="B1" s="156"/>
      <c r="C1" s="155"/>
      <c r="D1" s="155"/>
      <c r="E1" s="154"/>
      <c r="F1" s="154"/>
    </row>
    <row r="2" spans="1:9" ht="22.5" customHeight="1" x14ac:dyDescent="0.2">
      <c r="B2" s="833" t="str">
        <f>Translations!$B$1246</f>
        <v>Annex: Emissions per aerodrome pair – EU ETS and CH ETS</v>
      </c>
      <c r="C2" s="833"/>
      <c r="D2" s="833"/>
      <c r="E2" s="833"/>
      <c r="F2" s="833"/>
      <c r="G2" s="833"/>
    </row>
    <row r="3" spans="1:9" x14ac:dyDescent="0.2">
      <c r="B3" s="156"/>
      <c r="C3" s="155"/>
      <c r="D3" s="155"/>
      <c r="E3" s="154"/>
      <c r="F3" s="154"/>
    </row>
    <row r="4" spans="1:9" ht="15.75" x14ac:dyDescent="0.25">
      <c r="A4" s="700"/>
      <c r="B4" s="111">
        <v>11</v>
      </c>
      <c r="C4" s="111" t="str">
        <f>Translations!$B$1291</f>
        <v>Additional emissions data – EU ETS and CH ETS</v>
      </c>
      <c r="D4" s="111"/>
      <c r="E4" s="111"/>
      <c r="F4" s="111"/>
      <c r="G4" s="111"/>
      <c r="H4" s="700"/>
    </row>
    <row r="5" spans="1:9" s="135" customFormat="1" ht="25.5" customHeight="1" x14ac:dyDescent="0.2">
      <c r="A5" s="682"/>
      <c r="B5" s="147"/>
      <c r="C5" s="1000" t="str">
        <f>Translations!$B$1292</f>
        <v>For reducing administrative burden, this Annex should include both flights covered by the EU ETS and CH ETS</v>
      </c>
      <c r="D5" s="1001"/>
      <c r="E5" s="1001"/>
      <c r="F5" s="1001"/>
      <c r="G5" s="1001"/>
      <c r="H5" s="682"/>
      <c r="I5" s="699"/>
    </row>
    <row r="6" spans="1:9" x14ac:dyDescent="0.2">
      <c r="A6" s="700"/>
      <c r="B6" s="147" t="s">
        <v>244</v>
      </c>
      <c r="C6" s="99" t="str">
        <f>Translations!$B$1015</f>
        <v>Please indicate if the data in this annex is considered confidential:</v>
      </c>
      <c r="D6" s="104"/>
      <c r="E6" s="104"/>
      <c r="F6" s="104"/>
      <c r="G6" s="246"/>
      <c r="H6" s="700"/>
    </row>
    <row r="7" spans="1:9" s="135" customFormat="1" x14ac:dyDescent="0.2">
      <c r="A7" s="682"/>
      <c r="B7" s="150"/>
      <c r="F7" s="149"/>
      <c r="G7" s="149"/>
      <c r="H7" s="682"/>
    </row>
    <row r="8" spans="1:9" s="135" customFormat="1" ht="30" customHeight="1" x14ac:dyDescent="0.2">
      <c r="A8" s="682"/>
      <c r="B8" s="147" t="s">
        <v>247</v>
      </c>
      <c r="C8" s="998" t="str">
        <f>Translations!$B$1016</f>
        <v>Please provide the data (totals during the reporting period, related to the reduced scope) in the table below per aerodrome pair.</v>
      </c>
      <c r="D8" s="907"/>
      <c r="E8" s="907"/>
      <c r="F8" s="907"/>
      <c r="G8" s="907"/>
      <c r="H8" s="682"/>
    </row>
    <row r="9" spans="1:9" s="135" customFormat="1" ht="25.5" customHeight="1" x14ac:dyDescent="0.2">
      <c r="A9" s="682"/>
      <c r="B9" s="147"/>
      <c r="C9" s="999" t="str">
        <f>Translations!$B$1017</f>
        <v xml:space="preserve">Please fill in the table below. If you need additional rows, please insert them above the "end of list" row. In that case the formula for the totals will work correctly. </v>
      </c>
      <c r="D9" s="908"/>
      <c r="E9" s="908"/>
      <c r="F9" s="908"/>
      <c r="G9" s="908"/>
      <c r="H9" s="682"/>
    </row>
    <row r="10" spans="1:9" s="135" customFormat="1" ht="38.25" customHeight="1" x14ac:dyDescent="0.2">
      <c r="A10" s="682"/>
      <c r="B10" s="147"/>
      <c r="C10" s="999" t="str">
        <f>Translations!$B$1018</f>
        <v>Note that if you add additional cells, and/or copy and paste data from another program or worksheet, you have to check the correctness of existing formulae. It is the full responsibility of the aircraft operator to check the correctness of calculations.</v>
      </c>
      <c r="D10" s="908"/>
      <c r="E10" s="908"/>
      <c r="F10" s="908"/>
      <c r="G10" s="908"/>
      <c r="H10" s="682"/>
    </row>
    <row r="11" spans="1:9" s="133" customFormat="1" ht="24.75" customHeight="1" x14ac:dyDescent="0.2">
      <c r="A11" s="701"/>
      <c r="C11" s="996" t="str">
        <f>Translations!$B$1019</f>
        <v>Aerodrome Pair (use 4-letter ICAO designator)</v>
      </c>
      <c r="D11" s="997"/>
      <c r="E11" s="996" t="str">
        <f>Translations!$B$1020</f>
        <v>Total number of flights per aerodrome pair</v>
      </c>
      <c r="F11" s="996" t="str">
        <f>Translations!$B$1021</f>
        <v>Total emissions
[t CO2]</v>
      </c>
      <c r="G11" s="680"/>
      <c r="H11" s="701"/>
    </row>
    <row r="12" spans="1:9" s="133" customFormat="1" ht="25.5" customHeight="1" x14ac:dyDescent="0.2">
      <c r="A12" s="701"/>
      <c r="C12" s="268" t="str">
        <f>Translations!$B$1022</f>
        <v>Aerodrome of departure</v>
      </c>
      <c r="D12" s="269" t="str">
        <f>Translations!$B$1023</f>
        <v>Aerodrome of arrival</v>
      </c>
      <c r="E12" s="997"/>
      <c r="F12" s="997"/>
      <c r="H12" s="701"/>
    </row>
    <row r="13" spans="1:9" s="146" customFormat="1" ht="13.15" customHeight="1" x14ac:dyDescent="0.2">
      <c r="A13" s="702"/>
      <c r="B13" s="143"/>
      <c r="C13" s="145"/>
      <c r="D13" s="145"/>
      <c r="E13" s="144"/>
      <c r="F13" s="144"/>
      <c r="H13" s="702"/>
    </row>
    <row r="14" spans="1:9" s="146" customFormat="1" ht="13.15" customHeight="1" x14ac:dyDescent="0.2">
      <c r="A14" s="702"/>
      <c r="B14" s="143"/>
      <c r="C14" s="145"/>
      <c r="D14" s="145"/>
      <c r="E14" s="144"/>
      <c r="F14" s="144"/>
      <c r="H14" s="702"/>
    </row>
    <row r="15" spans="1:9" s="146" customFormat="1" ht="13.15" customHeight="1" x14ac:dyDescent="0.2">
      <c r="A15" s="702"/>
      <c r="B15" s="143"/>
      <c r="C15" s="145"/>
      <c r="D15" s="145"/>
      <c r="E15" s="144"/>
      <c r="F15" s="144"/>
      <c r="H15" s="702"/>
    </row>
    <row r="16" spans="1:9" s="146" customFormat="1" ht="13.15" customHeight="1" x14ac:dyDescent="0.2">
      <c r="A16" s="702"/>
      <c r="B16" s="143"/>
      <c r="C16" s="145"/>
      <c r="D16" s="145"/>
      <c r="E16" s="144"/>
      <c r="F16" s="144"/>
      <c r="H16" s="702"/>
    </row>
    <row r="17" spans="1:8" s="146" customFormat="1" ht="13.15" customHeight="1" x14ac:dyDescent="0.2">
      <c r="A17" s="702"/>
      <c r="B17" s="143"/>
      <c r="C17" s="145"/>
      <c r="D17" s="145"/>
      <c r="E17" s="144"/>
      <c r="F17" s="144"/>
      <c r="H17" s="702"/>
    </row>
    <row r="18" spans="1:8" s="146" customFormat="1" ht="13.15" customHeight="1" x14ac:dyDescent="0.2">
      <c r="A18" s="702"/>
      <c r="B18" s="143"/>
      <c r="C18" s="145"/>
      <c r="D18" s="145"/>
      <c r="E18" s="144"/>
      <c r="F18" s="144"/>
      <c r="H18" s="702"/>
    </row>
    <row r="19" spans="1:8" s="146" customFormat="1" ht="13.15" customHeight="1" x14ac:dyDescent="0.2">
      <c r="A19" s="702"/>
      <c r="B19" s="143"/>
      <c r="C19" s="145"/>
      <c r="D19" s="145"/>
      <c r="E19" s="144"/>
      <c r="F19" s="144"/>
      <c r="H19" s="702"/>
    </row>
    <row r="20" spans="1:8" s="146" customFormat="1" ht="13.15" customHeight="1" x14ac:dyDescent="0.2">
      <c r="A20" s="702"/>
      <c r="B20" s="143"/>
      <c r="C20" s="145"/>
      <c r="D20" s="145"/>
      <c r="E20" s="144"/>
      <c r="F20" s="144"/>
      <c r="H20" s="702"/>
    </row>
    <row r="21" spans="1:8" s="146" customFormat="1" ht="13.15" customHeight="1" x14ac:dyDescent="0.2">
      <c r="A21" s="702"/>
      <c r="B21" s="143"/>
      <c r="C21" s="145"/>
      <c r="D21" s="145"/>
      <c r="E21" s="144"/>
      <c r="F21" s="144"/>
      <c r="H21" s="702"/>
    </row>
    <row r="22" spans="1:8" s="146" customFormat="1" ht="13.15" customHeight="1" x14ac:dyDescent="0.2">
      <c r="A22" s="702"/>
      <c r="B22" s="143"/>
      <c r="C22" s="145"/>
      <c r="D22" s="145"/>
      <c r="E22" s="144"/>
      <c r="F22" s="144"/>
      <c r="H22" s="702"/>
    </row>
    <row r="23" spans="1:8" s="146" customFormat="1" ht="13.15" customHeight="1" x14ac:dyDescent="0.2">
      <c r="A23" s="702"/>
      <c r="B23" s="143"/>
      <c r="C23" s="145"/>
      <c r="D23" s="145"/>
      <c r="E23" s="144"/>
      <c r="F23" s="144"/>
      <c r="H23" s="702"/>
    </row>
    <row r="24" spans="1:8" s="146" customFormat="1" ht="13.15" customHeight="1" x14ac:dyDescent="0.2">
      <c r="A24" s="702"/>
      <c r="B24" s="143"/>
      <c r="C24" s="145"/>
      <c r="D24" s="145"/>
      <c r="E24" s="144"/>
      <c r="F24" s="144"/>
      <c r="H24" s="702"/>
    </row>
    <row r="25" spans="1:8" s="146" customFormat="1" ht="13.15" customHeight="1" x14ac:dyDescent="0.2">
      <c r="A25" s="702"/>
      <c r="B25" s="143"/>
      <c r="C25" s="145"/>
      <c r="D25" s="145"/>
      <c r="E25" s="144"/>
      <c r="F25" s="144"/>
      <c r="H25" s="702"/>
    </row>
    <row r="26" spans="1:8" s="146" customFormat="1" ht="13.15" customHeight="1" x14ac:dyDescent="0.2">
      <c r="A26" s="702"/>
      <c r="B26" s="143"/>
      <c r="C26" s="145"/>
      <c r="D26" s="145"/>
      <c r="E26" s="144"/>
      <c r="F26" s="144"/>
      <c r="H26" s="702"/>
    </row>
    <row r="27" spans="1:8" s="146" customFormat="1" ht="13.15" customHeight="1" x14ac:dyDescent="0.2">
      <c r="A27" s="702"/>
      <c r="B27" s="143"/>
      <c r="C27" s="145"/>
      <c r="D27" s="145"/>
      <c r="E27" s="144"/>
      <c r="F27" s="144"/>
      <c r="H27" s="702"/>
    </row>
    <row r="28" spans="1:8" s="146" customFormat="1" ht="13.15" customHeight="1" x14ac:dyDescent="0.2">
      <c r="A28" s="702"/>
      <c r="B28" s="143"/>
      <c r="C28" s="145"/>
      <c r="D28" s="145"/>
      <c r="E28" s="144"/>
      <c r="F28" s="144"/>
      <c r="H28" s="702"/>
    </row>
    <row r="29" spans="1:8" s="146" customFormat="1" ht="13.15" customHeight="1" x14ac:dyDescent="0.2">
      <c r="A29" s="702"/>
      <c r="B29" s="143"/>
      <c r="C29" s="145"/>
      <c r="D29" s="145"/>
      <c r="E29" s="144"/>
      <c r="F29" s="144"/>
      <c r="H29" s="702"/>
    </row>
    <row r="30" spans="1:8" s="146" customFormat="1" ht="13.15" customHeight="1" x14ac:dyDescent="0.2">
      <c r="A30" s="702"/>
      <c r="B30" s="143"/>
      <c r="C30" s="145"/>
      <c r="D30" s="145"/>
      <c r="E30" s="144"/>
      <c r="F30" s="144"/>
      <c r="H30" s="702"/>
    </row>
    <row r="31" spans="1:8" s="146" customFormat="1" ht="13.15" customHeight="1" x14ac:dyDescent="0.2">
      <c r="A31" s="702"/>
      <c r="B31" s="143"/>
      <c r="C31" s="145"/>
      <c r="D31" s="145"/>
      <c r="E31" s="144"/>
      <c r="F31" s="144"/>
      <c r="H31" s="702"/>
    </row>
    <row r="32" spans="1:8" s="146" customFormat="1" ht="13.15" customHeight="1" x14ac:dyDescent="0.2">
      <c r="A32" s="702"/>
      <c r="B32" s="143"/>
      <c r="C32" s="145"/>
      <c r="D32" s="145"/>
      <c r="E32" s="144"/>
      <c r="F32" s="144"/>
      <c r="H32" s="702"/>
    </row>
    <row r="33" spans="1:8" s="146" customFormat="1" ht="13.15" customHeight="1" x14ac:dyDescent="0.2">
      <c r="A33" s="702"/>
      <c r="B33" s="143"/>
      <c r="C33" s="145"/>
      <c r="D33" s="145"/>
      <c r="E33" s="144"/>
      <c r="F33" s="144"/>
      <c r="H33" s="702"/>
    </row>
    <row r="34" spans="1:8" s="146" customFormat="1" ht="13.15" customHeight="1" x14ac:dyDescent="0.2">
      <c r="A34" s="702"/>
      <c r="B34" s="143"/>
      <c r="C34" s="145"/>
      <c r="D34" s="145"/>
      <c r="E34" s="144"/>
      <c r="F34" s="144"/>
      <c r="H34" s="702"/>
    </row>
    <row r="35" spans="1:8" s="146" customFormat="1" ht="13.15" customHeight="1" x14ac:dyDescent="0.2">
      <c r="A35" s="702"/>
      <c r="B35" s="143"/>
      <c r="C35" s="145"/>
      <c r="D35" s="145"/>
      <c r="E35" s="144"/>
      <c r="F35" s="144"/>
      <c r="H35" s="702"/>
    </row>
    <row r="36" spans="1:8" s="140" customFormat="1" ht="13.15" customHeight="1" x14ac:dyDescent="0.2">
      <c r="A36" s="703"/>
      <c r="B36" s="143"/>
      <c r="C36" s="145"/>
      <c r="D36" s="145"/>
      <c r="E36" s="144"/>
      <c r="F36" s="144"/>
      <c r="H36" s="703"/>
    </row>
    <row r="37" spans="1:8" s="140" customFormat="1" ht="13.15" customHeight="1" x14ac:dyDescent="0.2">
      <c r="A37" s="703"/>
      <c r="B37" s="143"/>
      <c r="C37" s="145"/>
      <c r="D37" s="145"/>
      <c r="E37" s="144"/>
      <c r="F37" s="144"/>
      <c r="H37" s="703"/>
    </row>
    <row r="38" spans="1:8" s="140" customFormat="1" ht="13.15" customHeight="1" x14ac:dyDescent="0.2">
      <c r="A38" s="703"/>
      <c r="B38" s="143"/>
      <c r="C38" s="145"/>
      <c r="D38" s="145"/>
      <c r="E38" s="144"/>
      <c r="F38" s="144"/>
      <c r="H38" s="703"/>
    </row>
    <row r="39" spans="1:8" s="140" customFormat="1" ht="13.15" customHeight="1" x14ac:dyDescent="0.2">
      <c r="A39" s="703"/>
      <c r="B39" s="143"/>
      <c r="C39" s="145"/>
      <c r="D39" s="145"/>
      <c r="E39" s="144"/>
      <c r="F39" s="144"/>
      <c r="H39" s="703"/>
    </row>
    <row r="40" spans="1:8" s="140" customFormat="1" ht="13.15" customHeight="1" x14ac:dyDescent="0.2">
      <c r="A40" s="703"/>
      <c r="B40" s="143"/>
      <c r="C40" s="145"/>
      <c r="D40" s="145"/>
      <c r="E40" s="144"/>
      <c r="F40" s="144"/>
      <c r="H40" s="703"/>
    </row>
    <row r="41" spans="1:8" s="146" customFormat="1" ht="13.15" customHeight="1" x14ac:dyDescent="0.2">
      <c r="A41" s="702"/>
      <c r="B41" s="143"/>
      <c r="C41" s="145"/>
      <c r="D41" s="145"/>
      <c r="E41" s="144"/>
      <c r="F41" s="144"/>
      <c r="H41" s="702"/>
    </row>
    <row r="42" spans="1:8" s="146" customFormat="1" ht="13.15" customHeight="1" x14ac:dyDescent="0.2">
      <c r="A42" s="702"/>
      <c r="B42" s="143"/>
      <c r="C42" s="145"/>
      <c r="D42" s="145"/>
      <c r="E42" s="144"/>
      <c r="F42" s="144"/>
      <c r="H42" s="702"/>
    </row>
    <row r="43" spans="1:8" s="146" customFormat="1" ht="13.15" customHeight="1" x14ac:dyDescent="0.2">
      <c r="A43" s="702"/>
      <c r="B43" s="143"/>
      <c r="C43" s="145"/>
      <c r="D43" s="145"/>
      <c r="E43" s="144"/>
      <c r="F43" s="144"/>
      <c r="H43" s="702"/>
    </row>
    <row r="44" spans="1:8" s="146" customFormat="1" ht="13.15" customHeight="1" x14ac:dyDescent="0.2">
      <c r="A44" s="702"/>
      <c r="B44" s="143"/>
      <c r="C44" s="145"/>
      <c r="D44" s="145"/>
      <c r="E44" s="144"/>
      <c r="F44" s="144"/>
      <c r="H44" s="702"/>
    </row>
    <row r="45" spans="1:8" s="146" customFormat="1" ht="13.15" customHeight="1" x14ac:dyDescent="0.2">
      <c r="A45" s="702"/>
      <c r="B45" s="143"/>
      <c r="C45" s="145"/>
      <c r="D45" s="145"/>
      <c r="E45" s="144"/>
      <c r="F45" s="144"/>
      <c r="H45" s="702"/>
    </row>
    <row r="46" spans="1:8" s="146" customFormat="1" ht="13.15" customHeight="1" x14ac:dyDescent="0.2">
      <c r="A46" s="702"/>
      <c r="B46" s="143"/>
      <c r="C46" s="145"/>
      <c r="D46" s="145"/>
      <c r="E46" s="144"/>
      <c r="F46" s="144"/>
      <c r="H46" s="702"/>
    </row>
    <row r="47" spans="1:8" s="146" customFormat="1" ht="13.15" customHeight="1" x14ac:dyDescent="0.2">
      <c r="A47" s="702"/>
      <c r="B47" s="143"/>
      <c r="C47" s="145"/>
      <c r="D47" s="145"/>
      <c r="E47" s="144"/>
      <c r="F47" s="144"/>
      <c r="H47" s="702"/>
    </row>
    <row r="48" spans="1:8" s="146" customFormat="1" ht="13.15" customHeight="1" x14ac:dyDescent="0.2">
      <c r="A48" s="702"/>
      <c r="B48" s="143"/>
      <c r="C48" s="145"/>
      <c r="D48" s="145"/>
      <c r="E48" s="144"/>
      <c r="F48" s="144"/>
      <c r="H48" s="702"/>
    </row>
    <row r="49" spans="1:8" s="146" customFormat="1" ht="13.15" customHeight="1" x14ac:dyDescent="0.2">
      <c r="A49" s="702"/>
      <c r="B49" s="143"/>
      <c r="C49" s="145"/>
      <c r="D49" s="145"/>
      <c r="E49" s="144"/>
      <c r="F49" s="144"/>
      <c r="H49" s="702"/>
    </row>
    <row r="50" spans="1:8" s="146" customFormat="1" ht="13.15" customHeight="1" x14ac:dyDescent="0.2">
      <c r="A50" s="702"/>
      <c r="B50" s="143"/>
      <c r="C50" s="145"/>
      <c r="D50" s="145"/>
      <c r="E50" s="144"/>
      <c r="F50" s="144"/>
      <c r="H50" s="702"/>
    </row>
    <row r="51" spans="1:8" s="146" customFormat="1" ht="13.15" customHeight="1" x14ac:dyDescent="0.2">
      <c r="A51" s="702"/>
      <c r="B51" s="143"/>
      <c r="C51" s="145"/>
      <c r="D51" s="145"/>
      <c r="E51" s="144"/>
      <c r="F51" s="144"/>
      <c r="H51" s="702"/>
    </row>
    <row r="52" spans="1:8" s="146" customFormat="1" ht="13.15" customHeight="1" x14ac:dyDescent="0.2">
      <c r="A52" s="702"/>
      <c r="B52" s="143"/>
      <c r="C52" s="145"/>
      <c r="D52" s="145"/>
      <c r="E52" s="144"/>
      <c r="F52" s="144"/>
      <c r="H52" s="702"/>
    </row>
    <row r="53" spans="1:8" s="146" customFormat="1" ht="13.15" customHeight="1" x14ac:dyDescent="0.2">
      <c r="A53" s="702"/>
      <c r="B53" s="143"/>
      <c r="C53" s="145"/>
      <c r="D53" s="145"/>
      <c r="E53" s="144"/>
      <c r="F53" s="144"/>
      <c r="H53" s="702"/>
    </row>
    <row r="54" spans="1:8" s="146" customFormat="1" ht="13.15" customHeight="1" x14ac:dyDescent="0.2">
      <c r="A54" s="702"/>
      <c r="B54" s="143"/>
      <c r="C54" s="145"/>
      <c r="D54" s="145"/>
      <c r="E54" s="144"/>
      <c r="F54" s="144"/>
      <c r="H54" s="702"/>
    </row>
    <row r="55" spans="1:8" s="146" customFormat="1" ht="13.15" customHeight="1" x14ac:dyDescent="0.2">
      <c r="A55" s="702"/>
      <c r="B55" s="143"/>
      <c r="C55" s="145"/>
      <c r="D55" s="145"/>
      <c r="E55" s="144"/>
      <c r="F55" s="144"/>
      <c r="H55" s="702"/>
    </row>
    <row r="56" spans="1:8" s="146" customFormat="1" ht="13.15" customHeight="1" x14ac:dyDescent="0.2">
      <c r="A56" s="702"/>
      <c r="B56" s="143"/>
      <c r="C56" s="145"/>
      <c r="D56" s="145"/>
      <c r="E56" s="144"/>
      <c r="F56" s="144"/>
      <c r="H56" s="702"/>
    </row>
    <row r="57" spans="1:8" s="146" customFormat="1" ht="13.15" customHeight="1" x14ac:dyDescent="0.2">
      <c r="A57" s="702"/>
      <c r="B57" s="143"/>
      <c r="C57" s="145"/>
      <c r="D57" s="145"/>
      <c r="E57" s="144"/>
      <c r="F57" s="144"/>
      <c r="H57" s="702"/>
    </row>
    <row r="58" spans="1:8" s="146" customFormat="1" ht="13.15" customHeight="1" x14ac:dyDescent="0.2">
      <c r="A58" s="702"/>
      <c r="B58" s="143"/>
      <c r="C58" s="145"/>
      <c r="D58" s="145"/>
      <c r="E58" s="144"/>
      <c r="F58" s="144"/>
      <c r="H58" s="702"/>
    </row>
    <row r="59" spans="1:8" s="146" customFormat="1" ht="13.15" customHeight="1" x14ac:dyDescent="0.2">
      <c r="A59" s="702"/>
      <c r="B59" s="143"/>
      <c r="C59" s="145"/>
      <c r="D59" s="145"/>
      <c r="E59" s="144"/>
      <c r="F59" s="144"/>
      <c r="H59" s="702"/>
    </row>
    <row r="60" spans="1:8" s="146" customFormat="1" ht="13.15" customHeight="1" x14ac:dyDescent="0.2">
      <c r="A60" s="702"/>
      <c r="B60" s="143"/>
      <c r="C60" s="145"/>
      <c r="D60" s="145"/>
      <c r="E60" s="144"/>
      <c r="F60" s="144"/>
      <c r="H60" s="702"/>
    </row>
    <row r="61" spans="1:8" s="140" customFormat="1" ht="13.15" customHeight="1" x14ac:dyDescent="0.2">
      <c r="A61" s="703"/>
      <c r="B61" s="143"/>
      <c r="C61" s="145"/>
      <c r="D61" s="145"/>
      <c r="E61" s="144"/>
      <c r="F61" s="144"/>
      <c r="H61" s="703"/>
    </row>
    <row r="62" spans="1:8" s="140" customFormat="1" ht="13.15" customHeight="1" x14ac:dyDescent="0.2">
      <c r="A62" s="703"/>
      <c r="B62" s="143"/>
      <c r="C62" s="145"/>
      <c r="D62" s="145"/>
      <c r="E62" s="144"/>
      <c r="F62" s="144"/>
      <c r="H62" s="703"/>
    </row>
    <row r="63" spans="1:8" s="140" customFormat="1" ht="13.15" customHeight="1" x14ac:dyDescent="0.2">
      <c r="A63" s="703"/>
      <c r="B63" s="143"/>
      <c r="C63" s="145"/>
      <c r="D63" s="145"/>
      <c r="E63" s="144"/>
      <c r="F63" s="144"/>
      <c r="H63" s="703"/>
    </row>
    <row r="64" spans="1:8" s="140" customFormat="1" ht="13.15" customHeight="1" x14ac:dyDescent="0.2">
      <c r="A64" s="703"/>
      <c r="B64" s="143"/>
      <c r="C64" s="145"/>
      <c r="D64" s="145"/>
      <c r="E64" s="144"/>
      <c r="F64" s="144"/>
      <c r="H64" s="703"/>
    </row>
    <row r="65" spans="1:8" s="140" customFormat="1" ht="13.15" customHeight="1" x14ac:dyDescent="0.2">
      <c r="A65" s="703"/>
      <c r="B65" s="143"/>
      <c r="C65" s="145"/>
      <c r="D65" s="145"/>
      <c r="E65" s="144"/>
      <c r="F65" s="144"/>
      <c r="H65" s="703"/>
    </row>
    <row r="66" spans="1:8" s="146" customFormat="1" ht="13.15" customHeight="1" x14ac:dyDescent="0.2">
      <c r="A66" s="702"/>
      <c r="B66" s="143"/>
      <c r="C66" s="145"/>
      <c r="D66" s="145"/>
      <c r="E66" s="144"/>
      <c r="F66" s="144"/>
      <c r="H66" s="702"/>
    </row>
    <row r="67" spans="1:8" s="146" customFormat="1" ht="13.15" customHeight="1" x14ac:dyDescent="0.2">
      <c r="A67" s="702"/>
      <c r="B67" s="143"/>
      <c r="C67" s="145"/>
      <c r="D67" s="145"/>
      <c r="E67" s="144"/>
      <c r="F67" s="144"/>
      <c r="H67" s="702"/>
    </row>
    <row r="68" spans="1:8" s="146" customFormat="1" ht="13.15" customHeight="1" x14ac:dyDescent="0.2">
      <c r="A68" s="702"/>
      <c r="B68" s="143"/>
      <c r="C68" s="145"/>
      <c r="D68" s="145"/>
      <c r="E68" s="144"/>
      <c r="F68" s="144"/>
      <c r="H68" s="702"/>
    </row>
    <row r="69" spans="1:8" s="146" customFormat="1" ht="13.15" customHeight="1" x14ac:dyDescent="0.2">
      <c r="A69" s="702"/>
      <c r="B69" s="143"/>
      <c r="C69" s="145"/>
      <c r="D69" s="145"/>
      <c r="E69" s="144"/>
      <c r="F69" s="144"/>
      <c r="H69" s="702"/>
    </row>
    <row r="70" spans="1:8" s="146" customFormat="1" ht="13.15" customHeight="1" x14ac:dyDescent="0.2">
      <c r="A70" s="702"/>
      <c r="B70" s="143"/>
      <c r="C70" s="145"/>
      <c r="D70" s="145"/>
      <c r="E70" s="144"/>
      <c r="F70" s="144"/>
      <c r="H70" s="702"/>
    </row>
    <row r="71" spans="1:8" s="146" customFormat="1" ht="13.15" customHeight="1" x14ac:dyDescent="0.2">
      <c r="A71" s="702"/>
      <c r="B71" s="143"/>
      <c r="C71" s="145"/>
      <c r="D71" s="145"/>
      <c r="E71" s="144"/>
      <c r="F71" s="144"/>
      <c r="H71" s="702"/>
    </row>
    <row r="72" spans="1:8" s="146" customFormat="1" ht="13.15" customHeight="1" x14ac:dyDescent="0.2">
      <c r="A72" s="702"/>
      <c r="B72" s="143"/>
      <c r="C72" s="145"/>
      <c r="D72" s="145"/>
      <c r="E72" s="144"/>
      <c r="F72" s="144"/>
      <c r="H72" s="702"/>
    </row>
    <row r="73" spans="1:8" s="146" customFormat="1" ht="13.15" customHeight="1" x14ac:dyDescent="0.2">
      <c r="A73" s="702"/>
      <c r="B73" s="143"/>
      <c r="C73" s="145"/>
      <c r="D73" s="145"/>
      <c r="E73" s="144"/>
      <c r="F73" s="144"/>
      <c r="H73" s="702"/>
    </row>
    <row r="74" spans="1:8" s="146" customFormat="1" ht="13.15" customHeight="1" x14ac:dyDescent="0.2">
      <c r="A74" s="702"/>
      <c r="B74" s="143"/>
      <c r="C74" s="145"/>
      <c r="D74" s="145"/>
      <c r="E74" s="144"/>
      <c r="F74" s="144"/>
      <c r="H74" s="702"/>
    </row>
    <row r="75" spans="1:8" s="146" customFormat="1" ht="13.15" customHeight="1" x14ac:dyDescent="0.2">
      <c r="A75" s="702"/>
      <c r="B75" s="143"/>
      <c r="C75" s="145"/>
      <c r="D75" s="145"/>
      <c r="E75" s="144"/>
      <c r="F75" s="144"/>
      <c r="H75" s="702"/>
    </row>
    <row r="76" spans="1:8" s="146" customFormat="1" ht="13.15" customHeight="1" x14ac:dyDescent="0.2">
      <c r="A76" s="702"/>
      <c r="B76" s="143"/>
      <c r="C76" s="145"/>
      <c r="D76" s="145"/>
      <c r="E76" s="144"/>
      <c r="F76" s="144"/>
      <c r="H76" s="702"/>
    </row>
    <row r="77" spans="1:8" s="146" customFormat="1" ht="13.15" customHeight="1" x14ac:dyDescent="0.2">
      <c r="A77" s="702"/>
      <c r="B77" s="143"/>
      <c r="C77" s="145"/>
      <c r="D77" s="145"/>
      <c r="E77" s="144"/>
      <c r="F77" s="144"/>
      <c r="H77" s="702"/>
    </row>
    <row r="78" spans="1:8" s="146" customFormat="1" ht="13.15" customHeight="1" x14ac:dyDescent="0.2">
      <c r="A78" s="702"/>
      <c r="B78" s="143"/>
      <c r="C78" s="145"/>
      <c r="D78" s="145"/>
      <c r="E78" s="144"/>
      <c r="F78" s="144"/>
      <c r="H78" s="702"/>
    </row>
    <row r="79" spans="1:8" s="146" customFormat="1" ht="13.15" customHeight="1" x14ac:dyDescent="0.2">
      <c r="A79" s="702"/>
      <c r="B79" s="143"/>
      <c r="C79" s="145"/>
      <c r="D79" s="145"/>
      <c r="E79" s="144"/>
      <c r="F79" s="144"/>
      <c r="H79" s="702"/>
    </row>
    <row r="80" spans="1:8" s="146" customFormat="1" ht="13.15" customHeight="1" x14ac:dyDescent="0.2">
      <c r="A80" s="702"/>
      <c r="B80" s="143"/>
      <c r="C80" s="145"/>
      <c r="D80" s="145"/>
      <c r="E80" s="144"/>
      <c r="F80" s="144"/>
      <c r="H80" s="702"/>
    </row>
    <row r="81" spans="1:8" s="146" customFormat="1" ht="13.15" customHeight="1" x14ac:dyDescent="0.2">
      <c r="A81" s="702"/>
      <c r="B81" s="143"/>
      <c r="C81" s="145"/>
      <c r="D81" s="145"/>
      <c r="E81" s="144"/>
      <c r="F81" s="144"/>
      <c r="H81" s="702"/>
    </row>
    <row r="82" spans="1:8" s="146" customFormat="1" ht="13.15" customHeight="1" x14ac:dyDescent="0.2">
      <c r="A82" s="702"/>
      <c r="B82" s="143"/>
      <c r="C82" s="145"/>
      <c r="D82" s="145"/>
      <c r="E82" s="144"/>
      <c r="F82" s="144"/>
      <c r="H82" s="702"/>
    </row>
    <row r="83" spans="1:8" s="146" customFormat="1" ht="13.15" customHeight="1" x14ac:dyDescent="0.2">
      <c r="A83" s="702"/>
      <c r="B83" s="143"/>
      <c r="C83" s="145"/>
      <c r="D83" s="145"/>
      <c r="E83" s="144"/>
      <c r="F83" s="144"/>
      <c r="H83" s="702"/>
    </row>
    <row r="84" spans="1:8" s="146" customFormat="1" ht="13.15" customHeight="1" x14ac:dyDescent="0.2">
      <c r="A84" s="702"/>
      <c r="B84" s="143"/>
      <c r="C84" s="145"/>
      <c r="D84" s="145"/>
      <c r="E84" s="144"/>
      <c r="F84" s="144"/>
      <c r="H84" s="702"/>
    </row>
    <row r="85" spans="1:8" s="146" customFormat="1" ht="13.15" customHeight="1" x14ac:dyDescent="0.2">
      <c r="A85" s="702"/>
      <c r="B85" s="143"/>
      <c r="C85" s="145"/>
      <c r="D85" s="145"/>
      <c r="E85" s="144"/>
      <c r="F85" s="144"/>
      <c r="H85" s="702"/>
    </row>
    <row r="86" spans="1:8" s="146" customFormat="1" ht="13.15" customHeight="1" x14ac:dyDescent="0.2">
      <c r="A86" s="702"/>
      <c r="B86" s="143"/>
      <c r="C86" s="145"/>
      <c r="D86" s="145"/>
      <c r="E86" s="144"/>
      <c r="F86" s="144"/>
      <c r="H86" s="702"/>
    </row>
    <row r="87" spans="1:8" s="140" customFormat="1" ht="13.15" customHeight="1" x14ac:dyDescent="0.2">
      <c r="A87" s="703"/>
      <c r="B87" s="143"/>
      <c r="C87" s="145"/>
      <c r="D87" s="145"/>
      <c r="E87" s="144"/>
      <c r="F87" s="144"/>
      <c r="H87" s="703"/>
    </row>
    <row r="88" spans="1:8" s="140" customFormat="1" ht="13.15" customHeight="1" x14ac:dyDescent="0.2">
      <c r="A88" s="703"/>
      <c r="B88" s="143"/>
      <c r="C88" s="145"/>
      <c r="D88" s="145"/>
      <c r="E88" s="144"/>
      <c r="F88" s="144"/>
      <c r="H88" s="703"/>
    </row>
    <row r="89" spans="1:8" s="140" customFormat="1" ht="13.15" customHeight="1" x14ac:dyDescent="0.2">
      <c r="A89" s="703"/>
      <c r="B89" s="143"/>
      <c r="C89" s="145"/>
      <c r="D89" s="145"/>
      <c r="E89" s="144"/>
      <c r="F89" s="144"/>
      <c r="H89" s="703"/>
    </row>
    <row r="90" spans="1:8" s="140" customFormat="1" ht="13.15" customHeight="1" x14ac:dyDescent="0.2">
      <c r="A90" s="703"/>
      <c r="B90" s="143"/>
      <c r="C90" s="145"/>
      <c r="D90" s="145"/>
      <c r="E90" s="144"/>
      <c r="F90" s="144"/>
      <c r="H90" s="703"/>
    </row>
    <row r="91" spans="1:8" s="140" customFormat="1" ht="13.15" customHeight="1" x14ac:dyDescent="0.2">
      <c r="A91" s="703"/>
      <c r="B91" s="143"/>
      <c r="C91" s="145"/>
      <c r="D91" s="145"/>
      <c r="E91" s="144"/>
      <c r="F91" s="144"/>
      <c r="H91" s="703"/>
    </row>
    <row r="92" spans="1:8" s="140" customFormat="1" ht="13.15" customHeight="1" x14ac:dyDescent="0.2">
      <c r="A92" s="703"/>
      <c r="B92" s="143"/>
      <c r="C92" s="145"/>
      <c r="D92" s="145"/>
      <c r="E92" s="144"/>
      <c r="F92" s="144"/>
      <c r="H92" s="703"/>
    </row>
    <row r="93" spans="1:8" s="140" customFormat="1" ht="13.15" customHeight="1" x14ac:dyDescent="0.2">
      <c r="A93" s="703"/>
      <c r="B93" s="143"/>
      <c r="C93" s="142" t="str">
        <f>Translations!$B$1024</f>
        <v>end of list</v>
      </c>
      <c r="D93" s="142" t="str">
        <f>Translations!$B$1024</f>
        <v>end of list</v>
      </c>
      <c r="E93" s="141" t="str">
        <f>Translations!$B$1024</f>
        <v>end of list</v>
      </c>
      <c r="F93" s="141" t="str">
        <f>Translations!$B$1024</f>
        <v>end of list</v>
      </c>
      <c r="H93" s="703"/>
    </row>
    <row r="94" spans="1:8" ht="13.15" customHeight="1" x14ac:dyDescent="0.2">
      <c r="A94" s="700"/>
      <c r="C94" s="139"/>
      <c r="D94" s="139"/>
      <c r="E94" s="138"/>
      <c r="F94" s="138"/>
      <c r="H94" s="700"/>
    </row>
    <row r="95" spans="1:8" s="135" customFormat="1" ht="15.75" x14ac:dyDescent="0.2">
      <c r="A95" s="682"/>
      <c r="B95" s="137"/>
      <c r="C95" s="136" t="str">
        <f>Translations!$B$1025</f>
        <v>Totals:</v>
      </c>
      <c r="D95" s="136"/>
      <c r="E95" s="136"/>
      <c r="F95" s="136"/>
      <c r="H95" s="682"/>
    </row>
    <row r="96" spans="1:8" s="133" customFormat="1" ht="38.25" customHeight="1" x14ac:dyDescent="0.2">
      <c r="A96" s="701"/>
      <c r="C96" s="74"/>
      <c r="D96" s="134"/>
      <c r="E96" s="69" t="str">
        <f>Translations!$B$1026</f>
        <v>Total number of flights</v>
      </c>
      <c r="F96" s="69" t="str">
        <f>Translations!$B$1021</f>
        <v>Total emissions
[t CO2]</v>
      </c>
      <c r="H96" s="701"/>
    </row>
    <row r="97" spans="1:9" x14ac:dyDescent="0.2">
      <c r="A97" s="700"/>
      <c r="C97" s="132" t="str">
        <f>Translations!$B$1027</f>
        <v>Reporting year totals:</v>
      </c>
      <c r="D97" s="131"/>
      <c r="E97" s="247">
        <f>SUM(E13:E93)</f>
        <v>0</v>
      </c>
      <c r="F97" s="247">
        <f>SUM(F13:F93)</f>
        <v>0</v>
      </c>
      <c r="H97" s="700"/>
    </row>
    <row r="98" spans="1:9" x14ac:dyDescent="0.2">
      <c r="A98" s="700"/>
      <c r="C98" s="132" t="str">
        <f>Translations!$B$1028</f>
        <v>Compare data entered in section 5:</v>
      </c>
      <c r="D98" s="131"/>
      <c r="E98" s="247">
        <f>INDICATOR_ETS_TotalFlights</f>
        <v>0</v>
      </c>
      <c r="F98" s="247">
        <f>SUM(INDICATOR_ETS_TotalEmissions,INDICATOR_CHETS_TotalEmissions)</f>
        <v>0</v>
      </c>
      <c r="H98" s="700"/>
      <c r="I98" s="704"/>
    </row>
  </sheetData>
  <sheetProtection sheet="1" objects="1" scenarios="1" formatCells="0" formatColumns="0" formatRows="0" insertColumns="0" insertRows="0"/>
  <mergeCells count="8">
    <mergeCell ref="C11:D11"/>
    <mergeCell ref="E11:E12"/>
    <mergeCell ref="F11:F12"/>
    <mergeCell ref="B2:G2"/>
    <mergeCell ref="C8:G8"/>
    <mergeCell ref="C9:G9"/>
    <mergeCell ref="C10:G10"/>
    <mergeCell ref="C5:G5"/>
  </mergeCells>
  <conditionalFormatting sqref="B6:G98">
    <cfRule type="expression" dxfId="223" priority="2">
      <formula>CONTR_onlyCORSIA=TRUE</formula>
    </cfRule>
  </conditionalFormatting>
  <conditionalFormatting sqref="B5:G5">
    <cfRule type="expression" dxfId="222" priority="1">
      <formula>CONTR_onlyCORSIA=TRUE</formula>
    </cfRule>
  </conditionalFormatting>
  <dataValidations count="1">
    <dataValidation type="list" allowBlank="1" showInputMessage="1" showErrorMessage="1" sqref="G6" xr:uid="{00000000-0002-0000-0700-000000000000}">
      <formula1>TrueFalse</formula1>
    </dataValidation>
  </dataValidations>
  <pageMargins left="0.78740157480314965" right="0.78740157480314965" top="0.78740157480314965" bottom="0.78740157480314965" header="0.39370078740157483" footer="0.39370078740157483"/>
  <pageSetup paperSize="9" scale="90" fitToHeight="2" orientation="portrait" r:id="rId1"/>
  <headerFooter alignWithMargins="0">
    <oddFooter>&amp;L&amp;F&amp;C&amp;A&amp;R&amp;P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tabColor rgb="FFBDD7EE"/>
    <pageSetUpPr fitToPage="1"/>
  </sheetPr>
  <dimension ref="A1:Q353"/>
  <sheetViews>
    <sheetView zoomScale="130" zoomScaleNormal="130" workbookViewId="0"/>
  </sheetViews>
  <sheetFormatPr defaultColWidth="11.5703125" defaultRowHeight="12.75" x14ac:dyDescent="0.2"/>
  <cols>
    <col min="1" max="1" width="4.7109375" style="445" customWidth="1"/>
    <col min="2" max="2" width="3.7109375" style="445" customWidth="1"/>
    <col min="3" max="3" width="8.7109375" style="445" customWidth="1"/>
    <col min="4" max="4" width="11.7109375" style="445" customWidth="1"/>
    <col min="5" max="5" width="3.7109375" style="445" customWidth="1"/>
    <col min="6" max="6" width="8.7109375" style="445" customWidth="1"/>
    <col min="7" max="7" width="11.7109375" style="445" customWidth="1"/>
    <col min="8" max="8" width="3.7109375" style="445" customWidth="1"/>
    <col min="9" max="9" width="11.5703125" style="445"/>
    <col min="10" max="11" width="8.7109375" style="445" customWidth="1"/>
    <col min="12" max="12" width="12.7109375" style="445" customWidth="1"/>
    <col min="13" max="13" width="11.7109375" style="445" customWidth="1"/>
    <col min="14" max="14" width="12.7109375" style="445" customWidth="1"/>
    <col min="15" max="15" width="13.7109375" style="445" customWidth="1"/>
    <col min="16" max="16" width="3.7109375" style="445" customWidth="1"/>
    <col min="17" max="17" width="4.7109375" style="445" customWidth="1"/>
    <col min="18" max="20" width="11.5703125" style="445" customWidth="1"/>
    <col min="21" max="16384" width="11.5703125" style="445"/>
  </cols>
  <sheetData>
    <row r="1" spans="1:17" x14ac:dyDescent="0.2">
      <c r="A1" s="452"/>
      <c r="B1" s="452"/>
      <c r="C1" s="452"/>
      <c r="D1" s="452"/>
      <c r="E1" s="452"/>
      <c r="F1" s="452"/>
      <c r="G1" s="452"/>
      <c r="H1" s="452"/>
      <c r="I1" s="452"/>
      <c r="J1" s="452"/>
      <c r="K1" s="452"/>
      <c r="L1" s="452"/>
      <c r="M1" s="452"/>
      <c r="N1" s="452"/>
      <c r="O1" s="452"/>
      <c r="P1" s="452"/>
      <c r="Q1" s="452"/>
    </row>
    <row r="2" spans="1:17" ht="14.45" customHeight="1" x14ac:dyDescent="0.2">
      <c r="A2" s="452"/>
      <c r="B2" s="438"/>
      <c r="C2" s="1003" t="str">
        <f>Translations!$B$1158</f>
        <v>(12) CORSIA REPORTING</v>
      </c>
      <c r="D2" s="1003"/>
      <c r="E2" s="1003"/>
      <c r="F2" s="1003"/>
      <c r="G2" s="1003"/>
      <c r="H2" s="1003"/>
      <c r="I2" s="1003"/>
      <c r="J2" s="1003"/>
      <c r="K2" s="1003"/>
      <c r="L2" s="1003"/>
      <c r="M2" s="1003"/>
      <c r="N2" s="1003"/>
      <c r="O2" s="1003"/>
      <c r="Q2" s="452"/>
    </row>
    <row r="3" spans="1:17" ht="14.45" customHeight="1" x14ac:dyDescent="0.2">
      <c r="A3" s="452"/>
      <c r="B3" s="438"/>
      <c r="C3" s="1003"/>
      <c r="D3" s="1003"/>
      <c r="E3" s="1003"/>
      <c r="F3" s="1003"/>
      <c r="G3" s="1003"/>
      <c r="H3" s="1003"/>
      <c r="I3" s="1003"/>
      <c r="J3" s="1003"/>
      <c r="K3" s="1003"/>
      <c r="L3" s="1003"/>
      <c r="M3" s="1003"/>
      <c r="N3" s="1003"/>
      <c r="O3" s="1003"/>
      <c r="Q3" s="452"/>
    </row>
    <row r="4" spans="1:17" ht="53.1" customHeight="1" thickBot="1" x14ac:dyDescent="0.25">
      <c r="A4" s="452"/>
      <c r="B4" s="438"/>
      <c r="C4" s="1016" t="str">
        <f>Translations!$B$1159</f>
        <v>Note: This sheet only has to be filled if you have an obligation to report CORSIA-related emissions to your administering Member State. All flights falling under the scope of CORSIA have to be reported here. Where flights fall under both EU ETS and CORSIA, they have to be reported here as well as in the appropriate EU ETS-related sections of this template.</v>
      </c>
      <c r="D4" s="821"/>
      <c r="E4" s="821"/>
      <c r="F4" s="821"/>
      <c r="G4" s="821"/>
      <c r="H4" s="821"/>
      <c r="I4" s="821"/>
      <c r="J4" s="821"/>
      <c r="K4" s="821"/>
      <c r="L4" s="821"/>
      <c r="M4" s="821"/>
      <c r="N4" s="821"/>
      <c r="O4" s="821"/>
      <c r="Q4" s="452"/>
    </row>
    <row r="5" spans="1:17" ht="26.45" customHeight="1" thickBot="1" x14ac:dyDescent="0.25">
      <c r="A5" s="452"/>
      <c r="B5" s="438"/>
      <c r="C5" s="810" t="str">
        <f>Translations!$B$1160</f>
        <v>You can select here either to use the default emission factors required by EU ETS legislation, or the default values provided by the SARPs for CORSIA:</v>
      </c>
      <c r="D5" s="821"/>
      <c r="E5" s="821"/>
      <c r="F5" s="821"/>
      <c r="G5" s="821"/>
      <c r="H5" s="821"/>
      <c r="I5" s="821"/>
      <c r="J5" s="821"/>
      <c r="K5" s="821"/>
      <c r="L5" s="821"/>
      <c r="M5" s="821"/>
      <c r="N5" s="1014" t="s">
        <v>1312</v>
      </c>
      <c r="O5" s="1015"/>
      <c r="Q5" s="452"/>
    </row>
    <row r="6" spans="1:17" ht="39.6" customHeight="1" x14ac:dyDescent="0.2">
      <c r="A6" s="452"/>
      <c r="B6" s="438"/>
      <c r="C6" s="1017" t="str">
        <f>Translations!$B$1161</f>
        <v>Note that for compliance with EU ETS legislation, "EU ETS" must be selected here (according to Article 3(1) of the Delegated Act pursuant to Article 28c of the EU ETS Directive, the values given in the MRR have to be used). The possibility to select "CORSIA" here is provided merely as an indicative tool for the aircraft operator to get an understanding of its emissions under CORSIA rules.</v>
      </c>
      <c r="D6" s="1018"/>
      <c r="E6" s="1018"/>
      <c r="F6" s="1018"/>
      <c r="G6" s="1018"/>
      <c r="H6" s="1018"/>
      <c r="I6" s="1018"/>
      <c r="J6" s="1018"/>
      <c r="K6" s="1018"/>
      <c r="L6" s="1018"/>
      <c r="M6" s="1018"/>
      <c r="N6" s="1018"/>
      <c r="O6" s="1018"/>
      <c r="Q6" s="452"/>
    </row>
    <row r="7" spans="1:17" ht="13.15" customHeight="1" x14ac:dyDescent="0.2">
      <c r="A7" s="452"/>
      <c r="B7" s="438"/>
      <c r="Q7" s="452"/>
    </row>
    <row r="8" spans="1:17" ht="13.15" customHeight="1" x14ac:dyDescent="0.2">
      <c r="A8" s="452"/>
      <c r="B8" s="438"/>
      <c r="C8" s="1013" t="str">
        <f>Translations!$B$1162</f>
        <v>Explanation for the data below: Please complete the list underneath. All aerodrome pairs that were operated during the reporting year have to be reported.</v>
      </c>
      <c r="D8" s="821"/>
      <c r="E8" s="821"/>
      <c r="F8" s="821"/>
      <c r="G8" s="821"/>
      <c r="H8" s="821"/>
      <c r="I8" s="821"/>
      <c r="J8" s="821"/>
      <c r="K8" s="821"/>
      <c r="L8" s="821"/>
      <c r="M8" s="821"/>
      <c r="N8" s="821"/>
      <c r="O8" s="821"/>
      <c r="Q8" s="452"/>
    </row>
    <row r="9" spans="1:17" ht="13.15" customHeight="1" x14ac:dyDescent="0.2">
      <c r="A9" s="452"/>
      <c r="B9" s="438"/>
      <c r="C9" s="1013" t="str">
        <f>Translations!$B$1163</f>
        <v>Note I: Please report both directions between aerodrome pairs if applicable (A-B and B-A).</v>
      </c>
      <c r="D9" s="821"/>
      <c r="E9" s="821"/>
      <c r="F9" s="821"/>
      <c r="G9" s="821"/>
      <c r="H9" s="821"/>
      <c r="I9" s="821"/>
      <c r="J9" s="821"/>
      <c r="K9" s="821"/>
      <c r="L9" s="821"/>
      <c r="M9" s="821"/>
      <c r="N9" s="821"/>
      <c r="O9" s="821"/>
      <c r="Q9" s="452"/>
    </row>
    <row r="10" spans="1:17" ht="26.45" customHeight="1" x14ac:dyDescent="0.2">
      <c r="A10" s="452"/>
      <c r="B10" s="438"/>
      <c r="C10" s="1013" t="str">
        <f>Translations!$B$1164</f>
        <v>Note II: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v>
      </c>
      <c r="D10" s="821"/>
      <c r="E10" s="821"/>
      <c r="F10" s="821"/>
      <c r="G10" s="821"/>
      <c r="H10" s="821"/>
      <c r="I10" s="821"/>
      <c r="J10" s="821"/>
      <c r="K10" s="821"/>
      <c r="L10" s="821"/>
      <c r="M10" s="821"/>
      <c r="N10" s="821"/>
      <c r="O10" s="821"/>
      <c r="Q10" s="452"/>
    </row>
    <row r="11" spans="1:17" ht="26.1" customHeight="1" x14ac:dyDescent="0.2">
      <c r="A11" s="452"/>
      <c r="B11" s="438"/>
      <c r="C11" s="1013" t="str">
        <f>Translations!$B$1165</f>
        <v>Note III: Please also complete the CORSIA eligible fuels supplementary information to the Emissions Report, if CORSIA eligible fuels were used during the reporting period.</v>
      </c>
      <c r="D11" s="821"/>
      <c r="E11" s="821"/>
      <c r="F11" s="821"/>
      <c r="G11" s="821"/>
      <c r="H11" s="821"/>
      <c r="I11" s="821"/>
      <c r="J11" s="821"/>
      <c r="K11" s="821"/>
      <c r="L11" s="821"/>
      <c r="M11" s="821"/>
      <c r="N11" s="821"/>
      <c r="O11" s="821"/>
      <c r="Q11" s="452"/>
    </row>
    <row r="12" spans="1:17" ht="13.15" customHeight="1" x14ac:dyDescent="0.2">
      <c r="A12" s="452"/>
      <c r="B12" s="438"/>
      <c r="C12" s="437"/>
      <c r="D12" s="437"/>
      <c r="E12" s="437"/>
      <c r="F12" s="437"/>
      <c r="G12" s="437"/>
      <c r="H12" s="437"/>
      <c r="I12" s="437"/>
      <c r="J12" s="437"/>
      <c r="K12" s="437"/>
      <c r="L12" s="437"/>
      <c r="M12" s="437"/>
      <c r="N12" s="437"/>
      <c r="O12" s="437"/>
      <c r="Q12" s="452"/>
    </row>
    <row r="13" spans="1:17" x14ac:dyDescent="0.2">
      <c r="A13" s="452"/>
      <c r="B13" s="455" t="s">
        <v>1301</v>
      </c>
      <c r="C13" s="455" t="str">
        <f>Translations!$B$1166</f>
        <v>Summary of reported international flights and emissions</v>
      </c>
      <c r="Q13" s="452"/>
    </row>
    <row r="14" spans="1:17" ht="4.9000000000000004" customHeight="1" x14ac:dyDescent="0.2">
      <c r="A14" s="452"/>
      <c r="B14" s="456"/>
      <c r="C14" s="1004"/>
      <c r="D14" s="1004"/>
      <c r="E14" s="1004"/>
      <c r="F14" s="1004"/>
      <c r="G14" s="1004"/>
      <c r="H14" s="1004"/>
      <c r="I14" s="1004"/>
      <c r="J14" s="1004"/>
      <c r="K14" s="1004"/>
      <c r="L14" s="1004"/>
      <c r="M14" s="1004"/>
      <c r="Q14" s="452"/>
    </row>
    <row r="15" spans="1:17" x14ac:dyDescent="0.2">
      <c r="A15" s="452"/>
      <c r="B15" s="456"/>
      <c r="C15" s="1005" t="str">
        <f>Translations!$B$1167</f>
        <v>Total CO2 emissions from international flights (in tonnes):</v>
      </c>
      <c r="D15" s="1006"/>
      <c r="E15" s="1006"/>
      <c r="F15" s="1006"/>
      <c r="G15" s="1006"/>
      <c r="H15" s="1006"/>
      <c r="I15" s="1006"/>
      <c r="J15" s="1006"/>
      <c r="K15" s="1006"/>
      <c r="L15" s="1006"/>
      <c r="M15" s="1007" t="str">
        <f>IF(COUNT(N50:N349)&gt;0,SUM(N50:N349),"")</f>
        <v/>
      </c>
      <c r="N15" s="1008"/>
      <c r="O15" s="457" t="s">
        <v>1017</v>
      </c>
      <c r="Q15" s="452"/>
    </row>
    <row r="16" spans="1:17" x14ac:dyDescent="0.2">
      <c r="A16" s="452"/>
      <c r="B16" s="456"/>
      <c r="C16" s="1005" t="str">
        <f>Translations!$B$1168</f>
        <v xml:space="preserve">   Total CO2 emissions from flights subject to offsetting requirements (in tonnes):</v>
      </c>
      <c r="D16" s="1006"/>
      <c r="E16" s="1006"/>
      <c r="F16" s="1006"/>
      <c r="G16" s="1006"/>
      <c r="H16" s="1006"/>
      <c r="I16" s="1006"/>
      <c r="J16" s="1006"/>
      <c r="K16" s="1006"/>
      <c r="L16" s="1006"/>
      <c r="M16" s="1007" t="str">
        <f>IF(M15="","",SUMIF(O50:O349,TRUE,N50:N349))</f>
        <v/>
      </c>
      <c r="N16" s="1008"/>
      <c r="O16" s="457" t="s">
        <v>1017</v>
      </c>
      <c r="Q16" s="452"/>
    </row>
    <row r="17" spans="1:17" x14ac:dyDescent="0.2">
      <c r="A17" s="452"/>
      <c r="B17" s="456"/>
      <c r="C17" s="1005" t="str">
        <f>Translations!$B$1169</f>
        <v>Total number of international flights during reporting period:</v>
      </c>
      <c r="D17" s="1006"/>
      <c r="E17" s="1006"/>
      <c r="F17" s="1006"/>
      <c r="G17" s="1006"/>
      <c r="H17" s="1006"/>
      <c r="I17" s="1006"/>
      <c r="J17" s="1006"/>
      <c r="K17" s="1006"/>
      <c r="L17" s="1006"/>
      <c r="M17" s="1007" t="str">
        <f>IF(COUNT(J50:J349)&gt;0,SUM(J50:J349),"")</f>
        <v/>
      </c>
      <c r="N17" s="1008"/>
      <c r="O17" s="457"/>
      <c r="Q17" s="452"/>
    </row>
    <row r="18" spans="1:17" x14ac:dyDescent="0.2">
      <c r="A18" s="452"/>
      <c r="B18" s="456"/>
      <c r="C18" s="1005" t="str">
        <f>Translations!$B$1170</f>
        <v xml:space="preserve">   Total number of international flights subject to offsetting requirements:</v>
      </c>
      <c r="D18" s="1006"/>
      <c r="E18" s="1006"/>
      <c r="F18" s="1006"/>
      <c r="G18" s="1006"/>
      <c r="H18" s="1006"/>
      <c r="I18" s="1006"/>
      <c r="J18" s="1006"/>
      <c r="K18" s="1006"/>
      <c r="L18" s="1006"/>
      <c r="M18" s="1007" t="str">
        <f>IF(M17="","",SUMIF(O50:O349,TRUE,J50:J349))</f>
        <v/>
      </c>
      <c r="N18" s="1008"/>
      <c r="O18" s="457"/>
      <c r="Q18" s="452"/>
    </row>
    <row r="19" spans="1:17" x14ac:dyDescent="0.2">
      <c r="A19" s="452"/>
      <c r="B19" s="456"/>
      <c r="C19" s="1005" t="str">
        <f>Translations!$B$1171</f>
        <v>Total emissions reductions claimed from the use of CORSIA eligible fuels (in tonnes):</v>
      </c>
      <c r="D19" s="1006"/>
      <c r="E19" s="1006"/>
      <c r="F19" s="1006"/>
      <c r="G19" s="1006"/>
      <c r="H19" s="1006"/>
      <c r="I19" s="1006"/>
      <c r="J19" s="1006"/>
      <c r="K19" s="1006"/>
      <c r="L19" s="1006"/>
      <c r="M19" s="1007" t="str">
        <f>IF(L39="","",L39)</f>
        <v/>
      </c>
      <c r="N19" s="1008"/>
      <c r="O19" s="457" t="s">
        <v>1017</v>
      </c>
      <c r="Q19" s="452"/>
    </row>
    <row r="20" spans="1:17" ht="40.15" customHeight="1" x14ac:dyDescent="0.2">
      <c r="A20" s="452"/>
      <c r="B20" s="440"/>
      <c r="C20" s="1019" t="str">
        <f>Translations!$B$1172</f>
        <v>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v>
      </c>
      <c r="D20" s="1020"/>
      <c r="E20" s="1020"/>
      <c r="F20" s="1020"/>
      <c r="G20" s="1020"/>
      <c r="H20" s="1020"/>
      <c r="I20" s="1020"/>
      <c r="J20" s="1020"/>
      <c r="K20" s="1020"/>
      <c r="L20" s="1020"/>
      <c r="M20" s="1020"/>
      <c r="N20" s="1020"/>
      <c r="O20" s="1020"/>
      <c r="Q20" s="452"/>
    </row>
    <row r="21" spans="1:17" ht="14.25" x14ac:dyDescent="0.2">
      <c r="A21" s="452"/>
      <c r="B21" s="439"/>
      <c r="C21" s="438"/>
      <c r="D21" s="438"/>
      <c r="E21" s="441"/>
      <c r="F21" s="438"/>
      <c r="G21" s="438"/>
      <c r="H21" s="438"/>
      <c r="I21" s="438"/>
      <c r="J21" s="438"/>
      <c r="K21" s="438"/>
      <c r="L21" s="438"/>
      <c r="M21" s="438"/>
      <c r="N21" s="438"/>
      <c r="O21" s="443"/>
      <c r="Q21" s="452"/>
    </row>
    <row r="22" spans="1:17" x14ac:dyDescent="0.2">
      <c r="A22" s="452"/>
      <c r="B22" s="455" t="s">
        <v>1329</v>
      </c>
      <c r="C22" s="455" t="str">
        <f>Translations!$B$1173</f>
        <v>Summary of fuel quantities (in tonnes):</v>
      </c>
      <c r="O22" s="458"/>
      <c r="Q22" s="452"/>
    </row>
    <row r="23" spans="1:17" x14ac:dyDescent="0.2">
      <c r="A23" s="452"/>
      <c r="B23" s="456"/>
      <c r="C23" s="459"/>
      <c r="O23" s="458"/>
      <c r="Q23" s="452"/>
    </row>
    <row r="24" spans="1:17" x14ac:dyDescent="0.2">
      <c r="A24" s="452"/>
      <c r="B24" s="456"/>
      <c r="C24" s="1005" t="str">
        <f>Translations!$B$1151</f>
        <v>Jet-A</v>
      </c>
      <c r="D24" s="1006"/>
      <c r="E24" s="1006"/>
      <c r="F24" s="1006"/>
      <c r="G24" s="1009"/>
      <c r="H24" s="1010" t="str">
        <f>IF($M$15="","",SUMIF($K$50:$K$349,C24,$L$50:$L$349))</f>
        <v/>
      </c>
      <c r="I24" s="1011"/>
      <c r="J24" s="1011"/>
      <c r="K24" s="1011"/>
      <c r="L24" s="1011"/>
      <c r="M24" s="1011"/>
      <c r="N24" s="1012"/>
      <c r="O24" s="457" t="s">
        <v>1303</v>
      </c>
      <c r="Q24" s="452"/>
    </row>
    <row r="25" spans="1:17" x14ac:dyDescent="0.2">
      <c r="A25" s="452"/>
      <c r="B25" s="456"/>
      <c r="C25" s="1005" t="str">
        <f>Translations!$B$1152</f>
        <v>Jet-A1</v>
      </c>
      <c r="D25" s="1006"/>
      <c r="E25" s="1006"/>
      <c r="F25" s="1006"/>
      <c r="G25" s="1009"/>
      <c r="H25" s="1010" t="str">
        <f>IF($M$15="","",SUMIF($K$50:$K$349,C25,$L$50:$L$349))</f>
        <v/>
      </c>
      <c r="I25" s="1011"/>
      <c r="J25" s="1011"/>
      <c r="K25" s="1011"/>
      <c r="L25" s="1011"/>
      <c r="M25" s="1011"/>
      <c r="N25" s="1012"/>
      <c r="O25" s="457" t="s">
        <v>1303</v>
      </c>
      <c r="Q25" s="452"/>
    </row>
    <row r="26" spans="1:17" x14ac:dyDescent="0.2">
      <c r="A26" s="452"/>
      <c r="B26" s="456"/>
      <c r="C26" s="1005" t="str">
        <f>Translations!$B$1153</f>
        <v>Jet-B</v>
      </c>
      <c r="D26" s="1006"/>
      <c r="E26" s="1006"/>
      <c r="F26" s="1006"/>
      <c r="G26" s="1006"/>
      <c r="H26" s="1010" t="str">
        <f>IF($M$15="","",SUMIF($K$50:$K$349,C26,$L$50:$L$349))</f>
        <v/>
      </c>
      <c r="I26" s="1011"/>
      <c r="J26" s="1011"/>
      <c r="K26" s="1011"/>
      <c r="L26" s="1011"/>
      <c r="M26" s="1011"/>
      <c r="N26" s="1012"/>
      <c r="O26" s="457" t="s">
        <v>1303</v>
      </c>
      <c r="Q26" s="452"/>
    </row>
    <row r="27" spans="1:17" x14ac:dyDescent="0.2">
      <c r="A27" s="452"/>
      <c r="B27" s="456"/>
      <c r="C27" s="1005" t="str">
        <f>Translations!$B$1154</f>
        <v>AvGas</v>
      </c>
      <c r="D27" s="1006"/>
      <c r="E27" s="1006"/>
      <c r="F27" s="1006"/>
      <c r="G27" s="1006"/>
      <c r="H27" s="1010" t="str">
        <f>IF($M$15="","",SUMIF($K$50:$K$349,C27,$L$50:$L$349))</f>
        <v/>
      </c>
      <c r="I27" s="1011"/>
      <c r="J27" s="1011"/>
      <c r="K27" s="1011"/>
      <c r="L27" s="1011"/>
      <c r="M27" s="1011"/>
      <c r="N27" s="1012"/>
      <c r="O27" s="457" t="s">
        <v>1303</v>
      </c>
      <c r="Q27" s="452"/>
    </row>
    <row r="28" spans="1:17" ht="14.25" x14ac:dyDescent="0.2">
      <c r="A28" s="452"/>
      <c r="B28" s="438"/>
      <c r="C28" s="438"/>
      <c r="D28" s="438"/>
      <c r="E28" s="438"/>
      <c r="F28" s="438"/>
      <c r="G28" s="438"/>
      <c r="H28" s="438"/>
      <c r="I28" s="438"/>
      <c r="J28" s="438"/>
      <c r="K28" s="438"/>
      <c r="L28" s="438"/>
      <c r="M28" s="438"/>
      <c r="N28" s="438"/>
      <c r="O28" s="438"/>
      <c r="Q28" s="452"/>
    </row>
    <row r="29" spans="1:17" x14ac:dyDescent="0.2">
      <c r="A29" s="452"/>
      <c r="B29" s="455" t="s">
        <v>1332</v>
      </c>
      <c r="C29" s="455" t="str">
        <f>Translations!$B$1174</f>
        <v>CORSIA eligible fuels claimed (only applicable from reporting year 2021 onwards)</v>
      </c>
      <c r="N29" s="454"/>
      <c r="Q29" s="452"/>
    </row>
    <row r="30" spans="1:17" ht="38.25" customHeight="1" thickBot="1" x14ac:dyDescent="0.25">
      <c r="A30" s="452"/>
      <c r="B30" s="460"/>
      <c r="C30" s="1042" t="str">
        <f>Translations!$B$1175</f>
        <v>If claiming emission reductions from the use of CORSIA eligible fuels, please complete the table below in accordance with CORSIA rules. Supplementary information about the claim is also required, and can be reported using the appropriate supplementary template on CORSIA eligible fuels supplementary information.</v>
      </c>
      <c r="D30" s="1042"/>
      <c r="E30" s="1042"/>
      <c r="F30" s="1042"/>
      <c r="G30" s="1042"/>
      <c r="H30" s="1042"/>
      <c r="I30" s="1042"/>
      <c r="J30" s="1042"/>
      <c r="K30" s="1042"/>
      <c r="L30" s="1042"/>
      <c r="M30" s="1042"/>
      <c r="N30" s="1043"/>
      <c r="O30" s="1044"/>
      <c r="Q30" s="452"/>
    </row>
    <row r="31" spans="1:17" x14ac:dyDescent="0.2">
      <c r="A31" s="452"/>
      <c r="B31" s="460"/>
      <c r="C31" s="1025" t="str">
        <f>Translations!$B$1121</f>
        <v>Fuel type</v>
      </c>
      <c r="D31" s="1026"/>
      <c r="E31" s="1026"/>
      <c r="F31" s="1027"/>
      <c r="G31" s="1025" t="str">
        <f>Translations!$B$1176</f>
        <v>Total mass of the neat CORSIA eligible fuel (in tonnes)</v>
      </c>
      <c r="H31" s="1026"/>
      <c r="I31" s="1027"/>
      <c r="J31" s="1025" t="str">
        <f>Translations!$B$1177</f>
        <v>Life Cycle Emissions</v>
      </c>
      <c r="K31" s="1026"/>
      <c r="L31" s="1034" t="str">
        <f>Translations!$B$1178</f>
        <v>Emission reductions claimed</v>
      </c>
      <c r="M31" s="1035"/>
      <c r="N31" s="1040" t="str">
        <f>Translations!$B$1179</f>
        <v>Unit</v>
      </c>
      <c r="Q31" s="452"/>
    </row>
    <row r="32" spans="1:17" x14ac:dyDescent="0.2">
      <c r="A32" s="452"/>
      <c r="B32" s="460"/>
      <c r="C32" s="1038" t="str">
        <f>Translations!$B$1121</f>
        <v>Fuel type</v>
      </c>
      <c r="D32" s="1027" t="str">
        <f>Translations!$B$1122</f>
        <v>Feedstock</v>
      </c>
      <c r="E32" s="1025" t="str">
        <f>Translations!$B$1123</f>
        <v>Conversion process</v>
      </c>
      <c r="F32" s="1027"/>
      <c r="G32" s="1028"/>
      <c r="H32" s="1029"/>
      <c r="I32" s="1030"/>
      <c r="J32" s="1028"/>
      <c r="K32" s="1029"/>
      <c r="L32" s="1036"/>
      <c r="M32" s="1030"/>
      <c r="N32" s="1041"/>
      <c r="Q32" s="452"/>
    </row>
    <row r="33" spans="1:17" x14ac:dyDescent="0.2">
      <c r="A33" s="452"/>
      <c r="B33" s="460"/>
      <c r="C33" s="1039"/>
      <c r="D33" s="1033"/>
      <c r="E33" s="1031"/>
      <c r="F33" s="1033"/>
      <c r="G33" s="1031"/>
      <c r="H33" s="1032"/>
      <c r="I33" s="1033"/>
      <c r="J33" s="1031"/>
      <c r="K33" s="1032"/>
      <c r="L33" s="1037"/>
      <c r="M33" s="1033"/>
      <c r="N33" s="1041"/>
      <c r="Q33" s="452"/>
    </row>
    <row r="34" spans="1:17" x14ac:dyDescent="0.2">
      <c r="A34" s="452"/>
      <c r="B34" s="460"/>
      <c r="C34" s="461"/>
      <c r="D34" s="462"/>
      <c r="E34" s="1021"/>
      <c r="F34" s="1022"/>
      <c r="G34" s="1021"/>
      <c r="H34" s="1023"/>
      <c r="I34" s="1022"/>
      <c r="J34" s="1021"/>
      <c r="K34" s="1023"/>
      <c r="L34" s="1024"/>
      <c r="M34" s="1022"/>
      <c r="N34" s="497" t="s">
        <v>1017</v>
      </c>
      <c r="Q34" s="452"/>
    </row>
    <row r="35" spans="1:17" x14ac:dyDescent="0.2">
      <c r="A35" s="452"/>
      <c r="B35" s="460"/>
      <c r="C35" s="461"/>
      <c r="D35" s="462"/>
      <c r="E35" s="1021"/>
      <c r="F35" s="1022"/>
      <c r="G35" s="1021"/>
      <c r="H35" s="1023"/>
      <c r="I35" s="1022"/>
      <c r="J35" s="1021"/>
      <c r="K35" s="1023"/>
      <c r="L35" s="1024"/>
      <c r="M35" s="1022"/>
      <c r="N35" s="497" t="s">
        <v>1017</v>
      </c>
      <c r="Q35" s="452"/>
    </row>
    <row r="36" spans="1:17" x14ac:dyDescent="0.2">
      <c r="A36" s="452"/>
      <c r="B36" s="460"/>
      <c r="C36" s="461"/>
      <c r="D36" s="462"/>
      <c r="E36" s="1021"/>
      <c r="F36" s="1022"/>
      <c r="G36" s="1021"/>
      <c r="H36" s="1023"/>
      <c r="I36" s="1022"/>
      <c r="J36" s="1021"/>
      <c r="K36" s="1023"/>
      <c r="L36" s="1024"/>
      <c r="M36" s="1022"/>
      <c r="N36" s="497" t="s">
        <v>1017</v>
      </c>
      <c r="Q36" s="452"/>
    </row>
    <row r="37" spans="1:17" x14ac:dyDescent="0.2">
      <c r="A37" s="452"/>
      <c r="B37" s="460"/>
      <c r="C37" s="461"/>
      <c r="D37" s="462"/>
      <c r="E37" s="1021"/>
      <c r="F37" s="1022"/>
      <c r="G37" s="1021"/>
      <c r="H37" s="1023"/>
      <c r="I37" s="1022"/>
      <c r="J37" s="1021"/>
      <c r="K37" s="1023"/>
      <c r="L37" s="1024"/>
      <c r="M37" s="1022"/>
      <c r="N37" s="497" t="s">
        <v>1017</v>
      </c>
      <c r="Q37" s="452"/>
    </row>
    <row r="38" spans="1:17" x14ac:dyDescent="0.2">
      <c r="A38" s="452"/>
      <c r="B38" s="460"/>
      <c r="C38" s="463"/>
      <c r="D38" s="464"/>
      <c r="E38" s="1046"/>
      <c r="F38" s="1047"/>
      <c r="G38" s="1021"/>
      <c r="H38" s="1023"/>
      <c r="I38" s="1022"/>
      <c r="J38" s="1021"/>
      <c r="K38" s="1023"/>
      <c r="L38" s="1024"/>
      <c r="M38" s="1022"/>
      <c r="N38" s="497" t="s">
        <v>1017</v>
      </c>
      <c r="Q38" s="452"/>
    </row>
    <row r="39" spans="1:17" ht="13.5" thickBot="1" x14ac:dyDescent="0.25">
      <c r="A39" s="452"/>
      <c r="B39" s="456"/>
      <c r="C39" s="1048" t="str">
        <f>Translations!$B$1180</f>
        <v>Total emission reductions from the use of CORSIA eligible fuel(s) claimed:</v>
      </c>
      <c r="D39" s="1049"/>
      <c r="E39" s="1049"/>
      <c r="F39" s="1049"/>
      <c r="G39" s="1049"/>
      <c r="H39" s="1049"/>
      <c r="I39" s="1049"/>
      <c r="J39" s="1049"/>
      <c r="K39" s="1049"/>
      <c r="L39" s="1050" t="str">
        <f>IF(COUNT(L34:M38)=0,"",  SUM(L34:M38))</f>
        <v/>
      </c>
      <c r="M39" s="1051"/>
      <c r="N39" s="498" t="s">
        <v>1017</v>
      </c>
      <c r="Q39" s="452"/>
    </row>
    <row r="40" spans="1:17" s="454" customFormat="1" x14ac:dyDescent="0.2">
      <c r="A40" s="453"/>
      <c r="B40" s="465"/>
      <c r="Q40" s="453"/>
    </row>
    <row r="41" spans="1:17" ht="4.9000000000000004" customHeight="1" x14ac:dyDescent="0.2">
      <c r="A41" s="452"/>
      <c r="C41" s="450"/>
      <c r="D41" s="450"/>
      <c r="E41" s="450"/>
      <c r="F41" s="450"/>
      <c r="G41" s="450"/>
      <c r="H41" s="450"/>
      <c r="I41" s="450"/>
      <c r="J41" s="450"/>
      <c r="K41" s="450"/>
      <c r="L41" s="450"/>
      <c r="M41" s="450"/>
      <c r="N41" s="450"/>
      <c r="O41" s="450"/>
      <c r="Q41" s="452"/>
    </row>
    <row r="42" spans="1:17" x14ac:dyDescent="0.2">
      <c r="A42" s="452"/>
      <c r="B42" s="455" t="s">
        <v>1333</v>
      </c>
      <c r="C42" s="455" t="str">
        <f>Translations!$B$1181</f>
        <v>Table of all aerodrome pairs</v>
      </c>
      <c r="Q42" s="452"/>
    </row>
    <row r="43" spans="1:17" ht="25.5" customHeight="1" x14ac:dyDescent="0.2">
      <c r="A43" s="452"/>
      <c r="B43" s="442"/>
      <c r="C43" s="1013" t="str">
        <f>Translations!$B$1182</f>
        <v xml:space="preserve">Please list all aerodrome pairs on which international flights were performed, whether emissions were estimated using an emission estimation tool, the number of flights, the fuel type and the amount of fuel used. To determine if a route is subject to offsetting refer to the list of  CORSIA States for Chapter 3 State Pairs: </v>
      </c>
      <c r="D43" s="821"/>
      <c r="E43" s="821"/>
      <c r="F43" s="821"/>
      <c r="G43" s="821"/>
      <c r="H43" s="821"/>
      <c r="I43" s="821"/>
      <c r="J43" s="821"/>
      <c r="K43" s="821"/>
      <c r="L43" s="821"/>
      <c r="M43" s="821"/>
      <c r="N43" s="821"/>
      <c r="O43" s="821"/>
      <c r="Q43" s="452"/>
    </row>
    <row r="44" spans="1:17" ht="25.5" customHeight="1" x14ac:dyDescent="0.2">
      <c r="A44" s="452"/>
      <c r="B44" s="439"/>
      <c r="C44" s="1045" t="str">
        <f>HYPERLINK(Translations!$B$1183,Translations!$B$1183)</f>
        <v>https://www.icao.int/environmental-protection/CORSIA/Pages/state-pairs.aspx</v>
      </c>
      <c r="D44" s="821"/>
      <c r="E44" s="821"/>
      <c r="F44" s="821"/>
      <c r="G44" s="821"/>
      <c r="H44" s="821"/>
      <c r="I44" s="821"/>
      <c r="J44" s="821"/>
      <c r="K44" s="821"/>
      <c r="L44" s="821"/>
      <c r="M44" s="821"/>
      <c r="N44" s="821"/>
      <c r="O44" s="821"/>
      <c r="Q44" s="452"/>
    </row>
    <row r="45" spans="1:17" x14ac:dyDescent="0.2">
      <c r="A45" s="452"/>
      <c r="C45" s="1052" t="str">
        <f>Translations!$B$1184</f>
        <v>Departure</v>
      </c>
      <c r="D45" s="1052"/>
      <c r="E45" s="1052"/>
      <c r="F45" s="1052" t="str">
        <f>Translations!$B$1185</f>
        <v>Arrival</v>
      </c>
      <c r="G45" s="1052"/>
      <c r="H45" s="1052"/>
      <c r="I45" s="1055" t="str">
        <f>Translations!$B$1186</f>
        <v>CO2 emissions estimated with a tool?</v>
      </c>
      <c r="J45" s="1052" t="str">
        <f>Translations!$B$1187</f>
        <v>Total No. of flights</v>
      </c>
      <c r="K45" s="1052" t="str">
        <f>Translations!$B$1121</f>
        <v>Fuel type</v>
      </c>
      <c r="L45" s="1052" t="str">
        <f>Translations!$B$1188</f>
        <v>Total amount of fuel used (in tonnes)</v>
      </c>
      <c r="M45" s="1052" t="str">
        <f>Translations!$B$1189</f>
        <v>Fuel conversion factors</v>
      </c>
      <c r="N45" s="1052" t="str">
        <f>Translations!$B$1190</f>
        <v>CO2 emissions (in tonnes)</v>
      </c>
      <c r="O45" s="1053" t="str">
        <f>Translations!$B$1191</f>
        <v>Subject to offsetting requirements?</v>
      </c>
      <c r="Q45" s="452"/>
    </row>
    <row r="46" spans="1:17" x14ac:dyDescent="0.2">
      <c r="A46" s="452"/>
      <c r="C46" s="1052"/>
      <c r="D46" s="1052"/>
      <c r="E46" s="1052"/>
      <c r="F46" s="1052"/>
      <c r="G46" s="1052"/>
      <c r="H46" s="1052"/>
      <c r="I46" s="1054"/>
      <c r="J46" s="1052"/>
      <c r="K46" s="1052"/>
      <c r="L46" s="1052"/>
      <c r="M46" s="1052"/>
      <c r="N46" s="1052"/>
      <c r="O46" s="1054"/>
      <c r="Q46" s="452"/>
    </row>
    <row r="47" spans="1:17" x14ac:dyDescent="0.2">
      <c r="A47" s="452"/>
      <c r="C47" s="1052" t="str">
        <f>Translations!$B$1192</f>
        <v>ICAO airport code</v>
      </c>
      <c r="D47" s="1052" t="str">
        <f>Translations!$B$1193</f>
        <v>State</v>
      </c>
      <c r="E47" s="1052"/>
      <c r="F47" s="1052" t="str">
        <f>Translations!$B$1192</f>
        <v>ICAO airport code</v>
      </c>
      <c r="G47" s="1052" t="str">
        <f>Translations!$B$1193</f>
        <v>State</v>
      </c>
      <c r="H47" s="1052"/>
      <c r="I47" s="1054"/>
      <c r="J47" s="1052"/>
      <c r="K47" s="1052"/>
      <c r="L47" s="1052"/>
      <c r="M47" s="1052"/>
      <c r="N47" s="1052"/>
      <c r="O47" s="1054"/>
      <c r="Q47" s="452"/>
    </row>
    <row r="48" spans="1:17" x14ac:dyDescent="0.2">
      <c r="A48" s="452"/>
      <c r="C48" s="1052"/>
      <c r="D48" s="1052"/>
      <c r="E48" s="1052"/>
      <c r="F48" s="1052"/>
      <c r="G48" s="1052"/>
      <c r="H48" s="1052"/>
      <c r="I48" s="1054"/>
      <c r="J48" s="1052"/>
      <c r="K48" s="1052"/>
      <c r="L48" s="1052"/>
      <c r="M48" s="1052"/>
      <c r="N48" s="1052"/>
      <c r="O48" s="1054"/>
      <c r="Q48" s="452"/>
    </row>
    <row r="49" spans="1:17" x14ac:dyDescent="0.2">
      <c r="A49" s="452"/>
      <c r="C49" s="1053"/>
      <c r="D49" s="1053"/>
      <c r="E49" s="1053"/>
      <c r="F49" s="1053"/>
      <c r="G49" s="1053"/>
      <c r="H49" s="1053"/>
      <c r="I49" s="1054"/>
      <c r="J49" s="1053"/>
      <c r="K49" s="1053"/>
      <c r="L49" s="1053"/>
      <c r="M49" s="1053"/>
      <c r="N49" s="1053"/>
      <c r="O49" s="1054"/>
      <c r="Q49" s="452"/>
    </row>
    <row r="50" spans="1:17" x14ac:dyDescent="0.2">
      <c r="A50" s="452"/>
      <c r="C50" s="461"/>
      <c r="D50" s="1056"/>
      <c r="E50" s="1056"/>
      <c r="F50" s="461"/>
      <c r="G50" s="1056"/>
      <c r="H50" s="1056"/>
      <c r="I50" s="461"/>
      <c r="J50" s="468"/>
      <c r="K50" s="461"/>
      <c r="L50" s="469"/>
      <c r="M50" s="466" t="str">
        <f t="shared" ref="M50:M113" si="0">IF(K50="","", INDEX(CNTR_EFListSelected,MATCH(K50,CORSIA_FuelsList,0)))</f>
        <v/>
      </c>
      <c r="N50" s="467" t="str">
        <f>IF(COUNT(L50:M50)=2,L50*M50,"")</f>
        <v/>
      </c>
      <c r="O50" s="461"/>
      <c r="Q50" s="452"/>
    </row>
    <row r="51" spans="1:17" x14ac:dyDescent="0.2">
      <c r="A51" s="452"/>
      <c r="C51" s="461"/>
      <c r="D51" s="1056"/>
      <c r="E51" s="1056"/>
      <c r="F51" s="461"/>
      <c r="G51" s="1056"/>
      <c r="H51" s="1056"/>
      <c r="I51" s="461"/>
      <c r="J51" s="468"/>
      <c r="K51" s="461"/>
      <c r="L51" s="469"/>
      <c r="M51" s="466" t="str">
        <f t="shared" si="0"/>
        <v/>
      </c>
      <c r="N51" s="467" t="str">
        <f t="shared" ref="N51:N114" si="1">IF(COUNT(L51:M51)=2,L51*M51,"")</f>
        <v/>
      </c>
      <c r="O51" s="461"/>
      <c r="Q51" s="452"/>
    </row>
    <row r="52" spans="1:17" x14ac:dyDescent="0.2">
      <c r="A52" s="452"/>
      <c r="C52" s="461"/>
      <c r="D52" s="1056"/>
      <c r="E52" s="1056"/>
      <c r="F52" s="461"/>
      <c r="G52" s="1056"/>
      <c r="H52" s="1056"/>
      <c r="I52" s="461"/>
      <c r="J52" s="468"/>
      <c r="K52" s="461"/>
      <c r="L52" s="469"/>
      <c r="M52" s="466" t="str">
        <f t="shared" si="0"/>
        <v/>
      </c>
      <c r="N52" s="467" t="str">
        <f t="shared" si="1"/>
        <v/>
      </c>
      <c r="O52" s="461"/>
      <c r="Q52" s="452"/>
    </row>
    <row r="53" spans="1:17" x14ac:dyDescent="0.2">
      <c r="A53" s="452"/>
      <c r="C53" s="461"/>
      <c r="D53" s="1056"/>
      <c r="E53" s="1056"/>
      <c r="F53" s="461"/>
      <c r="G53" s="1056"/>
      <c r="H53" s="1056"/>
      <c r="I53" s="461"/>
      <c r="J53" s="468"/>
      <c r="K53" s="461"/>
      <c r="L53" s="469"/>
      <c r="M53" s="466" t="str">
        <f t="shared" si="0"/>
        <v/>
      </c>
      <c r="N53" s="467" t="str">
        <f t="shared" si="1"/>
        <v/>
      </c>
      <c r="O53" s="461"/>
      <c r="Q53" s="452"/>
    </row>
    <row r="54" spans="1:17" x14ac:dyDescent="0.2">
      <c r="A54" s="452"/>
      <c r="C54" s="461"/>
      <c r="D54" s="1056"/>
      <c r="E54" s="1056"/>
      <c r="F54" s="461"/>
      <c r="G54" s="1056"/>
      <c r="H54" s="1056"/>
      <c r="I54" s="461"/>
      <c r="J54" s="468"/>
      <c r="K54" s="461"/>
      <c r="L54" s="469"/>
      <c r="M54" s="466" t="str">
        <f t="shared" si="0"/>
        <v/>
      </c>
      <c r="N54" s="467" t="str">
        <f t="shared" si="1"/>
        <v/>
      </c>
      <c r="O54" s="461"/>
      <c r="Q54" s="452"/>
    </row>
    <row r="55" spans="1:17" x14ac:dyDescent="0.2">
      <c r="A55" s="452"/>
      <c r="C55" s="461"/>
      <c r="D55" s="1056"/>
      <c r="E55" s="1056"/>
      <c r="F55" s="461"/>
      <c r="G55" s="1056"/>
      <c r="H55" s="1056"/>
      <c r="I55" s="461"/>
      <c r="J55" s="468"/>
      <c r="K55" s="461"/>
      <c r="L55" s="469"/>
      <c r="M55" s="466" t="str">
        <f t="shared" si="0"/>
        <v/>
      </c>
      <c r="N55" s="467" t="str">
        <f t="shared" si="1"/>
        <v/>
      </c>
      <c r="O55" s="461"/>
      <c r="Q55" s="452"/>
    </row>
    <row r="56" spans="1:17" x14ac:dyDescent="0.2">
      <c r="A56" s="452"/>
      <c r="C56" s="461"/>
      <c r="D56" s="1056"/>
      <c r="E56" s="1056"/>
      <c r="F56" s="461"/>
      <c r="G56" s="1056"/>
      <c r="H56" s="1056"/>
      <c r="I56" s="461"/>
      <c r="J56" s="468"/>
      <c r="K56" s="461"/>
      <c r="L56" s="469"/>
      <c r="M56" s="466" t="str">
        <f t="shared" si="0"/>
        <v/>
      </c>
      <c r="N56" s="467" t="str">
        <f t="shared" si="1"/>
        <v/>
      </c>
      <c r="O56" s="461"/>
      <c r="Q56" s="452"/>
    </row>
    <row r="57" spans="1:17" x14ac:dyDescent="0.2">
      <c r="A57" s="452"/>
      <c r="C57" s="461"/>
      <c r="D57" s="1056"/>
      <c r="E57" s="1056"/>
      <c r="F57" s="461"/>
      <c r="G57" s="1056"/>
      <c r="H57" s="1056"/>
      <c r="I57" s="461"/>
      <c r="J57" s="468"/>
      <c r="K57" s="461"/>
      <c r="L57" s="469"/>
      <c r="M57" s="466" t="str">
        <f t="shared" si="0"/>
        <v/>
      </c>
      <c r="N57" s="467" t="str">
        <f t="shared" si="1"/>
        <v/>
      </c>
      <c r="O57" s="461"/>
      <c r="Q57" s="452"/>
    </row>
    <row r="58" spans="1:17" x14ac:dyDescent="0.2">
      <c r="A58" s="452"/>
      <c r="C58" s="461"/>
      <c r="D58" s="1056"/>
      <c r="E58" s="1056"/>
      <c r="F58" s="461"/>
      <c r="G58" s="1056"/>
      <c r="H58" s="1056"/>
      <c r="I58" s="461"/>
      <c r="J58" s="468"/>
      <c r="K58" s="461"/>
      <c r="L58" s="469"/>
      <c r="M58" s="466" t="str">
        <f t="shared" si="0"/>
        <v/>
      </c>
      <c r="N58" s="467" t="str">
        <f t="shared" si="1"/>
        <v/>
      </c>
      <c r="O58" s="461"/>
      <c r="Q58" s="452"/>
    </row>
    <row r="59" spans="1:17" x14ac:dyDescent="0.2">
      <c r="A59" s="452"/>
      <c r="C59" s="461"/>
      <c r="D59" s="1056"/>
      <c r="E59" s="1056"/>
      <c r="F59" s="461"/>
      <c r="G59" s="1056"/>
      <c r="H59" s="1056"/>
      <c r="I59" s="461"/>
      <c r="J59" s="468"/>
      <c r="K59" s="461"/>
      <c r="L59" s="469"/>
      <c r="M59" s="466" t="str">
        <f t="shared" si="0"/>
        <v/>
      </c>
      <c r="N59" s="467" t="str">
        <f t="shared" si="1"/>
        <v/>
      </c>
      <c r="O59" s="461"/>
      <c r="Q59" s="452"/>
    </row>
    <row r="60" spans="1:17" x14ac:dyDescent="0.2">
      <c r="A60" s="452"/>
      <c r="C60" s="461"/>
      <c r="D60" s="1056"/>
      <c r="E60" s="1056"/>
      <c r="F60" s="461"/>
      <c r="G60" s="1056"/>
      <c r="H60" s="1056"/>
      <c r="I60" s="461"/>
      <c r="J60" s="468"/>
      <c r="K60" s="461"/>
      <c r="L60" s="469"/>
      <c r="M60" s="466" t="str">
        <f t="shared" si="0"/>
        <v/>
      </c>
      <c r="N60" s="467" t="str">
        <f t="shared" si="1"/>
        <v/>
      </c>
      <c r="O60" s="461"/>
      <c r="Q60" s="452"/>
    </row>
    <row r="61" spans="1:17" x14ac:dyDescent="0.2">
      <c r="A61" s="452"/>
      <c r="C61" s="461"/>
      <c r="D61" s="1056"/>
      <c r="E61" s="1056"/>
      <c r="F61" s="461"/>
      <c r="G61" s="1056"/>
      <c r="H61" s="1056"/>
      <c r="I61" s="461"/>
      <c r="J61" s="468"/>
      <c r="K61" s="461"/>
      <c r="L61" s="469"/>
      <c r="M61" s="466" t="str">
        <f t="shared" si="0"/>
        <v/>
      </c>
      <c r="N61" s="467" t="str">
        <f t="shared" si="1"/>
        <v/>
      </c>
      <c r="O61" s="461"/>
      <c r="Q61" s="452"/>
    </row>
    <row r="62" spans="1:17" x14ac:dyDescent="0.2">
      <c r="A62" s="452"/>
      <c r="C62" s="461"/>
      <c r="D62" s="1056"/>
      <c r="E62" s="1056"/>
      <c r="F62" s="461"/>
      <c r="G62" s="1056"/>
      <c r="H62" s="1056"/>
      <c r="I62" s="461"/>
      <c r="J62" s="468"/>
      <c r="K62" s="461"/>
      <c r="L62" s="469"/>
      <c r="M62" s="466" t="str">
        <f t="shared" si="0"/>
        <v/>
      </c>
      <c r="N62" s="467" t="str">
        <f t="shared" si="1"/>
        <v/>
      </c>
      <c r="O62" s="461"/>
      <c r="Q62" s="452"/>
    </row>
    <row r="63" spans="1:17" x14ac:dyDescent="0.2">
      <c r="A63" s="452"/>
      <c r="C63" s="461"/>
      <c r="D63" s="1056"/>
      <c r="E63" s="1056"/>
      <c r="F63" s="461"/>
      <c r="G63" s="1056"/>
      <c r="H63" s="1056"/>
      <c r="I63" s="461"/>
      <c r="J63" s="468"/>
      <c r="K63" s="461"/>
      <c r="L63" s="469"/>
      <c r="M63" s="466" t="str">
        <f t="shared" si="0"/>
        <v/>
      </c>
      <c r="N63" s="467" t="str">
        <f t="shared" si="1"/>
        <v/>
      </c>
      <c r="O63" s="461"/>
      <c r="Q63" s="452"/>
    </row>
    <row r="64" spans="1:17" x14ac:dyDescent="0.2">
      <c r="A64" s="452"/>
      <c r="C64" s="461"/>
      <c r="D64" s="1056"/>
      <c r="E64" s="1056"/>
      <c r="F64" s="461"/>
      <c r="G64" s="1056"/>
      <c r="H64" s="1056"/>
      <c r="I64" s="461"/>
      <c r="J64" s="468"/>
      <c r="K64" s="461"/>
      <c r="L64" s="469"/>
      <c r="M64" s="466" t="str">
        <f t="shared" si="0"/>
        <v/>
      </c>
      <c r="N64" s="467" t="str">
        <f t="shared" si="1"/>
        <v/>
      </c>
      <c r="O64" s="461"/>
      <c r="Q64" s="452"/>
    </row>
    <row r="65" spans="1:17" x14ac:dyDescent="0.2">
      <c r="A65" s="452"/>
      <c r="C65" s="461"/>
      <c r="D65" s="1056"/>
      <c r="E65" s="1056"/>
      <c r="F65" s="461"/>
      <c r="G65" s="1056"/>
      <c r="H65" s="1056"/>
      <c r="I65" s="461"/>
      <c r="J65" s="468"/>
      <c r="K65" s="461"/>
      <c r="L65" s="469"/>
      <c r="M65" s="466" t="str">
        <f t="shared" si="0"/>
        <v/>
      </c>
      <c r="N65" s="467" t="str">
        <f t="shared" si="1"/>
        <v/>
      </c>
      <c r="O65" s="461"/>
      <c r="Q65" s="452"/>
    </row>
    <row r="66" spans="1:17" x14ac:dyDescent="0.2">
      <c r="A66" s="452"/>
      <c r="C66" s="461"/>
      <c r="D66" s="1056"/>
      <c r="E66" s="1056"/>
      <c r="F66" s="461"/>
      <c r="G66" s="1056"/>
      <c r="H66" s="1056"/>
      <c r="I66" s="461"/>
      <c r="J66" s="468"/>
      <c r="K66" s="461"/>
      <c r="L66" s="469"/>
      <c r="M66" s="466" t="str">
        <f t="shared" si="0"/>
        <v/>
      </c>
      <c r="N66" s="467" t="str">
        <f t="shared" si="1"/>
        <v/>
      </c>
      <c r="O66" s="461"/>
      <c r="Q66" s="452"/>
    </row>
    <row r="67" spans="1:17" x14ac:dyDescent="0.2">
      <c r="A67" s="452"/>
      <c r="C67" s="461"/>
      <c r="D67" s="1056"/>
      <c r="E67" s="1056"/>
      <c r="F67" s="461"/>
      <c r="G67" s="1056"/>
      <c r="H67" s="1056"/>
      <c r="I67" s="461"/>
      <c r="J67" s="468"/>
      <c r="K67" s="461"/>
      <c r="L67" s="469"/>
      <c r="M67" s="466" t="str">
        <f t="shared" si="0"/>
        <v/>
      </c>
      <c r="N67" s="467" t="str">
        <f t="shared" si="1"/>
        <v/>
      </c>
      <c r="O67" s="461"/>
      <c r="Q67" s="452"/>
    </row>
    <row r="68" spans="1:17" x14ac:dyDescent="0.2">
      <c r="A68" s="452"/>
      <c r="C68" s="461"/>
      <c r="D68" s="1056"/>
      <c r="E68" s="1056"/>
      <c r="F68" s="461"/>
      <c r="G68" s="1056"/>
      <c r="H68" s="1056"/>
      <c r="I68" s="461"/>
      <c r="J68" s="468"/>
      <c r="K68" s="461"/>
      <c r="L68" s="469"/>
      <c r="M68" s="466" t="str">
        <f t="shared" si="0"/>
        <v/>
      </c>
      <c r="N68" s="467" t="str">
        <f t="shared" si="1"/>
        <v/>
      </c>
      <c r="O68" s="461"/>
      <c r="Q68" s="452"/>
    </row>
    <row r="69" spans="1:17" x14ac:dyDescent="0.2">
      <c r="A69" s="452"/>
      <c r="C69" s="461"/>
      <c r="D69" s="1056"/>
      <c r="E69" s="1056"/>
      <c r="F69" s="461"/>
      <c r="G69" s="1056"/>
      <c r="H69" s="1056"/>
      <c r="I69" s="461"/>
      <c r="J69" s="468"/>
      <c r="K69" s="461"/>
      <c r="L69" s="469"/>
      <c r="M69" s="466" t="str">
        <f t="shared" si="0"/>
        <v/>
      </c>
      <c r="N69" s="467" t="str">
        <f t="shared" si="1"/>
        <v/>
      </c>
      <c r="O69" s="461"/>
      <c r="Q69" s="452"/>
    </row>
    <row r="70" spans="1:17" x14ac:dyDescent="0.2">
      <c r="A70" s="452"/>
      <c r="C70" s="461"/>
      <c r="D70" s="1056"/>
      <c r="E70" s="1056"/>
      <c r="F70" s="461"/>
      <c r="G70" s="1056"/>
      <c r="H70" s="1056"/>
      <c r="I70" s="461"/>
      <c r="J70" s="468"/>
      <c r="K70" s="461"/>
      <c r="L70" s="469"/>
      <c r="M70" s="466" t="str">
        <f t="shared" si="0"/>
        <v/>
      </c>
      <c r="N70" s="467" t="str">
        <f t="shared" si="1"/>
        <v/>
      </c>
      <c r="O70" s="461"/>
      <c r="Q70" s="452"/>
    </row>
    <row r="71" spans="1:17" x14ac:dyDescent="0.2">
      <c r="A71" s="452"/>
      <c r="C71" s="461"/>
      <c r="D71" s="1056"/>
      <c r="E71" s="1056"/>
      <c r="F71" s="461"/>
      <c r="G71" s="1056"/>
      <c r="H71" s="1056"/>
      <c r="I71" s="461"/>
      <c r="J71" s="468"/>
      <c r="K71" s="461"/>
      <c r="L71" s="469"/>
      <c r="M71" s="466" t="str">
        <f t="shared" si="0"/>
        <v/>
      </c>
      <c r="N71" s="467" t="str">
        <f t="shared" si="1"/>
        <v/>
      </c>
      <c r="O71" s="461"/>
      <c r="Q71" s="452"/>
    </row>
    <row r="72" spans="1:17" x14ac:dyDescent="0.2">
      <c r="A72" s="452"/>
      <c r="C72" s="461"/>
      <c r="D72" s="1056"/>
      <c r="E72" s="1056"/>
      <c r="F72" s="461"/>
      <c r="G72" s="1056"/>
      <c r="H72" s="1056"/>
      <c r="I72" s="461"/>
      <c r="J72" s="468"/>
      <c r="K72" s="461"/>
      <c r="L72" s="469"/>
      <c r="M72" s="466" t="str">
        <f t="shared" si="0"/>
        <v/>
      </c>
      <c r="N72" s="467" t="str">
        <f t="shared" si="1"/>
        <v/>
      </c>
      <c r="O72" s="461"/>
      <c r="Q72" s="452"/>
    </row>
    <row r="73" spans="1:17" x14ac:dyDescent="0.2">
      <c r="A73" s="452"/>
      <c r="C73" s="461"/>
      <c r="D73" s="1056"/>
      <c r="E73" s="1056"/>
      <c r="F73" s="461"/>
      <c r="G73" s="1056"/>
      <c r="H73" s="1056"/>
      <c r="I73" s="461"/>
      <c r="J73" s="468"/>
      <c r="K73" s="461"/>
      <c r="L73" s="469"/>
      <c r="M73" s="466" t="str">
        <f t="shared" si="0"/>
        <v/>
      </c>
      <c r="N73" s="467" t="str">
        <f t="shared" si="1"/>
        <v/>
      </c>
      <c r="O73" s="461"/>
      <c r="Q73" s="452"/>
    </row>
    <row r="74" spans="1:17" x14ac:dyDescent="0.2">
      <c r="A74" s="452"/>
      <c r="C74" s="461"/>
      <c r="D74" s="1056"/>
      <c r="E74" s="1056"/>
      <c r="F74" s="461"/>
      <c r="G74" s="1056"/>
      <c r="H74" s="1056"/>
      <c r="I74" s="461"/>
      <c r="J74" s="468"/>
      <c r="K74" s="461"/>
      <c r="L74" s="469"/>
      <c r="M74" s="466" t="str">
        <f t="shared" si="0"/>
        <v/>
      </c>
      <c r="N74" s="467" t="str">
        <f t="shared" si="1"/>
        <v/>
      </c>
      <c r="O74" s="461"/>
      <c r="Q74" s="452"/>
    </row>
    <row r="75" spans="1:17" x14ac:dyDescent="0.2">
      <c r="A75" s="452"/>
      <c r="C75" s="461"/>
      <c r="D75" s="1056"/>
      <c r="E75" s="1056"/>
      <c r="F75" s="461"/>
      <c r="G75" s="1056"/>
      <c r="H75" s="1056"/>
      <c r="I75" s="461"/>
      <c r="J75" s="468"/>
      <c r="K75" s="461"/>
      <c r="L75" s="469"/>
      <c r="M75" s="466" t="str">
        <f t="shared" si="0"/>
        <v/>
      </c>
      <c r="N75" s="467" t="str">
        <f t="shared" si="1"/>
        <v/>
      </c>
      <c r="O75" s="461"/>
      <c r="Q75" s="452"/>
    </row>
    <row r="76" spans="1:17" x14ac:dyDescent="0.2">
      <c r="A76" s="452"/>
      <c r="C76" s="461"/>
      <c r="D76" s="1056"/>
      <c r="E76" s="1056"/>
      <c r="F76" s="461"/>
      <c r="G76" s="1056"/>
      <c r="H76" s="1056"/>
      <c r="I76" s="461"/>
      <c r="J76" s="468"/>
      <c r="K76" s="461"/>
      <c r="L76" s="469"/>
      <c r="M76" s="466" t="str">
        <f t="shared" si="0"/>
        <v/>
      </c>
      <c r="N76" s="467" t="str">
        <f t="shared" si="1"/>
        <v/>
      </c>
      <c r="O76" s="461"/>
      <c r="Q76" s="452"/>
    </row>
    <row r="77" spans="1:17" x14ac:dyDescent="0.2">
      <c r="A77" s="452"/>
      <c r="C77" s="461"/>
      <c r="D77" s="1056"/>
      <c r="E77" s="1056"/>
      <c r="F77" s="461"/>
      <c r="G77" s="1056"/>
      <c r="H77" s="1056"/>
      <c r="I77" s="461"/>
      <c r="J77" s="468"/>
      <c r="K77" s="461"/>
      <c r="L77" s="469"/>
      <c r="M77" s="466" t="str">
        <f t="shared" si="0"/>
        <v/>
      </c>
      <c r="N77" s="467" t="str">
        <f t="shared" si="1"/>
        <v/>
      </c>
      <c r="O77" s="461"/>
      <c r="Q77" s="452"/>
    </row>
    <row r="78" spans="1:17" x14ac:dyDescent="0.2">
      <c r="A78" s="452"/>
      <c r="C78" s="461"/>
      <c r="D78" s="1056"/>
      <c r="E78" s="1056"/>
      <c r="F78" s="461"/>
      <c r="G78" s="1056"/>
      <c r="H78" s="1056"/>
      <c r="I78" s="461"/>
      <c r="J78" s="468"/>
      <c r="K78" s="461"/>
      <c r="L78" s="469"/>
      <c r="M78" s="466" t="str">
        <f t="shared" si="0"/>
        <v/>
      </c>
      <c r="N78" s="467" t="str">
        <f t="shared" si="1"/>
        <v/>
      </c>
      <c r="O78" s="461"/>
      <c r="Q78" s="452"/>
    </row>
    <row r="79" spans="1:17" x14ac:dyDescent="0.2">
      <c r="A79" s="452"/>
      <c r="C79" s="461"/>
      <c r="D79" s="1056"/>
      <c r="E79" s="1056"/>
      <c r="F79" s="461"/>
      <c r="G79" s="1056"/>
      <c r="H79" s="1056"/>
      <c r="I79" s="461"/>
      <c r="J79" s="468"/>
      <c r="K79" s="461"/>
      <c r="L79" s="469"/>
      <c r="M79" s="466" t="str">
        <f t="shared" si="0"/>
        <v/>
      </c>
      <c r="N79" s="467" t="str">
        <f t="shared" si="1"/>
        <v/>
      </c>
      <c r="O79" s="461"/>
      <c r="Q79" s="452"/>
    </row>
    <row r="80" spans="1:17" x14ac:dyDescent="0.2">
      <c r="A80" s="452"/>
      <c r="C80" s="461"/>
      <c r="D80" s="1056"/>
      <c r="E80" s="1056"/>
      <c r="F80" s="461"/>
      <c r="G80" s="1056"/>
      <c r="H80" s="1056"/>
      <c r="I80" s="461"/>
      <c r="J80" s="468"/>
      <c r="K80" s="461"/>
      <c r="L80" s="469"/>
      <c r="M80" s="466" t="str">
        <f t="shared" si="0"/>
        <v/>
      </c>
      <c r="N80" s="467" t="str">
        <f t="shared" si="1"/>
        <v/>
      </c>
      <c r="O80" s="461"/>
      <c r="Q80" s="452"/>
    </row>
    <row r="81" spans="1:17" x14ac:dyDescent="0.2">
      <c r="A81" s="452"/>
      <c r="C81" s="461"/>
      <c r="D81" s="1056"/>
      <c r="E81" s="1056"/>
      <c r="F81" s="461"/>
      <c r="G81" s="1056"/>
      <c r="H81" s="1056"/>
      <c r="I81" s="461"/>
      <c r="J81" s="468"/>
      <c r="K81" s="461"/>
      <c r="L81" s="469"/>
      <c r="M81" s="466" t="str">
        <f t="shared" si="0"/>
        <v/>
      </c>
      <c r="N81" s="467" t="str">
        <f t="shared" si="1"/>
        <v/>
      </c>
      <c r="O81" s="461"/>
      <c r="Q81" s="452"/>
    </row>
    <row r="82" spans="1:17" x14ac:dyDescent="0.2">
      <c r="A82" s="452"/>
      <c r="C82" s="461"/>
      <c r="D82" s="1056"/>
      <c r="E82" s="1056"/>
      <c r="F82" s="461"/>
      <c r="G82" s="1056"/>
      <c r="H82" s="1056"/>
      <c r="I82" s="461"/>
      <c r="J82" s="468"/>
      <c r="K82" s="461"/>
      <c r="L82" s="469"/>
      <c r="M82" s="466" t="str">
        <f t="shared" si="0"/>
        <v/>
      </c>
      <c r="N82" s="467" t="str">
        <f t="shared" si="1"/>
        <v/>
      </c>
      <c r="O82" s="461"/>
      <c r="Q82" s="452"/>
    </row>
    <row r="83" spans="1:17" x14ac:dyDescent="0.2">
      <c r="A83" s="452"/>
      <c r="C83" s="461"/>
      <c r="D83" s="1056"/>
      <c r="E83" s="1056"/>
      <c r="F83" s="461"/>
      <c r="G83" s="1056"/>
      <c r="H83" s="1056"/>
      <c r="I83" s="461"/>
      <c r="J83" s="468"/>
      <c r="K83" s="461"/>
      <c r="L83" s="469"/>
      <c r="M83" s="466" t="str">
        <f t="shared" si="0"/>
        <v/>
      </c>
      <c r="N83" s="467" t="str">
        <f t="shared" si="1"/>
        <v/>
      </c>
      <c r="O83" s="461"/>
      <c r="Q83" s="452"/>
    </row>
    <row r="84" spans="1:17" x14ac:dyDescent="0.2">
      <c r="A84" s="452"/>
      <c r="C84" s="461"/>
      <c r="D84" s="1056"/>
      <c r="E84" s="1056"/>
      <c r="F84" s="461"/>
      <c r="G84" s="1056"/>
      <c r="H84" s="1056"/>
      <c r="I84" s="461"/>
      <c r="J84" s="468"/>
      <c r="K84" s="461"/>
      <c r="L84" s="469"/>
      <c r="M84" s="466" t="str">
        <f t="shared" si="0"/>
        <v/>
      </c>
      <c r="N84" s="467" t="str">
        <f t="shared" si="1"/>
        <v/>
      </c>
      <c r="O84" s="461"/>
      <c r="Q84" s="452"/>
    </row>
    <row r="85" spans="1:17" x14ac:dyDescent="0.2">
      <c r="A85" s="452"/>
      <c r="C85" s="461"/>
      <c r="D85" s="1056"/>
      <c r="E85" s="1056"/>
      <c r="F85" s="461"/>
      <c r="G85" s="1056"/>
      <c r="H85" s="1056"/>
      <c r="I85" s="461"/>
      <c r="J85" s="468"/>
      <c r="K85" s="461"/>
      <c r="L85" s="469"/>
      <c r="M85" s="466" t="str">
        <f t="shared" si="0"/>
        <v/>
      </c>
      <c r="N85" s="467" t="str">
        <f t="shared" si="1"/>
        <v/>
      </c>
      <c r="O85" s="461"/>
      <c r="Q85" s="452"/>
    </row>
    <row r="86" spans="1:17" x14ac:dyDescent="0.2">
      <c r="A86" s="452"/>
      <c r="C86" s="461"/>
      <c r="D86" s="1056"/>
      <c r="E86" s="1056"/>
      <c r="F86" s="461"/>
      <c r="G86" s="1056"/>
      <c r="H86" s="1056"/>
      <c r="I86" s="461"/>
      <c r="J86" s="468"/>
      <c r="K86" s="461"/>
      <c r="L86" s="469"/>
      <c r="M86" s="466" t="str">
        <f t="shared" si="0"/>
        <v/>
      </c>
      <c r="N86" s="467" t="str">
        <f t="shared" si="1"/>
        <v/>
      </c>
      <c r="O86" s="461"/>
      <c r="Q86" s="452"/>
    </row>
    <row r="87" spans="1:17" x14ac:dyDescent="0.2">
      <c r="A87" s="452"/>
      <c r="C87" s="461"/>
      <c r="D87" s="1056"/>
      <c r="E87" s="1056"/>
      <c r="F87" s="461"/>
      <c r="G87" s="1056"/>
      <c r="H87" s="1056"/>
      <c r="I87" s="461"/>
      <c r="J87" s="468"/>
      <c r="K87" s="461"/>
      <c r="L87" s="469"/>
      <c r="M87" s="466" t="str">
        <f t="shared" si="0"/>
        <v/>
      </c>
      <c r="N87" s="467" t="str">
        <f t="shared" si="1"/>
        <v/>
      </c>
      <c r="O87" s="461"/>
      <c r="Q87" s="452"/>
    </row>
    <row r="88" spans="1:17" x14ac:dyDescent="0.2">
      <c r="A88" s="452"/>
      <c r="C88" s="461"/>
      <c r="D88" s="1056"/>
      <c r="E88" s="1056"/>
      <c r="F88" s="461"/>
      <c r="G88" s="1056"/>
      <c r="H88" s="1056"/>
      <c r="I88" s="461"/>
      <c r="J88" s="468"/>
      <c r="K88" s="461"/>
      <c r="L88" s="469"/>
      <c r="M88" s="466" t="str">
        <f t="shared" si="0"/>
        <v/>
      </c>
      <c r="N88" s="467" t="str">
        <f t="shared" si="1"/>
        <v/>
      </c>
      <c r="O88" s="461"/>
      <c r="Q88" s="452"/>
    </row>
    <row r="89" spans="1:17" x14ac:dyDescent="0.2">
      <c r="A89" s="452"/>
      <c r="C89" s="461"/>
      <c r="D89" s="1056"/>
      <c r="E89" s="1056"/>
      <c r="F89" s="461"/>
      <c r="G89" s="1056"/>
      <c r="H89" s="1056"/>
      <c r="I89" s="461"/>
      <c r="J89" s="468"/>
      <c r="K89" s="461"/>
      <c r="L89" s="469"/>
      <c r="M89" s="466" t="str">
        <f t="shared" si="0"/>
        <v/>
      </c>
      <c r="N89" s="467" t="str">
        <f t="shared" si="1"/>
        <v/>
      </c>
      <c r="O89" s="461"/>
      <c r="Q89" s="452"/>
    </row>
    <row r="90" spans="1:17" x14ac:dyDescent="0.2">
      <c r="A90" s="452"/>
      <c r="C90" s="461"/>
      <c r="D90" s="1056"/>
      <c r="E90" s="1056"/>
      <c r="F90" s="461"/>
      <c r="G90" s="1056"/>
      <c r="H90" s="1056"/>
      <c r="I90" s="461"/>
      <c r="J90" s="468"/>
      <c r="K90" s="461"/>
      <c r="L90" s="469"/>
      <c r="M90" s="466" t="str">
        <f t="shared" si="0"/>
        <v/>
      </c>
      <c r="N90" s="467" t="str">
        <f t="shared" si="1"/>
        <v/>
      </c>
      <c r="O90" s="461"/>
      <c r="Q90" s="452"/>
    </row>
    <row r="91" spans="1:17" x14ac:dyDescent="0.2">
      <c r="A91" s="452"/>
      <c r="C91" s="461"/>
      <c r="D91" s="1056"/>
      <c r="E91" s="1056"/>
      <c r="F91" s="461"/>
      <c r="G91" s="1056"/>
      <c r="H91" s="1056"/>
      <c r="I91" s="461"/>
      <c r="J91" s="468"/>
      <c r="K91" s="461"/>
      <c r="L91" s="469"/>
      <c r="M91" s="466" t="str">
        <f t="shared" si="0"/>
        <v/>
      </c>
      <c r="N91" s="467" t="str">
        <f t="shared" si="1"/>
        <v/>
      </c>
      <c r="O91" s="461"/>
      <c r="Q91" s="452"/>
    </row>
    <row r="92" spans="1:17" x14ac:dyDescent="0.2">
      <c r="A92" s="452"/>
      <c r="C92" s="461"/>
      <c r="D92" s="1056"/>
      <c r="E92" s="1056"/>
      <c r="F92" s="461"/>
      <c r="G92" s="1056"/>
      <c r="H92" s="1056"/>
      <c r="I92" s="461"/>
      <c r="J92" s="468"/>
      <c r="K92" s="461"/>
      <c r="L92" s="469"/>
      <c r="M92" s="466" t="str">
        <f t="shared" si="0"/>
        <v/>
      </c>
      <c r="N92" s="467" t="str">
        <f t="shared" si="1"/>
        <v/>
      </c>
      <c r="O92" s="461"/>
      <c r="Q92" s="452"/>
    </row>
    <row r="93" spans="1:17" x14ac:dyDescent="0.2">
      <c r="A93" s="452"/>
      <c r="C93" s="461"/>
      <c r="D93" s="1056"/>
      <c r="E93" s="1056"/>
      <c r="F93" s="461"/>
      <c r="G93" s="1056"/>
      <c r="H93" s="1056"/>
      <c r="I93" s="461"/>
      <c r="J93" s="468"/>
      <c r="K93" s="461"/>
      <c r="L93" s="469"/>
      <c r="M93" s="466" t="str">
        <f t="shared" si="0"/>
        <v/>
      </c>
      <c r="N93" s="467" t="str">
        <f t="shared" si="1"/>
        <v/>
      </c>
      <c r="O93" s="461"/>
      <c r="Q93" s="452"/>
    </row>
    <row r="94" spans="1:17" x14ac:dyDescent="0.2">
      <c r="A94" s="452"/>
      <c r="C94" s="461"/>
      <c r="D94" s="1056"/>
      <c r="E94" s="1056"/>
      <c r="F94" s="461"/>
      <c r="G94" s="1056"/>
      <c r="H94" s="1056"/>
      <c r="I94" s="461"/>
      <c r="J94" s="468"/>
      <c r="K94" s="461"/>
      <c r="L94" s="469"/>
      <c r="M94" s="466" t="str">
        <f t="shared" si="0"/>
        <v/>
      </c>
      <c r="N94" s="467" t="str">
        <f t="shared" si="1"/>
        <v/>
      </c>
      <c r="O94" s="461"/>
      <c r="Q94" s="452"/>
    </row>
    <row r="95" spans="1:17" x14ac:dyDescent="0.2">
      <c r="A95" s="452"/>
      <c r="C95" s="461"/>
      <c r="D95" s="1056"/>
      <c r="E95" s="1056"/>
      <c r="F95" s="461"/>
      <c r="G95" s="1056"/>
      <c r="H95" s="1056"/>
      <c r="I95" s="461"/>
      <c r="J95" s="468"/>
      <c r="K95" s="461"/>
      <c r="L95" s="469"/>
      <c r="M95" s="466" t="str">
        <f t="shared" si="0"/>
        <v/>
      </c>
      <c r="N95" s="467" t="str">
        <f t="shared" si="1"/>
        <v/>
      </c>
      <c r="O95" s="461"/>
      <c r="Q95" s="452"/>
    </row>
    <row r="96" spans="1:17" x14ac:dyDescent="0.2">
      <c r="A96" s="452"/>
      <c r="C96" s="461"/>
      <c r="D96" s="1056"/>
      <c r="E96" s="1056"/>
      <c r="F96" s="461"/>
      <c r="G96" s="1056"/>
      <c r="H96" s="1056"/>
      <c r="I96" s="461"/>
      <c r="J96" s="468"/>
      <c r="K96" s="461"/>
      <c r="L96" s="469"/>
      <c r="M96" s="466" t="str">
        <f t="shared" si="0"/>
        <v/>
      </c>
      <c r="N96" s="467" t="str">
        <f t="shared" si="1"/>
        <v/>
      </c>
      <c r="O96" s="461"/>
      <c r="Q96" s="452"/>
    </row>
    <row r="97" spans="1:17" x14ac:dyDescent="0.2">
      <c r="A97" s="452"/>
      <c r="C97" s="461"/>
      <c r="D97" s="1056"/>
      <c r="E97" s="1056"/>
      <c r="F97" s="461"/>
      <c r="G97" s="1056"/>
      <c r="H97" s="1056"/>
      <c r="I97" s="461"/>
      <c r="J97" s="468"/>
      <c r="K97" s="461"/>
      <c r="L97" s="469"/>
      <c r="M97" s="466" t="str">
        <f t="shared" si="0"/>
        <v/>
      </c>
      <c r="N97" s="467" t="str">
        <f t="shared" si="1"/>
        <v/>
      </c>
      <c r="O97" s="461"/>
      <c r="Q97" s="452"/>
    </row>
    <row r="98" spans="1:17" x14ac:dyDescent="0.2">
      <c r="A98" s="452"/>
      <c r="C98" s="461"/>
      <c r="D98" s="1056"/>
      <c r="E98" s="1056"/>
      <c r="F98" s="461"/>
      <c r="G98" s="1056"/>
      <c r="H98" s="1056"/>
      <c r="I98" s="461"/>
      <c r="J98" s="468"/>
      <c r="K98" s="461"/>
      <c r="L98" s="469"/>
      <c r="M98" s="466" t="str">
        <f t="shared" si="0"/>
        <v/>
      </c>
      <c r="N98" s="467" t="str">
        <f t="shared" si="1"/>
        <v/>
      </c>
      <c r="O98" s="461"/>
      <c r="Q98" s="452"/>
    </row>
    <row r="99" spans="1:17" x14ac:dyDescent="0.2">
      <c r="A99" s="452"/>
      <c r="C99" s="461"/>
      <c r="D99" s="1056"/>
      <c r="E99" s="1056"/>
      <c r="F99" s="461"/>
      <c r="G99" s="1056"/>
      <c r="H99" s="1056"/>
      <c r="I99" s="461"/>
      <c r="J99" s="468"/>
      <c r="K99" s="461"/>
      <c r="L99" s="469"/>
      <c r="M99" s="466" t="str">
        <f t="shared" si="0"/>
        <v/>
      </c>
      <c r="N99" s="467" t="str">
        <f t="shared" si="1"/>
        <v/>
      </c>
      <c r="O99" s="461"/>
      <c r="Q99" s="452"/>
    </row>
    <row r="100" spans="1:17" x14ac:dyDescent="0.2">
      <c r="A100" s="452"/>
      <c r="C100" s="461"/>
      <c r="D100" s="1056"/>
      <c r="E100" s="1056"/>
      <c r="F100" s="461"/>
      <c r="G100" s="1056"/>
      <c r="H100" s="1056"/>
      <c r="I100" s="461"/>
      <c r="J100" s="468"/>
      <c r="K100" s="461"/>
      <c r="L100" s="469"/>
      <c r="M100" s="466" t="str">
        <f t="shared" si="0"/>
        <v/>
      </c>
      <c r="N100" s="467" t="str">
        <f t="shared" si="1"/>
        <v/>
      </c>
      <c r="O100" s="461"/>
      <c r="Q100" s="452"/>
    </row>
    <row r="101" spans="1:17" x14ac:dyDescent="0.2">
      <c r="A101" s="452"/>
      <c r="C101" s="461"/>
      <c r="D101" s="1056"/>
      <c r="E101" s="1056"/>
      <c r="F101" s="461"/>
      <c r="G101" s="1056"/>
      <c r="H101" s="1056"/>
      <c r="I101" s="461"/>
      <c r="J101" s="468"/>
      <c r="K101" s="461"/>
      <c r="L101" s="469"/>
      <c r="M101" s="466" t="str">
        <f t="shared" si="0"/>
        <v/>
      </c>
      <c r="N101" s="467" t="str">
        <f t="shared" si="1"/>
        <v/>
      </c>
      <c r="O101" s="461"/>
      <c r="Q101" s="452"/>
    </row>
    <row r="102" spans="1:17" x14ac:dyDescent="0.2">
      <c r="A102" s="452"/>
      <c r="C102" s="461"/>
      <c r="D102" s="1056"/>
      <c r="E102" s="1056"/>
      <c r="F102" s="461"/>
      <c r="G102" s="1056"/>
      <c r="H102" s="1056"/>
      <c r="I102" s="461"/>
      <c r="J102" s="468"/>
      <c r="K102" s="461"/>
      <c r="L102" s="469"/>
      <c r="M102" s="466" t="str">
        <f t="shared" si="0"/>
        <v/>
      </c>
      <c r="N102" s="467" t="str">
        <f t="shared" si="1"/>
        <v/>
      </c>
      <c r="O102" s="461"/>
      <c r="Q102" s="452"/>
    </row>
    <row r="103" spans="1:17" x14ac:dyDescent="0.2">
      <c r="A103" s="452"/>
      <c r="C103" s="461"/>
      <c r="D103" s="1056"/>
      <c r="E103" s="1056"/>
      <c r="F103" s="461"/>
      <c r="G103" s="1056"/>
      <c r="H103" s="1056"/>
      <c r="I103" s="461"/>
      <c r="J103" s="468"/>
      <c r="K103" s="461"/>
      <c r="L103" s="469"/>
      <c r="M103" s="466" t="str">
        <f t="shared" si="0"/>
        <v/>
      </c>
      <c r="N103" s="467" t="str">
        <f t="shared" si="1"/>
        <v/>
      </c>
      <c r="O103" s="461"/>
      <c r="Q103" s="452"/>
    </row>
    <row r="104" spans="1:17" x14ac:dyDescent="0.2">
      <c r="A104" s="452"/>
      <c r="C104" s="461"/>
      <c r="D104" s="1056"/>
      <c r="E104" s="1056"/>
      <c r="F104" s="461"/>
      <c r="G104" s="1056"/>
      <c r="H104" s="1056"/>
      <c r="I104" s="461"/>
      <c r="J104" s="468"/>
      <c r="K104" s="461"/>
      <c r="L104" s="469"/>
      <c r="M104" s="466" t="str">
        <f t="shared" si="0"/>
        <v/>
      </c>
      <c r="N104" s="467" t="str">
        <f t="shared" si="1"/>
        <v/>
      </c>
      <c r="O104" s="461"/>
      <c r="Q104" s="452"/>
    </row>
    <row r="105" spans="1:17" x14ac:dyDescent="0.2">
      <c r="A105" s="452"/>
      <c r="C105" s="461"/>
      <c r="D105" s="1056"/>
      <c r="E105" s="1056"/>
      <c r="F105" s="461"/>
      <c r="G105" s="1056"/>
      <c r="H105" s="1056"/>
      <c r="I105" s="461"/>
      <c r="J105" s="468"/>
      <c r="K105" s="461"/>
      <c r="L105" s="469"/>
      <c r="M105" s="466" t="str">
        <f t="shared" si="0"/>
        <v/>
      </c>
      <c r="N105" s="467" t="str">
        <f t="shared" si="1"/>
        <v/>
      </c>
      <c r="O105" s="461"/>
      <c r="Q105" s="452"/>
    </row>
    <row r="106" spans="1:17" x14ac:dyDescent="0.2">
      <c r="A106" s="452"/>
      <c r="C106" s="461"/>
      <c r="D106" s="1056"/>
      <c r="E106" s="1056"/>
      <c r="F106" s="461"/>
      <c r="G106" s="1056"/>
      <c r="H106" s="1056"/>
      <c r="I106" s="461"/>
      <c r="J106" s="468"/>
      <c r="K106" s="461"/>
      <c r="L106" s="469"/>
      <c r="M106" s="466" t="str">
        <f t="shared" si="0"/>
        <v/>
      </c>
      <c r="N106" s="467" t="str">
        <f t="shared" si="1"/>
        <v/>
      </c>
      <c r="O106" s="461"/>
      <c r="Q106" s="452"/>
    </row>
    <row r="107" spans="1:17" x14ac:dyDescent="0.2">
      <c r="A107" s="452"/>
      <c r="C107" s="461"/>
      <c r="D107" s="1056"/>
      <c r="E107" s="1056"/>
      <c r="F107" s="461"/>
      <c r="G107" s="1056"/>
      <c r="H107" s="1056"/>
      <c r="I107" s="461"/>
      <c r="J107" s="468"/>
      <c r="K107" s="461"/>
      <c r="L107" s="469"/>
      <c r="M107" s="466" t="str">
        <f t="shared" si="0"/>
        <v/>
      </c>
      <c r="N107" s="467" t="str">
        <f t="shared" si="1"/>
        <v/>
      </c>
      <c r="O107" s="461"/>
      <c r="Q107" s="452"/>
    </row>
    <row r="108" spans="1:17" x14ac:dyDescent="0.2">
      <c r="A108" s="452"/>
      <c r="C108" s="461"/>
      <c r="D108" s="1056"/>
      <c r="E108" s="1056"/>
      <c r="F108" s="461"/>
      <c r="G108" s="1056"/>
      <c r="H108" s="1056"/>
      <c r="I108" s="461"/>
      <c r="J108" s="468"/>
      <c r="K108" s="461"/>
      <c r="L108" s="469"/>
      <c r="M108" s="466" t="str">
        <f t="shared" si="0"/>
        <v/>
      </c>
      <c r="N108" s="467" t="str">
        <f t="shared" si="1"/>
        <v/>
      </c>
      <c r="O108" s="461"/>
      <c r="Q108" s="452"/>
    </row>
    <row r="109" spans="1:17" x14ac:dyDescent="0.2">
      <c r="A109" s="452"/>
      <c r="C109" s="461"/>
      <c r="D109" s="1056"/>
      <c r="E109" s="1056"/>
      <c r="F109" s="461"/>
      <c r="G109" s="1056"/>
      <c r="H109" s="1056"/>
      <c r="I109" s="461"/>
      <c r="J109" s="468"/>
      <c r="K109" s="461"/>
      <c r="L109" s="469"/>
      <c r="M109" s="466" t="str">
        <f t="shared" si="0"/>
        <v/>
      </c>
      <c r="N109" s="467" t="str">
        <f t="shared" si="1"/>
        <v/>
      </c>
      <c r="O109" s="461"/>
      <c r="Q109" s="452"/>
    </row>
    <row r="110" spans="1:17" x14ac:dyDescent="0.2">
      <c r="A110" s="452"/>
      <c r="C110" s="461"/>
      <c r="D110" s="1056"/>
      <c r="E110" s="1056"/>
      <c r="F110" s="461"/>
      <c r="G110" s="1056"/>
      <c r="H110" s="1056"/>
      <c r="I110" s="461"/>
      <c r="J110" s="468"/>
      <c r="K110" s="461"/>
      <c r="L110" s="469"/>
      <c r="M110" s="466" t="str">
        <f t="shared" si="0"/>
        <v/>
      </c>
      <c r="N110" s="467" t="str">
        <f t="shared" si="1"/>
        <v/>
      </c>
      <c r="O110" s="461"/>
      <c r="Q110" s="452"/>
    </row>
    <row r="111" spans="1:17" x14ac:dyDescent="0.2">
      <c r="A111" s="452"/>
      <c r="C111" s="461"/>
      <c r="D111" s="1056"/>
      <c r="E111" s="1056"/>
      <c r="F111" s="461"/>
      <c r="G111" s="1056"/>
      <c r="H111" s="1056"/>
      <c r="I111" s="461"/>
      <c r="J111" s="468"/>
      <c r="K111" s="461"/>
      <c r="L111" s="469"/>
      <c r="M111" s="466" t="str">
        <f t="shared" si="0"/>
        <v/>
      </c>
      <c r="N111" s="467" t="str">
        <f t="shared" si="1"/>
        <v/>
      </c>
      <c r="O111" s="461"/>
      <c r="Q111" s="452"/>
    </row>
    <row r="112" spans="1:17" x14ac:dyDescent="0.2">
      <c r="A112" s="452"/>
      <c r="C112" s="461"/>
      <c r="D112" s="1056"/>
      <c r="E112" s="1056"/>
      <c r="F112" s="461"/>
      <c r="G112" s="1056"/>
      <c r="H112" s="1056"/>
      <c r="I112" s="461"/>
      <c r="J112" s="468"/>
      <c r="K112" s="461"/>
      <c r="L112" s="469"/>
      <c r="M112" s="466" t="str">
        <f t="shared" si="0"/>
        <v/>
      </c>
      <c r="N112" s="467" t="str">
        <f t="shared" si="1"/>
        <v/>
      </c>
      <c r="O112" s="461"/>
      <c r="Q112" s="452"/>
    </row>
    <row r="113" spans="1:17" x14ac:dyDescent="0.2">
      <c r="A113" s="452"/>
      <c r="C113" s="461"/>
      <c r="D113" s="1056"/>
      <c r="E113" s="1056"/>
      <c r="F113" s="461"/>
      <c r="G113" s="1056"/>
      <c r="H113" s="1056"/>
      <c r="I113" s="461"/>
      <c r="J113" s="468"/>
      <c r="K113" s="461"/>
      <c r="L113" s="469"/>
      <c r="M113" s="466" t="str">
        <f t="shared" si="0"/>
        <v/>
      </c>
      <c r="N113" s="467" t="str">
        <f t="shared" si="1"/>
        <v/>
      </c>
      <c r="O113" s="461"/>
      <c r="Q113" s="452"/>
    </row>
    <row r="114" spans="1:17" x14ac:dyDescent="0.2">
      <c r="A114" s="452"/>
      <c r="C114" s="461"/>
      <c r="D114" s="1056"/>
      <c r="E114" s="1056"/>
      <c r="F114" s="461"/>
      <c r="G114" s="1056"/>
      <c r="H114" s="1056"/>
      <c r="I114" s="461"/>
      <c r="J114" s="468"/>
      <c r="K114" s="461"/>
      <c r="L114" s="469"/>
      <c r="M114" s="466" t="str">
        <f t="shared" ref="M114:M177" si="2">IF(K114="","", INDEX(CNTR_EFListSelected,MATCH(K114,CORSIA_FuelsList,0)))</f>
        <v/>
      </c>
      <c r="N114" s="467" t="str">
        <f t="shared" si="1"/>
        <v/>
      </c>
      <c r="O114" s="461"/>
      <c r="Q114" s="452"/>
    </row>
    <row r="115" spans="1:17" x14ac:dyDescent="0.2">
      <c r="A115" s="452"/>
      <c r="C115" s="461"/>
      <c r="D115" s="1056"/>
      <c r="E115" s="1056"/>
      <c r="F115" s="461"/>
      <c r="G115" s="1056"/>
      <c r="H115" s="1056"/>
      <c r="I115" s="461"/>
      <c r="J115" s="468"/>
      <c r="K115" s="461"/>
      <c r="L115" s="469"/>
      <c r="M115" s="466" t="str">
        <f t="shared" si="2"/>
        <v/>
      </c>
      <c r="N115" s="467" t="str">
        <f t="shared" ref="N115:N178" si="3">IF(COUNT(L115:M115)=2,L115*M115,"")</f>
        <v/>
      </c>
      <c r="O115" s="461"/>
      <c r="Q115" s="452"/>
    </row>
    <row r="116" spans="1:17" x14ac:dyDescent="0.2">
      <c r="A116" s="452"/>
      <c r="C116" s="461"/>
      <c r="D116" s="1056"/>
      <c r="E116" s="1056"/>
      <c r="F116" s="461"/>
      <c r="G116" s="1056"/>
      <c r="H116" s="1056"/>
      <c r="I116" s="461"/>
      <c r="J116" s="468"/>
      <c r="K116" s="461"/>
      <c r="L116" s="469"/>
      <c r="M116" s="466" t="str">
        <f t="shared" si="2"/>
        <v/>
      </c>
      <c r="N116" s="467" t="str">
        <f t="shared" si="3"/>
        <v/>
      </c>
      <c r="O116" s="461"/>
      <c r="Q116" s="452"/>
    </row>
    <row r="117" spans="1:17" x14ac:dyDescent="0.2">
      <c r="A117" s="452"/>
      <c r="C117" s="461"/>
      <c r="D117" s="1056"/>
      <c r="E117" s="1056"/>
      <c r="F117" s="461"/>
      <c r="G117" s="1056"/>
      <c r="H117" s="1056"/>
      <c r="I117" s="461"/>
      <c r="J117" s="468"/>
      <c r="K117" s="461"/>
      <c r="L117" s="469"/>
      <c r="M117" s="466" t="str">
        <f t="shared" si="2"/>
        <v/>
      </c>
      <c r="N117" s="467" t="str">
        <f t="shared" si="3"/>
        <v/>
      </c>
      <c r="O117" s="461"/>
      <c r="Q117" s="452"/>
    </row>
    <row r="118" spans="1:17" x14ac:dyDescent="0.2">
      <c r="A118" s="452"/>
      <c r="C118" s="461"/>
      <c r="D118" s="1056"/>
      <c r="E118" s="1056"/>
      <c r="F118" s="461"/>
      <c r="G118" s="1056"/>
      <c r="H118" s="1056"/>
      <c r="I118" s="461"/>
      <c r="J118" s="468"/>
      <c r="K118" s="461"/>
      <c r="L118" s="469"/>
      <c r="M118" s="466" t="str">
        <f t="shared" si="2"/>
        <v/>
      </c>
      <c r="N118" s="467" t="str">
        <f t="shared" si="3"/>
        <v/>
      </c>
      <c r="O118" s="461"/>
      <c r="Q118" s="452"/>
    </row>
    <row r="119" spans="1:17" x14ac:dyDescent="0.2">
      <c r="A119" s="452"/>
      <c r="C119" s="461"/>
      <c r="D119" s="1056"/>
      <c r="E119" s="1056"/>
      <c r="F119" s="461"/>
      <c r="G119" s="1056"/>
      <c r="H119" s="1056"/>
      <c r="I119" s="461"/>
      <c r="J119" s="468"/>
      <c r="K119" s="461"/>
      <c r="L119" s="469"/>
      <c r="M119" s="466" t="str">
        <f t="shared" si="2"/>
        <v/>
      </c>
      <c r="N119" s="467" t="str">
        <f t="shared" si="3"/>
        <v/>
      </c>
      <c r="O119" s="461"/>
      <c r="Q119" s="452"/>
    </row>
    <row r="120" spans="1:17" x14ac:dyDescent="0.2">
      <c r="A120" s="452"/>
      <c r="C120" s="461"/>
      <c r="D120" s="1056"/>
      <c r="E120" s="1056"/>
      <c r="F120" s="461"/>
      <c r="G120" s="1056"/>
      <c r="H120" s="1056"/>
      <c r="I120" s="461"/>
      <c r="J120" s="468"/>
      <c r="K120" s="461"/>
      <c r="L120" s="469"/>
      <c r="M120" s="466" t="str">
        <f t="shared" si="2"/>
        <v/>
      </c>
      <c r="N120" s="467" t="str">
        <f t="shared" si="3"/>
        <v/>
      </c>
      <c r="O120" s="461"/>
      <c r="Q120" s="452"/>
    </row>
    <row r="121" spans="1:17" x14ac:dyDescent="0.2">
      <c r="A121" s="452"/>
      <c r="C121" s="461"/>
      <c r="D121" s="1056"/>
      <c r="E121" s="1056"/>
      <c r="F121" s="461"/>
      <c r="G121" s="1056"/>
      <c r="H121" s="1056"/>
      <c r="I121" s="461"/>
      <c r="J121" s="468"/>
      <c r="K121" s="461"/>
      <c r="L121" s="469"/>
      <c r="M121" s="466" t="str">
        <f t="shared" si="2"/>
        <v/>
      </c>
      <c r="N121" s="467" t="str">
        <f t="shared" si="3"/>
        <v/>
      </c>
      <c r="O121" s="461"/>
      <c r="Q121" s="452"/>
    </row>
    <row r="122" spans="1:17" x14ac:dyDescent="0.2">
      <c r="A122" s="452"/>
      <c r="C122" s="461"/>
      <c r="D122" s="1056"/>
      <c r="E122" s="1056"/>
      <c r="F122" s="461"/>
      <c r="G122" s="1056"/>
      <c r="H122" s="1056"/>
      <c r="I122" s="461"/>
      <c r="J122" s="468"/>
      <c r="K122" s="461"/>
      <c r="L122" s="469"/>
      <c r="M122" s="466" t="str">
        <f t="shared" si="2"/>
        <v/>
      </c>
      <c r="N122" s="467" t="str">
        <f t="shared" si="3"/>
        <v/>
      </c>
      <c r="O122" s="461"/>
      <c r="Q122" s="452"/>
    </row>
    <row r="123" spans="1:17" x14ac:dyDescent="0.2">
      <c r="A123" s="452"/>
      <c r="C123" s="461"/>
      <c r="D123" s="1056"/>
      <c r="E123" s="1056"/>
      <c r="F123" s="461"/>
      <c r="G123" s="1056"/>
      <c r="H123" s="1056"/>
      <c r="I123" s="461"/>
      <c r="J123" s="468"/>
      <c r="K123" s="461"/>
      <c r="L123" s="469"/>
      <c r="M123" s="466" t="str">
        <f t="shared" si="2"/>
        <v/>
      </c>
      <c r="N123" s="467" t="str">
        <f t="shared" si="3"/>
        <v/>
      </c>
      <c r="O123" s="461"/>
      <c r="Q123" s="452"/>
    </row>
    <row r="124" spans="1:17" x14ac:dyDescent="0.2">
      <c r="A124" s="452"/>
      <c r="C124" s="461"/>
      <c r="D124" s="1056"/>
      <c r="E124" s="1056"/>
      <c r="F124" s="461"/>
      <c r="G124" s="1056"/>
      <c r="H124" s="1056"/>
      <c r="I124" s="461"/>
      <c r="J124" s="468"/>
      <c r="K124" s="461"/>
      <c r="L124" s="469"/>
      <c r="M124" s="466" t="str">
        <f t="shared" si="2"/>
        <v/>
      </c>
      <c r="N124" s="467" t="str">
        <f t="shared" si="3"/>
        <v/>
      </c>
      <c r="O124" s="461"/>
      <c r="Q124" s="452"/>
    </row>
    <row r="125" spans="1:17" x14ac:dyDescent="0.2">
      <c r="A125" s="452"/>
      <c r="C125" s="461"/>
      <c r="D125" s="1056"/>
      <c r="E125" s="1056"/>
      <c r="F125" s="461"/>
      <c r="G125" s="1056"/>
      <c r="H125" s="1056"/>
      <c r="I125" s="461"/>
      <c r="J125" s="468"/>
      <c r="K125" s="461"/>
      <c r="L125" s="469"/>
      <c r="M125" s="466" t="str">
        <f t="shared" si="2"/>
        <v/>
      </c>
      <c r="N125" s="467" t="str">
        <f t="shared" si="3"/>
        <v/>
      </c>
      <c r="O125" s="461"/>
      <c r="Q125" s="452"/>
    </row>
    <row r="126" spans="1:17" x14ac:dyDescent="0.2">
      <c r="A126" s="452"/>
      <c r="C126" s="461"/>
      <c r="D126" s="1056"/>
      <c r="E126" s="1056"/>
      <c r="F126" s="461"/>
      <c r="G126" s="1056"/>
      <c r="H126" s="1056"/>
      <c r="I126" s="461"/>
      <c r="J126" s="468"/>
      <c r="K126" s="461"/>
      <c r="L126" s="469"/>
      <c r="M126" s="466" t="str">
        <f t="shared" si="2"/>
        <v/>
      </c>
      <c r="N126" s="467" t="str">
        <f t="shared" si="3"/>
        <v/>
      </c>
      <c r="O126" s="461"/>
      <c r="Q126" s="452"/>
    </row>
    <row r="127" spans="1:17" x14ac:dyDescent="0.2">
      <c r="A127" s="452"/>
      <c r="C127" s="461"/>
      <c r="D127" s="1056"/>
      <c r="E127" s="1056"/>
      <c r="F127" s="461"/>
      <c r="G127" s="1056"/>
      <c r="H127" s="1056"/>
      <c r="I127" s="461"/>
      <c r="J127" s="468"/>
      <c r="K127" s="461"/>
      <c r="L127" s="469"/>
      <c r="M127" s="466" t="str">
        <f t="shared" si="2"/>
        <v/>
      </c>
      <c r="N127" s="467" t="str">
        <f t="shared" si="3"/>
        <v/>
      </c>
      <c r="O127" s="461"/>
      <c r="Q127" s="452"/>
    </row>
    <row r="128" spans="1:17" x14ac:dyDescent="0.2">
      <c r="A128" s="452"/>
      <c r="C128" s="461"/>
      <c r="D128" s="1056"/>
      <c r="E128" s="1056"/>
      <c r="F128" s="461"/>
      <c r="G128" s="1056"/>
      <c r="H128" s="1056"/>
      <c r="I128" s="461"/>
      <c r="J128" s="468"/>
      <c r="K128" s="461"/>
      <c r="L128" s="469"/>
      <c r="M128" s="466" t="str">
        <f t="shared" si="2"/>
        <v/>
      </c>
      <c r="N128" s="467" t="str">
        <f t="shared" si="3"/>
        <v/>
      </c>
      <c r="O128" s="461"/>
      <c r="Q128" s="452"/>
    </row>
    <row r="129" spans="1:17" x14ac:dyDescent="0.2">
      <c r="A129" s="452"/>
      <c r="C129" s="461"/>
      <c r="D129" s="1056"/>
      <c r="E129" s="1056"/>
      <c r="F129" s="461"/>
      <c r="G129" s="1056"/>
      <c r="H129" s="1056"/>
      <c r="I129" s="461"/>
      <c r="J129" s="468"/>
      <c r="K129" s="461"/>
      <c r="L129" s="469"/>
      <c r="M129" s="466" t="str">
        <f t="shared" si="2"/>
        <v/>
      </c>
      <c r="N129" s="467" t="str">
        <f t="shared" si="3"/>
        <v/>
      </c>
      <c r="O129" s="461"/>
      <c r="Q129" s="452"/>
    </row>
    <row r="130" spans="1:17" x14ac:dyDescent="0.2">
      <c r="A130" s="452"/>
      <c r="C130" s="461"/>
      <c r="D130" s="1056"/>
      <c r="E130" s="1056"/>
      <c r="F130" s="461"/>
      <c r="G130" s="1056"/>
      <c r="H130" s="1056"/>
      <c r="I130" s="461"/>
      <c r="J130" s="468"/>
      <c r="K130" s="461"/>
      <c r="L130" s="469"/>
      <c r="M130" s="466" t="str">
        <f t="shared" si="2"/>
        <v/>
      </c>
      <c r="N130" s="467" t="str">
        <f t="shared" si="3"/>
        <v/>
      </c>
      <c r="O130" s="461"/>
      <c r="Q130" s="452"/>
    </row>
    <row r="131" spans="1:17" x14ac:dyDescent="0.2">
      <c r="A131" s="452"/>
      <c r="C131" s="461"/>
      <c r="D131" s="1056"/>
      <c r="E131" s="1056"/>
      <c r="F131" s="461"/>
      <c r="G131" s="1056"/>
      <c r="H131" s="1056"/>
      <c r="I131" s="461"/>
      <c r="J131" s="468"/>
      <c r="K131" s="461"/>
      <c r="L131" s="469"/>
      <c r="M131" s="466" t="str">
        <f t="shared" si="2"/>
        <v/>
      </c>
      <c r="N131" s="467" t="str">
        <f t="shared" si="3"/>
        <v/>
      </c>
      <c r="O131" s="461"/>
      <c r="Q131" s="452"/>
    </row>
    <row r="132" spans="1:17" x14ac:dyDescent="0.2">
      <c r="A132" s="452"/>
      <c r="C132" s="461"/>
      <c r="D132" s="1056"/>
      <c r="E132" s="1056"/>
      <c r="F132" s="461"/>
      <c r="G132" s="1056"/>
      <c r="H132" s="1056"/>
      <c r="I132" s="461"/>
      <c r="J132" s="468"/>
      <c r="K132" s="461"/>
      <c r="L132" s="469"/>
      <c r="M132" s="466" t="str">
        <f t="shared" si="2"/>
        <v/>
      </c>
      <c r="N132" s="467" t="str">
        <f t="shared" si="3"/>
        <v/>
      </c>
      <c r="O132" s="461"/>
      <c r="Q132" s="452"/>
    </row>
    <row r="133" spans="1:17" x14ac:dyDescent="0.2">
      <c r="A133" s="452"/>
      <c r="C133" s="461"/>
      <c r="D133" s="1056"/>
      <c r="E133" s="1056"/>
      <c r="F133" s="461"/>
      <c r="G133" s="1056"/>
      <c r="H133" s="1056"/>
      <c r="I133" s="461"/>
      <c r="J133" s="468"/>
      <c r="K133" s="461"/>
      <c r="L133" s="469"/>
      <c r="M133" s="466" t="str">
        <f t="shared" si="2"/>
        <v/>
      </c>
      <c r="N133" s="467" t="str">
        <f t="shared" si="3"/>
        <v/>
      </c>
      <c r="O133" s="461"/>
      <c r="Q133" s="452"/>
    </row>
    <row r="134" spans="1:17" x14ac:dyDescent="0.2">
      <c r="A134" s="452"/>
      <c r="C134" s="461"/>
      <c r="D134" s="1056"/>
      <c r="E134" s="1056"/>
      <c r="F134" s="461"/>
      <c r="G134" s="1056"/>
      <c r="H134" s="1056"/>
      <c r="I134" s="461"/>
      <c r="J134" s="468"/>
      <c r="K134" s="461"/>
      <c r="L134" s="469"/>
      <c r="M134" s="466" t="str">
        <f t="shared" si="2"/>
        <v/>
      </c>
      <c r="N134" s="467" t="str">
        <f t="shared" si="3"/>
        <v/>
      </c>
      <c r="O134" s="461"/>
      <c r="Q134" s="452"/>
    </row>
    <row r="135" spans="1:17" x14ac:dyDescent="0.2">
      <c r="A135" s="452"/>
      <c r="C135" s="461"/>
      <c r="D135" s="1056"/>
      <c r="E135" s="1056"/>
      <c r="F135" s="461"/>
      <c r="G135" s="1056"/>
      <c r="H135" s="1056"/>
      <c r="I135" s="461"/>
      <c r="J135" s="468"/>
      <c r="K135" s="461"/>
      <c r="L135" s="469"/>
      <c r="M135" s="466" t="str">
        <f t="shared" si="2"/>
        <v/>
      </c>
      <c r="N135" s="467" t="str">
        <f t="shared" si="3"/>
        <v/>
      </c>
      <c r="O135" s="461"/>
      <c r="Q135" s="452"/>
    </row>
    <row r="136" spans="1:17" x14ac:dyDescent="0.2">
      <c r="A136" s="452"/>
      <c r="C136" s="461"/>
      <c r="D136" s="1056"/>
      <c r="E136" s="1056"/>
      <c r="F136" s="461"/>
      <c r="G136" s="1056"/>
      <c r="H136" s="1056"/>
      <c r="I136" s="461"/>
      <c r="J136" s="468"/>
      <c r="K136" s="461"/>
      <c r="L136" s="469"/>
      <c r="M136" s="466" t="str">
        <f t="shared" si="2"/>
        <v/>
      </c>
      <c r="N136" s="467" t="str">
        <f t="shared" si="3"/>
        <v/>
      </c>
      <c r="O136" s="461"/>
      <c r="Q136" s="452"/>
    </row>
    <row r="137" spans="1:17" x14ac:dyDescent="0.2">
      <c r="A137" s="452"/>
      <c r="C137" s="461"/>
      <c r="D137" s="1056"/>
      <c r="E137" s="1056"/>
      <c r="F137" s="461"/>
      <c r="G137" s="1056"/>
      <c r="H137" s="1056"/>
      <c r="I137" s="461"/>
      <c r="J137" s="468"/>
      <c r="K137" s="461"/>
      <c r="L137" s="469"/>
      <c r="M137" s="466" t="str">
        <f t="shared" si="2"/>
        <v/>
      </c>
      <c r="N137" s="467" t="str">
        <f t="shared" si="3"/>
        <v/>
      </c>
      <c r="O137" s="461"/>
      <c r="Q137" s="452"/>
    </row>
    <row r="138" spans="1:17" x14ac:dyDescent="0.2">
      <c r="A138" s="452"/>
      <c r="C138" s="461"/>
      <c r="D138" s="1056"/>
      <c r="E138" s="1056"/>
      <c r="F138" s="461"/>
      <c r="G138" s="1056"/>
      <c r="H138" s="1056"/>
      <c r="I138" s="461"/>
      <c r="J138" s="468"/>
      <c r="K138" s="461"/>
      <c r="L138" s="469"/>
      <c r="M138" s="466" t="str">
        <f t="shared" si="2"/>
        <v/>
      </c>
      <c r="N138" s="467" t="str">
        <f t="shared" si="3"/>
        <v/>
      </c>
      <c r="O138" s="461"/>
      <c r="Q138" s="452"/>
    </row>
    <row r="139" spans="1:17" x14ac:dyDescent="0.2">
      <c r="A139" s="452"/>
      <c r="C139" s="461"/>
      <c r="D139" s="1056"/>
      <c r="E139" s="1056"/>
      <c r="F139" s="461"/>
      <c r="G139" s="1056"/>
      <c r="H139" s="1056"/>
      <c r="I139" s="461"/>
      <c r="J139" s="468"/>
      <c r="K139" s="461"/>
      <c r="L139" s="469"/>
      <c r="M139" s="466" t="str">
        <f t="shared" si="2"/>
        <v/>
      </c>
      <c r="N139" s="467" t="str">
        <f t="shared" si="3"/>
        <v/>
      </c>
      <c r="O139" s="461"/>
      <c r="Q139" s="452"/>
    </row>
    <row r="140" spans="1:17" x14ac:dyDescent="0.2">
      <c r="A140" s="452"/>
      <c r="C140" s="461"/>
      <c r="D140" s="1056"/>
      <c r="E140" s="1056"/>
      <c r="F140" s="461"/>
      <c r="G140" s="1056"/>
      <c r="H140" s="1056"/>
      <c r="I140" s="461"/>
      <c r="J140" s="468"/>
      <c r="K140" s="461"/>
      <c r="L140" s="469"/>
      <c r="M140" s="466" t="str">
        <f t="shared" si="2"/>
        <v/>
      </c>
      <c r="N140" s="467" t="str">
        <f t="shared" si="3"/>
        <v/>
      </c>
      <c r="O140" s="461"/>
      <c r="Q140" s="452"/>
    </row>
    <row r="141" spans="1:17" x14ac:dyDescent="0.2">
      <c r="A141" s="452"/>
      <c r="C141" s="461"/>
      <c r="D141" s="1056"/>
      <c r="E141" s="1056"/>
      <c r="F141" s="461"/>
      <c r="G141" s="1056"/>
      <c r="H141" s="1056"/>
      <c r="I141" s="461"/>
      <c r="J141" s="468"/>
      <c r="K141" s="461"/>
      <c r="L141" s="469"/>
      <c r="M141" s="466" t="str">
        <f t="shared" si="2"/>
        <v/>
      </c>
      <c r="N141" s="467" t="str">
        <f t="shared" si="3"/>
        <v/>
      </c>
      <c r="O141" s="461"/>
      <c r="Q141" s="452"/>
    </row>
    <row r="142" spans="1:17" x14ac:dyDescent="0.2">
      <c r="A142" s="452"/>
      <c r="C142" s="461"/>
      <c r="D142" s="1056"/>
      <c r="E142" s="1056"/>
      <c r="F142" s="461"/>
      <c r="G142" s="1056"/>
      <c r="H142" s="1056"/>
      <c r="I142" s="461"/>
      <c r="J142" s="468"/>
      <c r="K142" s="461"/>
      <c r="L142" s="469"/>
      <c r="M142" s="466" t="str">
        <f t="shared" si="2"/>
        <v/>
      </c>
      <c r="N142" s="467" t="str">
        <f t="shared" si="3"/>
        <v/>
      </c>
      <c r="O142" s="461"/>
      <c r="Q142" s="452"/>
    </row>
    <row r="143" spans="1:17" x14ac:dyDescent="0.2">
      <c r="A143" s="452"/>
      <c r="C143" s="461"/>
      <c r="D143" s="1056"/>
      <c r="E143" s="1056"/>
      <c r="F143" s="461"/>
      <c r="G143" s="1056"/>
      <c r="H143" s="1056"/>
      <c r="I143" s="461"/>
      <c r="J143" s="468"/>
      <c r="K143" s="461"/>
      <c r="L143" s="469"/>
      <c r="M143" s="466" t="str">
        <f t="shared" si="2"/>
        <v/>
      </c>
      <c r="N143" s="467" t="str">
        <f t="shared" si="3"/>
        <v/>
      </c>
      <c r="O143" s="461"/>
      <c r="Q143" s="452"/>
    </row>
    <row r="144" spans="1:17" x14ac:dyDescent="0.2">
      <c r="A144" s="452"/>
      <c r="C144" s="461"/>
      <c r="D144" s="1056"/>
      <c r="E144" s="1056"/>
      <c r="F144" s="461"/>
      <c r="G144" s="1056"/>
      <c r="H144" s="1056"/>
      <c r="I144" s="461"/>
      <c r="J144" s="468"/>
      <c r="K144" s="461"/>
      <c r="L144" s="469"/>
      <c r="M144" s="466" t="str">
        <f t="shared" si="2"/>
        <v/>
      </c>
      <c r="N144" s="467" t="str">
        <f t="shared" si="3"/>
        <v/>
      </c>
      <c r="O144" s="461"/>
      <c r="Q144" s="452"/>
    </row>
    <row r="145" spans="1:17" x14ac:dyDescent="0.2">
      <c r="A145" s="452"/>
      <c r="C145" s="461"/>
      <c r="D145" s="1056"/>
      <c r="E145" s="1056"/>
      <c r="F145" s="461"/>
      <c r="G145" s="1056"/>
      <c r="H145" s="1056"/>
      <c r="I145" s="461"/>
      <c r="J145" s="468"/>
      <c r="K145" s="461"/>
      <c r="L145" s="469"/>
      <c r="M145" s="466" t="str">
        <f t="shared" si="2"/>
        <v/>
      </c>
      <c r="N145" s="467" t="str">
        <f t="shared" si="3"/>
        <v/>
      </c>
      <c r="O145" s="461"/>
      <c r="Q145" s="452"/>
    </row>
    <row r="146" spans="1:17" x14ac:dyDescent="0.2">
      <c r="A146" s="452"/>
      <c r="C146" s="461"/>
      <c r="D146" s="1056"/>
      <c r="E146" s="1056"/>
      <c r="F146" s="461"/>
      <c r="G146" s="1056"/>
      <c r="H146" s="1056"/>
      <c r="I146" s="461"/>
      <c r="J146" s="468"/>
      <c r="K146" s="461"/>
      <c r="L146" s="469"/>
      <c r="M146" s="466" t="str">
        <f t="shared" si="2"/>
        <v/>
      </c>
      <c r="N146" s="467" t="str">
        <f t="shared" si="3"/>
        <v/>
      </c>
      <c r="O146" s="461"/>
      <c r="Q146" s="452"/>
    </row>
    <row r="147" spans="1:17" x14ac:dyDescent="0.2">
      <c r="A147" s="452"/>
      <c r="C147" s="461"/>
      <c r="D147" s="1056"/>
      <c r="E147" s="1056"/>
      <c r="F147" s="461"/>
      <c r="G147" s="1056"/>
      <c r="H147" s="1056"/>
      <c r="I147" s="461"/>
      <c r="J147" s="468"/>
      <c r="K147" s="461"/>
      <c r="L147" s="469"/>
      <c r="M147" s="466" t="str">
        <f t="shared" si="2"/>
        <v/>
      </c>
      <c r="N147" s="467" t="str">
        <f t="shared" si="3"/>
        <v/>
      </c>
      <c r="O147" s="461"/>
      <c r="Q147" s="452"/>
    </row>
    <row r="148" spans="1:17" x14ac:dyDescent="0.2">
      <c r="A148" s="452"/>
      <c r="C148" s="461"/>
      <c r="D148" s="1056"/>
      <c r="E148" s="1056"/>
      <c r="F148" s="461"/>
      <c r="G148" s="1056"/>
      <c r="H148" s="1056"/>
      <c r="I148" s="461"/>
      <c r="J148" s="468"/>
      <c r="K148" s="461"/>
      <c r="L148" s="469"/>
      <c r="M148" s="466" t="str">
        <f t="shared" si="2"/>
        <v/>
      </c>
      <c r="N148" s="467" t="str">
        <f t="shared" si="3"/>
        <v/>
      </c>
      <c r="O148" s="461"/>
      <c r="Q148" s="452"/>
    </row>
    <row r="149" spans="1:17" x14ac:dyDescent="0.2">
      <c r="A149" s="452"/>
      <c r="C149" s="461"/>
      <c r="D149" s="1056"/>
      <c r="E149" s="1056"/>
      <c r="F149" s="461"/>
      <c r="G149" s="1056"/>
      <c r="H149" s="1056"/>
      <c r="I149" s="461"/>
      <c r="J149" s="468"/>
      <c r="K149" s="461"/>
      <c r="L149" s="469"/>
      <c r="M149" s="466" t="str">
        <f t="shared" si="2"/>
        <v/>
      </c>
      <c r="N149" s="467" t="str">
        <f t="shared" si="3"/>
        <v/>
      </c>
      <c r="O149" s="461"/>
      <c r="Q149" s="452"/>
    </row>
    <row r="150" spans="1:17" x14ac:dyDescent="0.2">
      <c r="A150" s="452"/>
      <c r="C150" s="461"/>
      <c r="D150" s="1056"/>
      <c r="E150" s="1056"/>
      <c r="F150" s="461"/>
      <c r="G150" s="1056"/>
      <c r="H150" s="1056"/>
      <c r="I150" s="461"/>
      <c r="J150" s="468"/>
      <c r="K150" s="461"/>
      <c r="L150" s="469"/>
      <c r="M150" s="466" t="str">
        <f t="shared" si="2"/>
        <v/>
      </c>
      <c r="N150" s="467" t="str">
        <f t="shared" si="3"/>
        <v/>
      </c>
      <c r="O150" s="461"/>
      <c r="Q150" s="452"/>
    </row>
    <row r="151" spans="1:17" x14ac:dyDescent="0.2">
      <c r="A151" s="452"/>
      <c r="C151" s="461"/>
      <c r="D151" s="1056"/>
      <c r="E151" s="1056"/>
      <c r="F151" s="461"/>
      <c r="G151" s="1056"/>
      <c r="H151" s="1056"/>
      <c r="I151" s="461"/>
      <c r="J151" s="468"/>
      <c r="K151" s="461"/>
      <c r="L151" s="469"/>
      <c r="M151" s="466" t="str">
        <f t="shared" si="2"/>
        <v/>
      </c>
      <c r="N151" s="467" t="str">
        <f t="shared" si="3"/>
        <v/>
      </c>
      <c r="O151" s="461"/>
      <c r="Q151" s="452"/>
    </row>
    <row r="152" spans="1:17" x14ac:dyDescent="0.2">
      <c r="A152" s="452"/>
      <c r="C152" s="461"/>
      <c r="D152" s="1056"/>
      <c r="E152" s="1056"/>
      <c r="F152" s="461"/>
      <c r="G152" s="1056"/>
      <c r="H152" s="1056"/>
      <c r="I152" s="461"/>
      <c r="J152" s="468"/>
      <c r="K152" s="461"/>
      <c r="L152" s="469"/>
      <c r="M152" s="466" t="str">
        <f t="shared" si="2"/>
        <v/>
      </c>
      <c r="N152" s="467" t="str">
        <f t="shared" si="3"/>
        <v/>
      </c>
      <c r="O152" s="461"/>
      <c r="Q152" s="452"/>
    </row>
    <row r="153" spans="1:17" x14ac:dyDescent="0.2">
      <c r="A153" s="452"/>
      <c r="C153" s="461"/>
      <c r="D153" s="1056"/>
      <c r="E153" s="1056"/>
      <c r="F153" s="461"/>
      <c r="G153" s="1056"/>
      <c r="H153" s="1056"/>
      <c r="I153" s="461"/>
      <c r="J153" s="468"/>
      <c r="K153" s="461"/>
      <c r="L153" s="469"/>
      <c r="M153" s="466" t="str">
        <f t="shared" si="2"/>
        <v/>
      </c>
      <c r="N153" s="467" t="str">
        <f t="shared" si="3"/>
        <v/>
      </c>
      <c r="O153" s="461"/>
      <c r="Q153" s="452"/>
    </row>
    <row r="154" spans="1:17" x14ac:dyDescent="0.2">
      <c r="A154" s="452"/>
      <c r="C154" s="461"/>
      <c r="D154" s="1056"/>
      <c r="E154" s="1056"/>
      <c r="F154" s="461"/>
      <c r="G154" s="1056"/>
      <c r="H154" s="1056"/>
      <c r="I154" s="461"/>
      <c r="J154" s="468"/>
      <c r="K154" s="461"/>
      <c r="L154" s="469"/>
      <c r="M154" s="466" t="str">
        <f t="shared" si="2"/>
        <v/>
      </c>
      <c r="N154" s="467" t="str">
        <f t="shared" si="3"/>
        <v/>
      </c>
      <c r="O154" s="461"/>
      <c r="Q154" s="452"/>
    </row>
    <row r="155" spans="1:17" x14ac:dyDescent="0.2">
      <c r="A155" s="452"/>
      <c r="C155" s="461"/>
      <c r="D155" s="1056"/>
      <c r="E155" s="1056"/>
      <c r="F155" s="461"/>
      <c r="G155" s="1056"/>
      <c r="H155" s="1056"/>
      <c r="I155" s="461"/>
      <c r="J155" s="468"/>
      <c r="K155" s="461"/>
      <c r="L155" s="469"/>
      <c r="M155" s="466" t="str">
        <f t="shared" si="2"/>
        <v/>
      </c>
      <c r="N155" s="467" t="str">
        <f t="shared" si="3"/>
        <v/>
      </c>
      <c r="O155" s="461"/>
      <c r="Q155" s="452"/>
    </row>
    <row r="156" spans="1:17" x14ac:dyDescent="0.2">
      <c r="A156" s="452"/>
      <c r="C156" s="461"/>
      <c r="D156" s="1056"/>
      <c r="E156" s="1056"/>
      <c r="F156" s="461"/>
      <c r="G156" s="1056"/>
      <c r="H156" s="1056"/>
      <c r="I156" s="461"/>
      <c r="J156" s="468"/>
      <c r="K156" s="461"/>
      <c r="L156" s="469"/>
      <c r="M156" s="466" t="str">
        <f t="shared" si="2"/>
        <v/>
      </c>
      <c r="N156" s="467" t="str">
        <f t="shared" si="3"/>
        <v/>
      </c>
      <c r="O156" s="461"/>
      <c r="Q156" s="452"/>
    </row>
    <row r="157" spans="1:17" x14ac:dyDescent="0.2">
      <c r="A157" s="452"/>
      <c r="C157" s="461"/>
      <c r="D157" s="1056"/>
      <c r="E157" s="1056"/>
      <c r="F157" s="461"/>
      <c r="G157" s="1056"/>
      <c r="H157" s="1056"/>
      <c r="I157" s="461"/>
      <c r="J157" s="468"/>
      <c r="K157" s="461"/>
      <c r="L157" s="469"/>
      <c r="M157" s="466" t="str">
        <f t="shared" si="2"/>
        <v/>
      </c>
      <c r="N157" s="467" t="str">
        <f t="shared" si="3"/>
        <v/>
      </c>
      <c r="O157" s="461"/>
      <c r="Q157" s="452"/>
    </row>
    <row r="158" spans="1:17" x14ac:dyDescent="0.2">
      <c r="A158" s="452"/>
      <c r="C158" s="461"/>
      <c r="D158" s="1056"/>
      <c r="E158" s="1056"/>
      <c r="F158" s="461"/>
      <c r="G158" s="1056"/>
      <c r="H158" s="1056"/>
      <c r="I158" s="461"/>
      <c r="J158" s="468"/>
      <c r="K158" s="461"/>
      <c r="L158" s="469"/>
      <c r="M158" s="466" t="str">
        <f t="shared" si="2"/>
        <v/>
      </c>
      <c r="N158" s="467" t="str">
        <f t="shared" si="3"/>
        <v/>
      </c>
      <c r="O158" s="461"/>
      <c r="Q158" s="452"/>
    </row>
    <row r="159" spans="1:17" x14ac:dyDescent="0.2">
      <c r="A159" s="452"/>
      <c r="C159" s="461"/>
      <c r="D159" s="1056"/>
      <c r="E159" s="1056"/>
      <c r="F159" s="461"/>
      <c r="G159" s="1056"/>
      <c r="H159" s="1056"/>
      <c r="I159" s="461"/>
      <c r="J159" s="468"/>
      <c r="K159" s="461"/>
      <c r="L159" s="469"/>
      <c r="M159" s="466" t="str">
        <f t="shared" si="2"/>
        <v/>
      </c>
      <c r="N159" s="467" t="str">
        <f t="shared" si="3"/>
        <v/>
      </c>
      <c r="O159" s="461"/>
      <c r="Q159" s="452"/>
    </row>
    <row r="160" spans="1:17" x14ac:dyDescent="0.2">
      <c r="A160" s="452"/>
      <c r="C160" s="461"/>
      <c r="D160" s="1056"/>
      <c r="E160" s="1056"/>
      <c r="F160" s="461"/>
      <c r="G160" s="1056"/>
      <c r="H160" s="1056"/>
      <c r="I160" s="461"/>
      <c r="J160" s="468"/>
      <c r="K160" s="461"/>
      <c r="L160" s="469"/>
      <c r="M160" s="466" t="str">
        <f t="shared" si="2"/>
        <v/>
      </c>
      <c r="N160" s="467" t="str">
        <f t="shared" si="3"/>
        <v/>
      </c>
      <c r="O160" s="461"/>
      <c r="Q160" s="452"/>
    </row>
    <row r="161" spans="1:17" x14ac:dyDescent="0.2">
      <c r="A161" s="452"/>
      <c r="C161" s="461"/>
      <c r="D161" s="1056"/>
      <c r="E161" s="1056"/>
      <c r="F161" s="461"/>
      <c r="G161" s="1056"/>
      <c r="H161" s="1056"/>
      <c r="I161" s="461"/>
      <c r="J161" s="468"/>
      <c r="K161" s="461"/>
      <c r="L161" s="469"/>
      <c r="M161" s="466" t="str">
        <f t="shared" si="2"/>
        <v/>
      </c>
      <c r="N161" s="467" t="str">
        <f t="shared" si="3"/>
        <v/>
      </c>
      <c r="O161" s="461"/>
      <c r="Q161" s="452"/>
    </row>
    <row r="162" spans="1:17" x14ac:dyDescent="0.2">
      <c r="A162" s="452"/>
      <c r="C162" s="461"/>
      <c r="D162" s="1056"/>
      <c r="E162" s="1056"/>
      <c r="F162" s="461"/>
      <c r="G162" s="1056"/>
      <c r="H162" s="1056"/>
      <c r="I162" s="461"/>
      <c r="J162" s="468"/>
      <c r="K162" s="461"/>
      <c r="L162" s="469"/>
      <c r="M162" s="466" t="str">
        <f t="shared" si="2"/>
        <v/>
      </c>
      <c r="N162" s="467" t="str">
        <f t="shared" si="3"/>
        <v/>
      </c>
      <c r="O162" s="461"/>
      <c r="Q162" s="452"/>
    </row>
    <row r="163" spans="1:17" x14ac:dyDescent="0.2">
      <c r="A163" s="452"/>
      <c r="C163" s="461"/>
      <c r="D163" s="1056"/>
      <c r="E163" s="1056"/>
      <c r="F163" s="461"/>
      <c r="G163" s="1056"/>
      <c r="H163" s="1056"/>
      <c r="I163" s="461"/>
      <c r="J163" s="468"/>
      <c r="K163" s="461"/>
      <c r="L163" s="469"/>
      <c r="M163" s="466" t="str">
        <f t="shared" si="2"/>
        <v/>
      </c>
      <c r="N163" s="467" t="str">
        <f t="shared" si="3"/>
        <v/>
      </c>
      <c r="O163" s="461"/>
      <c r="Q163" s="452"/>
    </row>
    <row r="164" spans="1:17" x14ac:dyDescent="0.2">
      <c r="A164" s="452"/>
      <c r="C164" s="461"/>
      <c r="D164" s="1056"/>
      <c r="E164" s="1056"/>
      <c r="F164" s="461"/>
      <c r="G164" s="1056"/>
      <c r="H164" s="1056"/>
      <c r="I164" s="461"/>
      <c r="J164" s="468"/>
      <c r="K164" s="461"/>
      <c r="L164" s="469"/>
      <c r="M164" s="466" t="str">
        <f t="shared" si="2"/>
        <v/>
      </c>
      <c r="N164" s="467" t="str">
        <f t="shared" si="3"/>
        <v/>
      </c>
      <c r="O164" s="461"/>
      <c r="Q164" s="452"/>
    </row>
    <row r="165" spans="1:17" x14ac:dyDescent="0.2">
      <c r="A165" s="452"/>
      <c r="C165" s="461"/>
      <c r="D165" s="1056"/>
      <c r="E165" s="1056"/>
      <c r="F165" s="461"/>
      <c r="G165" s="1056"/>
      <c r="H165" s="1056"/>
      <c r="I165" s="461"/>
      <c r="J165" s="468"/>
      <c r="K165" s="461"/>
      <c r="L165" s="469"/>
      <c r="M165" s="466" t="str">
        <f t="shared" si="2"/>
        <v/>
      </c>
      <c r="N165" s="467" t="str">
        <f t="shared" si="3"/>
        <v/>
      </c>
      <c r="O165" s="461"/>
      <c r="Q165" s="452"/>
    </row>
    <row r="166" spans="1:17" x14ac:dyDescent="0.2">
      <c r="A166" s="452"/>
      <c r="C166" s="461"/>
      <c r="D166" s="1056"/>
      <c r="E166" s="1056"/>
      <c r="F166" s="461"/>
      <c r="G166" s="1056"/>
      <c r="H166" s="1056"/>
      <c r="I166" s="461"/>
      <c r="J166" s="468"/>
      <c r="K166" s="461"/>
      <c r="L166" s="469"/>
      <c r="M166" s="466" t="str">
        <f t="shared" si="2"/>
        <v/>
      </c>
      <c r="N166" s="467" t="str">
        <f t="shared" si="3"/>
        <v/>
      </c>
      <c r="O166" s="461"/>
      <c r="Q166" s="452"/>
    </row>
    <row r="167" spans="1:17" x14ac:dyDescent="0.2">
      <c r="A167" s="452"/>
      <c r="C167" s="461"/>
      <c r="D167" s="1056"/>
      <c r="E167" s="1056"/>
      <c r="F167" s="461"/>
      <c r="G167" s="1056"/>
      <c r="H167" s="1056"/>
      <c r="I167" s="461"/>
      <c r="J167" s="468"/>
      <c r="K167" s="461"/>
      <c r="L167" s="469"/>
      <c r="M167" s="466" t="str">
        <f t="shared" si="2"/>
        <v/>
      </c>
      <c r="N167" s="467" t="str">
        <f t="shared" si="3"/>
        <v/>
      </c>
      <c r="O167" s="461"/>
      <c r="Q167" s="452"/>
    </row>
    <row r="168" spans="1:17" x14ac:dyDescent="0.2">
      <c r="A168" s="452"/>
      <c r="C168" s="461"/>
      <c r="D168" s="1056"/>
      <c r="E168" s="1056"/>
      <c r="F168" s="461"/>
      <c r="G168" s="1056"/>
      <c r="H168" s="1056"/>
      <c r="I168" s="461"/>
      <c r="J168" s="468"/>
      <c r="K168" s="461"/>
      <c r="L168" s="469"/>
      <c r="M168" s="466" t="str">
        <f t="shared" si="2"/>
        <v/>
      </c>
      <c r="N168" s="467" t="str">
        <f t="shared" si="3"/>
        <v/>
      </c>
      <c r="O168" s="461"/>
      <c r="Q168" s="452"/>
    </row>
    <row r="169" spans="1:17" x14ac:dyDescent="0.2">
      <c r="A169" s="452"/>
      <c r="C169" s="461"/>
      <c r="D169" s="1056"/>
      <c r="E169" s="1056"/>
      <c r="F169" s="461"/>
      <c r="G169" s="1056"/>
      <c r="H169" s="1056"/>
      <c r="I169" s="461"/>
      <c r="J169" s="468"/>
      <c r="K169" s="461"/>
      <c r="L169" s="469"/>
      <c r="M169" s="466" t="str">
        <f t="shared" si="2"/>
        <v/>
      </c>
      <c r="N169" s="467" t="str">
        <f t="shared" si="3"/>
        <v/>
      </c>
      <c r="O169" s="461"/>
      <c r="Q169" s="452"/>
    </row>
    <row r="170" spans="1:17" x14ac:dyDescent="0.2">
      <c r="A170" s="452"/>
      <c r="C170" s="461"/>
      <c r="D170" s="1056"/>
      <c r="E170" s="1056"/>
      <c r="F170" s="461"/>
      <c r="G170" s="1056"/>
      <c r="H170" s="1056"/>
      <c r="I170" s="461"/>
      <c r="J170" s="468"/>
      <c r="K170" s="461"/>
      <c r="L170" s="469"/>
      <c r="M170" s="466" t="str">
        <f t="shared" si="2"/>
        <v/>
      </c>
      <c r="N170" s="467" t="str">
        <f t="shared" si="3"/>
        <v/>
      </c>
      <c r="O170" s="461"/>
      <c r="Q170" s="452"/>
    </row>
    <row r="171" spans="1:17" x14ac:dyDescent="0.2">
      <c r="A171" s="452"/>
      <c r="C171" s="461"/>
      <c r="D171" s="1056"/>
      <c r="E171" s="1056"/>
      <c r="F171" s="461"/>
      <c r="G171" s="1056"/>
      <c r="H171" s="1056"/>
      <c r="I171" s="461"/>
      <c r="J171" s="468"/>
      <c r="K171" s="461"/>
      <c r="L171" s="469"/>
      <c r="M171" s="466" t="str">
        <f t="shared" si="2"/>
        <v/>
      </c>
      <c r="N171" s="467" t="str">
        <f t="shared" si="3"/>
        <v/>
      </c>
      <c r="O171" s="461"/>
      <c r="Q171" s="452"/>
    </row>
    <row r="172" spans="1:17" x14ac:dyDescent="0.2">
      <c r="A172" s="452"/>
      <c r="C172" s="461"/>
      <c r="D172" s="1056"/>
      <c r="E172" s="1056"/>
      <c r="F172" s="461"/>
      <c r="G172" s="1056"/>
      <c r="H172" s="1056"/>
      <c r="I172" s="461"/>
      <c r="J172" s="468"/>
      <c r="K172" s="461"/>
      <c r="L172" s="469"/>
      <c r="M172" s="466" t="str">
        <f t="shared" si="2"/>
        <v/>
      </c>
      <c r="N172" s="467" t="str">
        <f t="shared" si="3"/>
        <v/>
      </c>
      <c r="O172" s="461"/>
      <c r="Q172" s="452"/>
    </row>
    <row r="173" spans="1:17" x14ac:dyDescent="0.2">
      <c r="A173" s="452"/>
      <c r="C173" s="461"/>
      <c r="D173" s="1056"/>
      <c r="E173" s="1056"/>
      <c r="F173" s="461"/>
      <c r="G173" s="1056"/>
      <c r="H173" s="1056"/>
      <c r="I173" s="461"/>
      <c r="J173" s="468"/>
      <c r="K173" s="461"/>
      <c r="L173" s="469"/>
      <c r="M173" s="466" t="str">
        <f t="shared" si="2"/>
        <v/>
      </c>
      <c r="N173" s="467" t="str">
        <f t="shared" si="3"/>
        <v/>
      </c>
      <c r="O173" s="461"/>
      <c r="Q173" s="452"/>
    </row>
    <row r="174" spans="1:17" x14ac:dyDescent="0.2">
      <c r="A174" s="452"/>
      <c r="C174" s="461"/>
      <c r="D174" s="1056"/>
      <c r="E174" s="1056"/>
      <c r="F174" s="461"/>
      <c r="G174" s="1056"/>
      <c r="H174" s="1056"/>
      <c r="I174" s="461"/>
      <c r="J174" s="468"/>
      <c r="K174" s="461"/>
      <c r="L174" s="469"/>
      <c r="M174" s="466" t="str">
        <f t="shared" si="2"/>
        <v/>
      </c>
      <c r="N174" s="467" t="str">
        <f t="shared" si="3"/>
        <v/>
      </c>
      <c r="O174" s="461"/>
      <c r="Q174" s="452"/>
    </row>
    <row r="175" spans="1:17" x14ac:dyDescent="0.2">
      <c r="A175" s="452"/>
      <c r="C175" s="461"/>
      <c r="D175" s="1056"/>
      <c r="E175" s="1056"/>
      <c r="F175" s="461"/>
      <c r="G175" s="1056"/>
      <c r="H175" s="1056"/>
      <c r="I175" s="461"/>
      <c r="J175" s="468"/>
      <c r="K175" s="461"/>
      <c r="L175" s="469"/>
      <c r="M175" s="466" t="str">
        <f t="shared" si="2"/>
        <v/>
      </c>
      <c r="N175" s="467" t="str">
        <f t="shared" si="3"/>
        <v/>
      </c>
      <c r="O175" s="461"/>
      <c r="Q175" s="452"/>
    </row>
    <row r="176" spans="1:17" x14ac:dyDescent="0.2">
      <c r="A176" s="452"/>
      <c r="C176" s="461"/>
      <c r="D176" s="1056"/>
      <c r="E176" s="1056"/>
      <c r="F176" s="461"/>
      <c r="G176" s="1056"/>
      <c r="H176" s="1056"/>
      <c r="I176" s="461"/>
      <c r="J176" s="468"/>
      <c r="K176" s="461"/>
      <c r="L176" s="469"/>
      <c r="M176" s="466" t="str">
        <f t="shared" si="2"/>
        <v/>
      </c>
      <c r="N176" s="467" t="str">
        <f t="shared" si="3"/>
        <v/>
      </c>
      <c r="O176" s="461"/>
      <c r="Q176" s="452"/>
    </row>
    <row r="177" spans="1:17" x14ac:dyDescent="0.2">
      <c r="A177" s="452"/>
      <c r="C177" s="461"/>
      <c r="D177" s="1056"/>
      <c r="E177" s="1056"/>
      <c r="F177" s="461"/>
      <c r="G177" s="1056"/>
      <c r="H177" s="1056"/>
      <c r="I177" s="461"/>
      <c r="J177" s="468"/>
      <c r="K177" s="461"/>
      <c r="L177" s="469"/>
      <c r="M177" s="466" t="str">
        <f t="shared" si="2"/>
        <v/>
      </c>
      <c r="N177" s="467" t="str">
        <f t="shared" si="3"/>
        <v/>
      </c>
      <c r="O177" s="461"/>
      <c r="Q177" s="452"/>
    </row>
    <row r="178" spans="1:17" x14ac:dyDescent="0.2">
      <c r="A178" s="452"/>
      <c r="C178" s="461"/>
      <c r="D178" s="1056"/>
      <c r="E178" s="1056"/>
      <c r="F178" s="461"/>
      <c r="G178" s="1056"/>
      <c r="H178" s="1056"/>
      <c r="I178" s="461"/>
      <c r="J178" s="468"/>
      <c r="K178" s="461"/>
      <c r="L178" s="469"/>
      <c r="M178" s="466" t="str">
        <f t="shared" ref="M178:M241" si="4">IF(K178="","", INDEX(CNTR_EFListSelected,MATCH(K178,CORSIA_FuelsList,0)))</f>
        <v/>
      </c>
      <c r="N178" s="467" t="str">
        <f t="shared" si="3"/>
        <v/>
      </c>
      <c r="O178" s="461"/>
      <c r="Q178" s="452"/>
    </row>
    <row r="179" spans="1:17" x14ac:dyDescent="0.2">
      <c r="A179" s="452"/>
      <c r="C179" s="461"/>
      <c r="D179" s="1056"/>
      <c r="E179" s="1056"/>
      <c r="F179" s="461"/>
      <c r="G179" s="1056"/>
      <c r="H179" s="1056"/>
      <c r="I179" s="461"/>
      <c r="J179" s="468"/>
      <c r="K179" s="461"/>
      <c r="L179" s="469"/>
      <c r="M179" s="466" t="str">
        <f t="shared" si="4"/>
        <v/>
      </c>
      <c r="N179" s="467" t="str">
        <f t="shared" ref="N179:N242" si="5">IF(COUNT(L179:M179)=2,L179*M179,"")</f>
        <v/>
      </c>
      <c r="O179" s="461"/>
      <c r="Q179" s="452"/>
    </row>
    <row r="180" spans="1:17" x14ac:dyDescent="0.2">
      <c r="A180" s="452"/>
      <c r="C180" s="461"/>
      <c r="D180" s="1056"/>
      <c r="E180" s="1056"/>
      <c r="F180" s="461"/>
      <c r="G180" s="1056"/>
      <c r="H180" s="1056"/>
      <c r="I180" s="461"/>
      <c r="J180" s="468"/>
      <c r="K180" s="461"/>
      <c r="L180" s="469"/>
      <c r="M180" s="466" t="str">
        <f t="shared" si="4"/>
        <v/>
      </c>
      <c r="N180" s="467" t="str">
        <f t="shared" si="5"/>
        <v/>
      </c>
      <c r="O180" s="461"/>
      <c r="Q180" s="452"/>
    </row>
    <row r="181" spans="1:17" x14ac:dyDescent="0.2">
      <c r="A181" s="452"/>
      <c r="C181" s="461"/>
      <c r="D181" s="1056"/>
      <c r="E181" s="1056"/>
      <c r="F181" s="461"/>
      <c r="G181" s="1056"/>
      <c r="H181" s="1056"/>
      <c r="I181" s="461"/>
      <c r="J181" s="468"/>
      <c r="K181" s="461"/>
      <c r="L181" s="469"/>
      <c r="M181" s="466" t="str">
        <f t="shared" si="4"/>
        <v/>
      </c>
      <c r="N181" s="467" t="str">
        <f t="shared" si="5"/>
        <v/>
      </c>
      <c r="O181" s="461"/>
      <c r="Q181" s="452"/>
    </row>
    <row r="182" spans="1:17" x14ac:dyDescent="0.2">
      <c r="A182" s="452"/>
      <c r="C182" s="461"/>
      <c r="D182" s="1056"/>
      <c r="E182" s="1056"/>
      <c r="F182" s="461"/>
      <c r="G182" s="1056"/>
      <c r="H182" s="1056"/>
      <c r="I182" s="461"/>
      <c r="J182" s="468"/>
      <c r="K182" s="461"/>
      <c r="L182" s="469"/>
      <c r="M182" s="466" t="str">
        <f t="shared" si="4"/>
        <v/>
      </c>
      <c r="N182" s="467" t="str">
        <f t="shared" si="5"/>
        <v/>
      </c>
      <c r="O182" s="461"/>
      <c r="Q182" s="452"/>
    </row>
    <row r="183" spans="1:17" x14ac:dyDescent="0.2">
      <c r="A183" s="452"/>
      <c r="C183" s="461"/>
      <c r="D183" s="1056"/>
      <c r="E183" s="1056"/>
      <c r="F183" s="461"/>
      <c r="G183" s="1056"/>
      <c r="H183" s="1056"/>
      <c r="I183" s="461"/>
      <c r="J183" s="468"/>
      <c r="K183" s="461"/>
      <c r="L183" s="469"/>
      <c r="M183" s="466" t="str">
        <f t="shared" si="4"/>
        <v/>
      </c>
      <c r="N183" s="467" t="str">
        <f t="shared" si="5"/>
        <v/>
      </c>
      <c r="O183" s="461"/>
      <c r="Q183" s="452"/>
    </row>
    <row r="184" spans="1:17" x14ac:dyDescent="0.2">
      <c r="A184" s="452"/>
      <c r="C184" s="461"/>
      <c r="D184" s="1056"/>
      <c r="E184" s="1056"/>
      <c r="F184" s="461"/>
      <c r="G184" s="1056"/>
      <c r="H184" s="1056"/>
      <c r="I184" s="461"/>
      <c r="J184" s="468"/>
      <c r="K184" s="461"/>
      <c r="L184" s="469"/>
      <c r="M184" s="466" t="str">
        <f t="shared" si="4"/>
        <v/>
      </c>
      <c r="N184" s="467" t="str">
        <f t="shared" si="5"/>
        <v/>
      </c>
      <c r="O184" s="461"/>
      <c r="Q184" s="452"/>
    </row>
    <row r="185" spans="1:17" x14ac:dyDescent="0.2">
      <c r="A185" s="452"/>
      <c r="C185" s="461"/>
      <c r="D185" s="1056"/>
      <c r="E185" s="1056"/>
      <c r="F185" s="461"/>
      <c r="G185" s="1056"/>
      <c r="H185" s="1056"/>
      <c r="I185" s="461"/>
      <c r="J185" s="468"/>
      <c r="K185" s="461"/>
      <c r="L185" s="469"/>
      <c r="M185" s="466" t="str">
        <f t="shared" si="4"/>
        <v/>
      </c>
      <c r="N185" s="467" t="str">
        <f t="shared" si="5"/>
        <v/>
      </c>
      <c r="O185" s="461"/>
      <c r="Q185" s="452"/>
    </row>
    <row r="186" spans="1:17" x14ac:dyDescent="0.2">
      <c r="A186" s="452"/>
      <c r="C186" s="461"/>
      <c r="D186" s="1056"/>
      <c r="E186" s="1056"/>
      <c r="F186" s="461"/>
      <c r="G186" s="1056"/>
      <c r="H186" s="1056"/>
      <c r="I186" s="461"/>
      <c r="J186" s="468"/>
      <c r="K186" s="461"/>
      <c r="L186" s="469"/>
      <c r="M186" s="466" t="str">
        <f t="shared" si="4"/>
        <v/>
      </c>
      <c r="N186" s="467" t="str">
        <f t="shared" si="5"/>
        <v/>
      </c>
      <c r="O186" s="461"/>
      <c r="Q186" s="452"/>
    </row>
    <row r="187" spans="1:17" x14ac:dyDescent="0.2">
      <c r="A187" s="452"/>
      <c r="C187" s="461"/>
      <c r="D187" s="1056"/>
      <c r="E187" s="1056"/>
      <c r="F187" s="461"/>
      <c r="G187" s="1056"/>
      <c r="H187" s="1056"/>
      <c r="I187" s="461"/>
      <c r="J187" s="468"/>
      <c r="K187" s="461"/>
      <c r="L187" s="469"/>
      <c r="M187" s="466" t="str">
        <f t="shared" si="4"/>
        <v/>
      </c>
      <c r="N187" s="467" t="str">
        <f t="shared" si="5"/>
        <v/>
      </c>
      <c r="O187" s="461"/>
      <c r="Q187" s="452"/>
    </row>
    <row r="188" spans="1:17" x14ac:dyDescent="0.2">
      <c r="A188" s="452"/>
      <c r="C188" s="461"/>
      <c r="D188" s="1056"/>
      <c r="E188" s="1056"/>
      <c r="F188" s="461"/>
      <c r="G188" s="1056"/>
      <c r="H188" s="1056"/>
      <c r="I188" s="461"/>
      <c r="J188" s="468"/>
      <c r="K188" s="461"/>
      <c r="L188" s="469"/>
      <c r="M188" s="466" t="str">
        <f t="shared" si="4"/>
        <v/>
      </c>
      <c r="N188" s="467" t="str">
        <f t="shared" si="5"/>
        <v/>
      </c>
      <c r="O188" s="461"/>
      <c r="Q188" s="452"/>
    </row>
    <row r="189" spans="1:17" x14ac:dyDescent="0.2">
      <c r="A189" s="452"/>
      <c r="C189" s="461"/>
      <c r="D189" s="1056"/>
      <c r="E189" s="1056"/>
      <c r="F189" s="461"/>
      <c r="G189" s="1056"/>
      <c r="H189" s="1056"/>
      <c r="I189" s="461"/>
      <c r="J189" s="468"/>
      <c r="K189" s="461"/>
      <c r="L189" s="469"/>
      <c r="M189" s="466" t="str">
        <f t="shared" si="4"/>
        <v/>
      </c>
      <c r="N189" s="467" t="str">
        <f t="shared" si="5"/>
        <v/>
      </c>
      <c r="O189" s="461"/>
      <c r="Q189" s="452"/>
    </row>
    <row r="190" spans="1:17" x14ac:dyDescent="0.2">
      <c r="A190" s="452"/>
      <c r="C190" s="461"/>
      <c r="D190" s="1056"/>
      <c r="E190" s="1056"/>
      <c r="F190" s="461"/>
      <c r="G190" s="1056"/>
      <c r="H190" s="1056"/>
      <c r="I190" s="461"/>
      <c r="J190" s="468"/>
      <c r="K190" s="461"/>
      <c r="L190" s="469"/>
      <c r="M190" s="466" t="str">
        <f t="shared" si="4"/>
        <v/>
      </c>
      <c r="N190" s="467" t="str">
        <f t="shared" si="5"/>
        <v/>
      </c>
      <c r="O190" s="461"/>
      <c r="Q190" s="452"/>
    </row>
    <row r="191" spans="1:17" x14ac:dyDescent="0.2">
      <c r="A191" s="452"/>
      <c r="C191" s="461"/>
      <c r="D191" s="1056"/>
      <c r="E191" s="1056"/>
      <c r="F191" s="461"/>
      <c r="G191" s="1056"/>
      <c r="H191" s="1056"/>
      <c r="I191" s="461"/>
      <c r="J191" s="468"/>
      <c r="K191" s="461"/>
      <c r="L191" s="469"/>
      <c r="M191" s="466" t="str">
        <f t="shared" si="4"/>
        <v/>
      </c>
      <c r="N191" s="467" t="str">
        <f t="shared" si="5"/>
        <v/>
      </c>
      <c r="O191" s="461"/>
      <c r="Q191" s="452"/>
    </row>
    <row r="192" spans="1:17" x14ac:dyDescent="0.2">
      <c r="A192" s="452"/>
      <c r="C192" s="461"/>
      <c r="D192" s="1056"/>
      <c r="E192" s="1056"/>
      <c r="F192" s="461"/>
      <c r="G192" s="1056"/>
      <c r="H192" s="1056"/>
      <c r="I192" s="461"/>
      <c r="J192" s="468"/>
      <c r="K192" s="461"/>
      <c r="L192" s="469"/>
      <c r="M192" s="466" t="str">
        <f t="shared" si="4"/>
        <v/>
      </c>
      <c r="N192" s="467" t="str">
        <f t="shared" si="5"/>
        <v/>
      </c>
      <c r="O192" s="461"/>
      <c r="Q192" s="452"/>
    </row>
    <row r="193" spans="1:17" x14ac:dyDescent="0.2">
      <c r="A193" s="452"/>
      <c r="C193" s="461"/>
      <c r="D193" s="1056"/>
      <c r="E193" s="1056"/>
      <c r="F193" s="461"/>
      <c r="G193" s="1056"/>
      <c r="H193" s="1056"/>
      <c r="I193" s="461"/>
      <c r="J193" s="468"/>
      <c r="K193" s="461"/>
      <c r="L193" s="469"/>
      <c r="M193" s="466" t="str">
        <f t="shared" si="4"/>
        <v/>
      </c>
      <c r="N193" s="467" t="str">
        <f t="shared" si="5"/>
        <v/>
      </c>
      <c r="O193" s="461"/>
      <c r="Q193" s="452"/>
    </row>
    <row r="194" spans="1:17" x14ac:dyDescent="0.2">
      <c r="A194" s="452"/>
      <c r="C194" s="461"/>
      <c r="D194" s="1056"/>
      <c r="E194" s="1056"/>
      <c r="F194" s="461"/>
      <c r="G194" s="1056"/>
      <c r="H194" s="1056"/>
      <c r="I194" s="461"/>
      <c r="J194" s="468"/>
      <c r="K194" s="461"/>
      <c r="L194" s="469"/>
      <c r="M194" s="466" t="str">
        <f t="shared" si="4"/>
        <v/>
      </c>
      <c r="N194" s="467" t="str">
        <f t="shared" si="5"/>
        <v/>
      </c>
      <c r="O194" s="461"/>
      <c r="Q194" s="452"/>
    </row>
    <row r="195" spans="1:17" x14ac:dyDescent="0.2">
      <c r="A195" s="452"/>
      <c r="C195" s="461"/>
      <c r="D195" s="1056"/>
      <c r="E195" s="1056"/>
      <c r="F195" s="461"/>
      <c r="G195" s="1056"/>
      <c r="H195" s="1056"/>
      <c r="I195" s="461"/>
      <c r="J195" s="468"/>
      <c r="K195" s="461"/>
      <c r="L195" s="469"/>
      <c r="M195" s="466" t="str">
        <f t="shared" si="4"/>
        <v/>
      </c>
      <c r="N195" s="467" t="str">
        <f t="shared" si="5"/>
        <v/>
      </c>
      <c r="O195" s="461"/>
      <c r="Q195" s="452"/>
    </row>
    <row r="196" spans="1:17" x14ac:dyDescent="0.2">
      <c r="A196" s="452"/>
      <c r="C196" s="461"/>
      <c r="D196" s="1056"/>
      <c r="E196" s="1056"/>
      <c r="F196" s="461"/>
      <c r="G196" s="1056"/>
      <c r="H196" s="1056"/>
      <c r="I196" s="461"/>
      <c r="J196" s="468"/>
      <c r="K196" s="461"/>
      <c r="L196" s="469"/>
      <c r="M196" s="466" t="str">
        <f t="shared" si="4"/>
        <v/>
      </c>
      <c r="N196" s="467" t="str">
        <f t="shared" si="5"/>
        <v/>
      </c>
      <c r="O196" s="461"/>
      <c r="Q196" s="452"/>
    </row>
    <row r="197" spans="1:17" x14ac:dyDescent="0.2">
      <c r="A197" s="452"/>
      <c r="C197" s="461"/>
      <c r="D197" s="1056"/>
      <c r="E197" s="1056"/>
      <c r="F197" s="461"/>
      <c r="G197" s="1056"/>
      <c r="H197" s="1056"/>
      <c r="I197" s="461"/>
      <c r="J197" s="468"/>
      <c r="K197" s="461"/>
      <c r="L197" s="469"/>
      <c r="M197" s="466" t="str">
        <f t="shared" si="4"/>
        <v/>
      </c>
      <c r="N197" s="467" t="str">
        <f t="shared" si="5"/>
        <v/>
      </c>
      <c r="O197" s="461"/>
      <c r="Q197" s="452"/>
    </row>
    <row r="198" spans="1:17" x14ac:dyDescent="0.2">
      <c r="A198" s="452"/>
      <c r="C198" s="461"/>
      <c r="D198" s="1056"/>
      <c r="E198" s="1056"/>
      <c r="F198" s="461"/>
      <c r="G198" s="1056"/>
      <c r="H198" s="1056"/>
      <c r="I198" s="461"/>
      <c r="J198" s="468"/>
      <c r="K198" s="461"/>
      <c r="L198" s="469"/>
      <c r="M198" s="466" t="str">
        <f t="shared" si="4"/>
        <v/>
      </c>
      <c r="N198" s="467" t="str">
        <f t="shared" si="5"/>
        <v/>
      </c>
      <c r="O198" s="461"/>
      <c r="Q198" s="452"/>
    </row>
    <row r="199" spans="1:17" x14ac:dyDescent="0.2">
      <c r="A199" s="452"/>
      <c r="C199" s="461"/>
      <c r="D199" s="1056"/>
      <c r="E199" s="1056"/>
      <c r="F199" s="461"/>
      <c r="G199" s="1056"/>
      <c r="H199" s="1056"/>
      <c r="I199" s="461"/>
      <c r="J199" s="468"/>
      <c r="K199" s="461"/>
      <c r="L199" s="469"/>
      <c r="M199" s="466" t="str">
        <f t="shared" si="4"/>
        <v/>
      </c>
      <c r="N199" s="467" t="str">
        <f t="shared" si="5"/>
        <v/>
      </c>
      <c r="O199" s="461"/>
      <c r="Q199" s="452"/>
    </row>
    <row r="200" spans="1:17" x14ac:dyDescent="0.2">
      <c r="A200" s="452"/>
      <c r="C200" s="461"/>
      <c r="D200" s="1056"/>
      <c r="E200" s="1056"/>
      <c r="F200" s="461"/>
      <c r="G200" s="1056"/>
      <c r="H200" s="1056"/>
      <c r="I200" s="461"/>
      <c r="J200" s="468"/>
      <c r="K200" s="461"/>
      <c r="L200" s="469"/>
      <c r="M200" s="466" t="str">
        <f t="shared" si="4"/>
        <v/>
      </c>
      <c r="N200" s="467" t="str">
        <f t="shared" si="5"/>
        <v/>
      </c>
      <c r="O200" s="461"/>
      <c r="Q200" s="452"/>
    </row>
    <row r="201" spans="1:17" x14ac:dyDescent="0.2">
      <c r="A201" s="452"/>
      <c r="C201" s="461"/>
      <c r="D201" s="1056"/>
      <c r="E201" s="1056"/>
      <c r="F201" s="461"/>
      <c r="G201" s="1056"/>
      <c r="H201" s="1056"/>
      <c r="I201" s="461"/>
      <c r="J201" s="468"/>
      <c r="K201" s="461"/>
      <c r="L201" s="469"/>
      <c r="M201" s="466" t="str">
        <f t="shared" si="4"/>
        <v/>
      </c>
      <c r="N201" s="467" t="str">
        <f t="shared" si="5"/>
        <v/>
      </c>
      <c r="O201" s="461"/>
      <c r="Q201" s="452"/>
    </row>
    <row r="202" spans="1:17" x14ac:dyDescent="0.2">
      <c r="A202" s="452"/>
      <c r="C202" s="461"/>
      <c r="D202" s="1056"/>
      <c r="E202" s="1056"/>
      <c r="F202" s="461"/>
      <c r="G202" s="1056"/>
      <c r="H202" s="1056"/>
      <c r="I202" s="461"/>
      <c r="J202" s="468"/>
      <c r="K202" s="461"/>
      <c r="L202" s="469"/>
      <c r="M202" s="466" t="str">
        <f t="shared" si="4"/>
        <v/>
      </c>
      <c r="N202" s="467" t="str">
        <f t="shared" si="5"/>
        <v/>
      </c>
      <c r="O202" s="461"/>
      <c r="Q202" s="452"/>
    </row>
    <row r="203" spans="1:17" x14ac:dyDescent="0.2">
      <c r="A203" s="452"/>
      <c r="C203" s="461"/>
      <c r="D203" s="1056"/>
      <c r="E203" s="1056"/>
      <c r="F203" s="461"/>
      <c r="G203" s="1056"/>
      <c r="H203" s="1056"/>
      <c r="I203" s="461"/>
      <c r="J203" s="468"/>
      <c r="K203" s="461"/>
      <c r="L203" s="469"/>
      <c r="M203" s="466" t="str">
        <f t="shared" si="4"/>
        <v/>
      </c>
      <c r="N203" s="467" t="str">
        <f t="shared" si="5"/>
        <v/>
      </c>
      <c r="O203" s="461"/>
      <c r="Q203" s="452"/>
    </row>
    <row r="204" spans="1:17" x14ac:dyDescent="0.2">
      <c r="A204" s="452"/>
      <c r="C204" s="461"/>
      <c r="D204" s="1056"/>
      <c r="E204" s="1056"/>
      <c r="F204" s="461"/>
      <c r="G204" s="1056"/>
      <c r="H204" s="1056"/>
      <c r="I204" s="461"/>
      <c r="J204" s="468"/>
      <c r="K204" s="461"/>
      <c r="L204" s="469"/>
      <c r="M204" s="466" t="str">
        <f t="shared" si="4"/>
        <v/>
      </c>
      <c r="N204" s="467" t="str">
        <f t="shared" si="5"/>
        <v/>
      </c>
      <c r="O204" s="461"/>
      <c r="Q204" s="452"/>
    </row>
    <row r="205" spans="1:17" x14ac:dyDescent="0.2">
      <c r="A205" s="452"/>
      <c r="C205" s="461"/>
      <c r="D205" s="1056"/>
      <c r="E205" s="1056"/>
      <c r="F205" s="461"/>
      <c r="G205" s="1056"/>
      <c r="H205" s="1056"/>
      <c r="I205" s="461"/>
      <c r="J205" s="468"/>
      <c r="K205" s="461"/>
      <c r="L205" s="469"/>
      <c r="M205" s="466" t="str">
        <f t="shared" si="4"/>
        <v/>
      </c>
      <c r="N205" s="467" t="str">
        <f t="shared" si="5"/>
        <v/>
      </c>
      <c r="O205" s="461"/>
      <c r="Q205" s="452"/>
    </row>
    <row r="206" spans="1:17" x14ac:dyDescent="0.2">
      <c r="A206" s="452"/>
      <c r="C206" s="461"/>
      <c r="D206" s="1056"/>
      <c r="E206" s="1056"/>
      <c r="F206" s="461"/>
      <c r="G206" s="1056"/>
      <c r="H206" s="1056"/>
      <c r="I206" s="461"/>
      <c r="J206" s="468"/>
      <c r="K206" s="461"/>
      <c r="L206" s="469"/>
      <c r="M206" s="466" t="str">
        <f t="shared" si="4"/>
        <v/>
      </c>
      <c r="N206" s="467" t="str">
        <f t="shared" si="5"/>
        <v/>
      </c>
      <c r="O206" s="461"/>
      <c r="Q206" s="452"/>
    </row>
    <row r="207" spans="1:17" x14ac:dyDescent="0.2">
      <c r="A207" s="452"/>
      <c r="C207" s="461"/>
      <c r="D207" s="1056"/>
      <c r="E207" s="1056"/>
      <c r="F207" s="461"/>
      <c r="G207" s="1056"/>
      <c r="H207" s="1056"/>
      <c r="I207" s="461"/>
      <c r="J207" s="468"/>
      <c r="K207" s="461"/>
      <c r="L207" s="469"/>
      <c r="M207" s="466" t="str">
        <f t="shared" si="4"/>
        <v/>
      </c>
      <c r="N207" s="467" t="str">
        <f t="shared" si="5"/>
        <v/>
      </c>
      <c r="O207" s="461"/>
      <c r="Q207" s="452"/>
    </row>
    <row r="208" spans="1:17" x14ac:dyDescent="0.2">
      <c r="A208" s="452"/>
      <c r="C208" s="461"/>
      <c r="D208" s="1056"/>
      <c r="E208" s="1056"/>
      <c r="F208" s="461"/>
      <c r="G208" s="1056"/>
      <c r="H208" s="1056"/>
      <c r="I208" s="461"/>
      <c r="J208" s="468"/>
      <c r="K208" s="461"/>
      <c r="L208" s="469"/>
      <c r="M208" s="466" t="str">
        <f t="shared" si="4"/>
        <v/>
      </c>
      <c r="N208" s="467" t="str">
        <f t="shared" si="5"/>
        <v/>
      </c>
      <c r="O208" s="461"/>
      <c r="Q208" s="452"/>
    </row>
    <row r="209" spans="1:17" x14ac:dyDescent="0.2">
      <c r="A209" s="452"/>
      <c r="C209" s="461"/>
      <c r="D209" s="1056"/>
      <c r="E209" s="1056"/>
      <c r="F209" s="461"/>
      <c r="G209" s="1056"/>
      <c r="H209" s="1056"/>
      <c r="I209" s="461"/>
      <c r="J209" s="468"/>
      <c r="K209" s="461"/>
      <c r="L209" s="469"/>
      <c r="M209" s="466" t="str">
        <f t="shared" si="4"/>
        <v/>
      </c>
      <c r="N209" s="467" t="str">
        <f t="shared" si="5"/>
        <v/>
      </c>
      <c r="O209" s="461"/>
      <c r="Q209" s="452"/>
    </row>
    <row r="210" spans="1:17" x14ac:dyDescent="0.2">
      <c r="A210" s="452"/>
      <c r="C210" s="461"/>
      <c r="D210" s="1056"/>
      <c r="E210" s="1056"/>
      <c r="F210" s="461"/>
      <c r="G210" s="1056"/>
      <c r="H210" s="1056"/>
      <c r="I210" s="461"/>
      <c r="J210" s="468"/>
      <c r="K210" s="461"/>
      <c r="L210" s="469"/>
      <c r="M210" s="466" t="str">
        <f t="shared" si="4"/>
        <v/>
      </c>
      <c r="N210" s="467" t="str">
        <f t="shared" si="5"/>
        <v/>
      </c>
      <c r="O210" s="461"/>
      <c r="Q210" s="452"/>
    </row>
    <row r="211" spans="1:17" x14ac:dyDescent="0.2">
      <c r="A211" s="452"/>
      <c r="C211" s="461"/>
      <c r="D211" s="1056"/>
      <c r="E211" s="1056"/>
      <c r="F211" s="461"/>
      <c r="G211" s="1056"/>
      <c r="H211" s="1056"/>
      <c r="I211" s="461"/>
      <c r="J211" s="468"/>
      <c r="K211" s="461"/>
      <c r="L211" s="469"/>
      <c r="M211" s="466" t="str">
        <f t="shared" si="4"/>
        <v/>
      </c>
      <c r="N211" s="467" t="str">
        <f t="shared" si="5"/>
        <v/>
      </c>
      <c r="O211" s="461"/>
      <c r="Q211" s="452"/>
    </row>
    <row r="212" spans="1:17" x14ac:dyDescent="0.2">
      <c r="A212" s="452"/>
      <c r="C212" s="461"/>
      <c r="D212" s="1056"/>
      <c r="E212" s="1056"/>
      <c r="F212" s="461"/>
      <c r="G212" s="1056"/>
      <c r="H212" s="1056"/>
      <c r="I212" s="461"/>
      <c r="J212" s="468"/>
      <c r="K212" s="461"/>
      <c r="L212" s="469"/>
      <c r="M212" s="466" t="str">
        <f t="shared" si="4"/>
        <v/>
      </c>
      <c r="N212" s="467" t="str">
        <f t="shared" si="5"/>
        <v/>
      </c>
      <c r="O212" s="461"/>
      <c r="Q212" s="452"/>
    </row>
    <row r="213" spans="1:17" x14ac:dyDescent="0.2">
      <c r="A213" s="452"/>
      <c r="C213" s="461"/>
      <c r="D213" s="1056"/>
      <c r="E213" s="1056"/>
      <c r="F213" s="461"/>
      <c r="G213" s="1056"/>
      <c r="H213" s="1056"/>
      <c r="I213" s="461"/>
      <c r="J213" s="468"/>
      <c r="K213" s="461"/>
      <c r="L213" s="469"/>
      <c r="M213" s="466" t="str">
        <f t="shared" si="4"/>
        <v/>
      </c>
      <c r="N213" s="467" t="str">
        <f t="shared" si="5"/>
        <v/>
      </c>
      <c r="O213" s="461"/>
      <c r="Q213" s="452"/>
    </row>
    <row r="214" spans="1:17" x14ac:dyDescent="0.2">
      <c r="A214" s="452"/>
      <c r="C214" s="461"/>
      <c r="D214" s="1056"/>
      <c r="E214" s="1056"/>
      <c r="F214" s="461"/>
      <c r="G214" s="1056"/>
      <c r="H214" s="1056"/>
      <c r="I214" s="461"/>
      <c r="J214" s="468"/>
      <c r="K214" s="461"/>
      <c r="L214" s="469"/>
      <c r="M214" s="466" t="str">
        <f t="shared" si="4"/>
        <v/>
      </c>
      <c r="N214" s="467" t="str">
        <f t="shared" si="5"/>
        <v/>
      </c>
      <c r="O214" s="461"/>
      <c r="Q214" s="452"/>
    </row>
    <row r="215" spans="1:17" x14ac:dyDescent="0.2">
      <c r="A215" s="452"/>
      <c r="C215" s="461"/>
      <c r="D215" s="1056"/>
      <c r="E215" s="1056"/>
      <c r="F215" s="461"/>
      <c r="G215" s="1056"/>
      <c r="H215" s="1056"/>
      <c r="I215" s="461"/>
      <c r="J215" s="468"/>
      <c r="K215" s="461"/>
      <c r="L215" s="469"/>
      <c r="M215" s="466" t="str">
        <f t="shared" si="4"/>
        <v/>
      </c>
      <c r="N215" s="467" t="str">
        <f t="shared" si="5"/>
        <v/>
      </c>
      <c r="O215" s="461"/>
      <c r="Q215" s="452"/>
    </row>
    <row r="216" spans="1:17" x14ac:dyDescent="0.2">
      <c r="A216" s="452"/>
      <c r="C216" s="461"/>
      <c r="D216" s="1056"/>
      <c r="E216" s="1056"/>
      <c r="F216" s="461"/>
      <c r="G216" s="1056"/>
      <c r="H216" s="1056"/>
      <c r="I216" s="461"/>
      <c r="J216" s="468"/>
      <c r="K216" s="461"/>
      <c r="L216" s="469"/>
      <c r="M216" s="466" t="str">
        <f t="shared" si="4"/>
        <v/>
      </c>
      <c r="N216" s="467" t="str">
        <f t="shared" si="5"/>
        <v/>
      </c>
      <c r="O216" s="461"/>
      <c r="Q216" s="452"/>
    </row>
    <row r="217" spans="1:17" x14ac:dyDescent="0.2">
      <c r="A217" s="452"/>
      <c r="C217" s="461"/>
      <c r="D217" s="1056"/>
      <c r="E217" s="1056"/>
      <c r="F217" s="461"/>
      <c r="G217" s="1056"/>
      <c r="H217" s="1056"/>
      <c r="I217" s="461"/>
      <c r="J217" s="468"/>
      <c r="K217" s="461"/>
      <c r="L217" s="469"/>
      <c r="M217" s="466" t="str">
        <f t="shared" si="4"/>
        <v/>
      </c>
      <c r="N217" s="467" t="str">
        <f t="shared" si="5"/>
        <v/>
      </c>
      <c r="O217" s="461"/>
      <c r="Q217" s="452"/>
    </row>
    <row r="218" spans="1:17" x14ac:dyDescent="0.2">
      <c r="A218" s="452"/>
      <c r="C218" s="461"/>
      <c r="D218" s="1056"/>
      <c r="E218" s="1056"/>
      <c r="F218" s="461"/>
      <c r="G218" s="1056"/>
      <c r="H218" s="1056"/>
      <c r="I218" s="461"/>
      <c r="J218" s="468"/>
      <c r="K218" s="461"/>
      <c r="L218" s="469"/>
      <c r="M218" s="466" t="str">
        <f t="shared" si="4"/>
        <v/>
      </c>
      <c r="N218" s="467" t="str">
        <f t="shared" si="5"/>
        <v/>
      </c>
      <c r="O218" s="461"/>
      <c r="Q218" s="452"/>
    </row>
    <row r="219" spans="1:17" x14ac:dyDescent="0.2">
      <c r="A219" s="452"/>
      <c r="C219" s="461"/>
      <c r="D219" s="1056"/>
      <c r="E219" s="1056"/>
      <c r="F219" s="461"/>
      <c r="G219" s="1056"/>
      <c r="H219" s="1056"/>
      <c r="I219" s="461"/>
      <c r="J219" s="468"/>
      <c r="K219" s="461"/>
      <c r="L219" s="469"/>
      <c r="M219" s="466" t="str">
        <f t="shared" si="4"/>
        <v/>
      </c>
      <c r="N219" s="467" t="str">
        <f t="shared" si="5"/>
        <v/>
      </c>
      <c r="O219" s="461"/>
      <c r="Q219" s="452"/>
    </row>
    <row r="220" spans="1:17" x14ac:dyDescent="0.2">
      <c r="A220" s="452"/>
      <c r="C220" s="461"/>
      <c r="D220" s="1056"/>
      <c r="E220" s="1056"/>
      <c r="F220" s="461"/>
      <c r="G220" s="1056"/>
      <c r="H220" s="1056"/>
      <c r="I220" s="461"/>
      <c r="J220" s="468"/>
      <c r="K220" s="461"/>
      <c r="L220" s="469"/>
      <c r="M220" s="466" t="str">
        <f t="shared" si="4"/>
        <v/>
      </c>
      <c r="N220" s="467" t="str">
        <f t="shared" si="5"/>
        <v/>
      </c>
      <c r="O220" s="461"/>
      <c r="Q220" s="452"/>
    </row>
    <row r="221" spans="1:17" x14ac:dyDescent="0.2">
      <c r="A221" s="452"/>
      <c r="C221" s="461"/>
      <c r="D221" s="1056"/>
      <c r="E221" s="1056"/>
      <c r="F221" s="461"/>
      <c r="G221" s="1056"/>
      <c r="H221" s="1056"/>
      <c r="I221" s="461"/>
      <c r="J221" s="468"/>
      <c r="K221" s="461"/>
      <c r="L221" s="469"/>
      <c r="M221" s="466" t="str">
        <f t="shared" si="4"/>
        <v/>
      </c>
      <c r="N221" s="467" t="str">
        <f t="shared" si="5"/>
        <v/>
      </c>
      <c r="O221" s="461"/>
      <c r="Q221" s="452"/>
    </row>
    <row r="222" spans="1:17" x14ac:dyDescent="0.2">
      <c r="A222" s="452"/>
      <c r="C222" s="461"/>
      <c r="D222" s="1056"/>
      <c r="E222" s="1056"/>
      <c r="F222" s="461"/>
      <c r="G222" s="1056"/>
      <c r="H222" s="1056"/>
      <c r="I222" s="461"/>
      <c r="J222" s="468"/>
      <c r="K222" s="461"/>
      <c r="L222" s="469"/>
      <c r="M222" s="466" t="str">
        <f t="shared" si="4"/>
        <v/>
      </c>
      <c r="N222" s="467" t="str">
        <f t="shared" si="5"/>
        <v/>
      </c>
      <c r="O222" s="461"/>
      <c r="Q222" s="452"/>
    </row>
    <row r="223" spans="1:17" x14ac:dyDescent="0.2">
      <c r="A223" s="452"/>
      <c r="C223" s="461"/>
      <c r="D223" s="1056"/>
      <c r="E223" s="1056"/>
      <c r="F223" s="461"/>
      <c r="G223" s="1056"/>
      <c r="H223" s="1056"/>
      <c r="I223" s="461"/>
      <c r="J223" s="468"/>
      <c r="K223" s="461"/>
      <c r="L223" s="469"/>
      <c r="M223" s="466" t="str">
        <f t="shared" si="4"/>
        <v/>
      </c>
      <c r="N223" s="467" t="str">
        <f t="shared" si="5"/>
        <v/>
      </c>
      <c r="O223" s="461"/>
      <c r="Q223" s="452"/>
    </row>
    <row r="224" spans="1:17" x14ac:dyDescent="0.2">
      <c r="A224" s="452"/>
      <c r="C224" s="461"/>
      <c r="D224" s="1056"/>
      <c r="E224" s="1056"/>
      <c r="F224" s="461"/>
      <c r="G224" s="1056"/>
      <c r="H224" s="1056"/>
      <c r="I224" s="461"/>
      <c r="J224" s="468"/>
      <c r="K224" s="461"/>
      <c r="L224" s="469"/>
      <c r="M224" s="466" t="str">
        <f t="shared" si="4"/>
        <v/>
      </c>
      <c r="N224" s="467" t="str">
        <f t="shared" si="5"/>
        <v/>
      </c>
      <c r="O224" s="461"/>
      <c r="Q224" s="452"/>
    </row>
    <row r="225" spans="1:17" x14ac:dyDescent="0.2">
      <c r="A225" s="452"/>
      <c r="C225" s="461"/>
      <c r="D225" s="1056"/>
      <c r="E225" s="1056"/>
      <c r="F225" s="461"/>
      <c r="G225" s="1056"/>
      <c r="H225" s="1056"/>
      <c r="I225" s="461"/>
      <c r="J225" s="468"/>
      <c r="K225" s="461"/>
      <c r="L225" s="469"/>
      <c r="M225" s="466" t="str">
        <f t="shared" si="4"/>
        <v/>
      </c>
      <c r="N225" s="467" t="str">
        <f t="shared" si="5"/>
        <v/>
      </c>
      <c r="O225" s="461"/>
      <c r="Q225" s="452"/>
    </row>
    <row r="226" spans="1:17" x14ac:dyDescent="0.2">
      <c r="A226" s="452"/>
      <c r="C226" s="461"/>
      <c r="D226" s="1056"/>
      <c r="E226" s="1056"/>
      <c r="F226" s="461"/>
      <c r="G226" s="1056"/>
      <c r="H226" s="1056"/>
      <c r="I226" s="461"/>
      <c r="J226" s="468"/>
      <c r="K226" s="461"/>
      <c r="L226" s="469"/>
      <c r="M226" s="466" t="str">
        <f t="shared" si="4"/>
        <v/>
      </c>
      <c r="N226" s="467" t="str">
        <f t="shared" si="5"/>
        <v/>
      </c>
      <c r="O226" s="461"/>
      <c r="Q226" s="452"/>
    </row>
    <row r="227" spans="1:17" x14ac:dyDescent="0.2">
      <c r="A227" s="452"/>
      <c r="C227" s="461"/>
      <c r="D227" s="1056"/>
      <c r="E227" s="1056"/>
      <c r="F227" s="461"/>
      <c r="G227" s="1056"/>
      <c r="H227" s="1056"/>
      <c r="I227" s="461"/>
      <c r="J227" s="468"/>
      <c r="K227" s="461"/>
      <c r="L227" s="469"/>
      <c r="M227" s="466" t="str">
        <f t="shared" si="4"/>
        <v/>
      </c>
      <c r="N227" s="467" t="str">
        <f t="shared" si="5"/>
        <v/>
      </c>
      <c r="O227" s="461"/>
      <c r="Q227" s="452"/>
    </row>
    <row r="228" spans="1:17" x14ac:dyDescent="0.2">
      <c r="A228" s="452"/>
      <c r="C228" s="461"/>
      <c r="D228" s="1056"/>
      <c r="E228" s="1056"/>
      <c r="F228" s="461"/>
      <c r="G228" s="1056"/>
      <c r="H228" s="1056"/>
      <c r="I228" s="461"/>
      <c r="J228" s="468"/>
      <c r="K228" s="461"/>
      <c r="L228" s="469"/>
      <c r="M228" s="466" t="str">
        <f t="shared" si="4"/>
        <v/>
      </c>
      <c r="N228" s="467" t="str">
        <f t="shared" si="5"/>
        <v/>
      </c>
      <c r="O228" s="461"/>
      <c r="Q228" s="452"/>
    </row>
    <row r="229" spans="1:17" x14ac:dyDescent="0.2">
      <c r="A229" s="452"/>
      <c r="C229" s="461"/>
      <c r="D229" s="1056"/>
      <c r="E229" s="1056"/>
      <c r="F229" s="461"/>
      <c r="G229" s="1056"/>
      <c r="H229" s="1056"/>
      <c r="I229" s="461"/>
      <c r="J229" s="468"/>
      <c r="K229" s="461"/>
      <c r="L229" s="469"/>
      <c r="M229" s="466" t="str">
        <f t="shared" si="4"/>
        <v/>
      </c>
      <c r="N229" s="467" t="str">
        <f t="shared" si="5"/>
        <v/>
      </c>
      <c r="O229" s="461"/>
      <c r="Q229" s="452"/>
    </row>
    <row r="230" spans="1:17" x14ac:dyDescent="0.2">
      <c r="A230" s="452"/>
      <c r="C230" s="461"/>
      <c r="D230" s="1056"/>
      <c r="E230" s="1056"/>
      <c r="F230" s="461"/>
      <c r="G230" s="1056"/>
      <c r="H230" s="1056"/>
      <c r="I230" s="461"/>
      <c r="J230" s="468"/>
      <c r="K230" s="461"/>
      <c r="L230" s="469"/>
      <c r="M230" s="466" t="str">
        <f t="shared" si="4"/>
        <v/>
      </c>
      <c r="N230" s="467" t="str">
        <f t="shared" si="5"/>
        <v/>
      </c>
      <c r="O230" s="461"/>
      <c r="Q230" s="452"/>
    </row>
    <row r="231" spans="1:17" x14ac:dyDescent="0.2">
      <c r="A231" s="452"/>
      <c r="C231" s="461"/>
      <c r="D231" s="1056"/>
      <c r="E231" s="1056"/>
      <c r="F231" s="461"/>
      <c r="G231" s="1056"/>
      <c r="H231" s="1056"/>
      <c r="I231" s="461"/>
      <c r="J231" s="468"/>
      <c r="K231" s="461"/>
      <c r="L231" s="469"/>
      <c r="M231" s="466" t="str">
        <f t="shared" si="4"/>
        <v/>
      </c>
      <c r="N231" s="467" t="str">
        <f t="shared" si="5"/>
        <v/>
      </c>
      <c r="O231" s="461"/>
      <c r="Q231" s="452"/>
    </row>
    <row r="232" spans="1:17" x14ac:dyDescent="0.2">
      <c r="A232" s="452"/>
      <c r="C232" s="461"/>
      <c r="D232" s="1056"/>
      <c r="E232" s="1056"/>
      <c r="F232" s="461"/>
      <c r="G232" s="1056"/>
      <c r="H232" s="1056"/>
      <c r="I232" s="461"/>
      <c r="J232" s="468"/>
      <c r="K232" s="461"/>
      <c r="L232" s="469"/>
      <c r="M232" s="466" t="str">
        <f t="shared" si="4"/>
        <v/>
      </c>
      <c r="N232" s="467" t="str">
        <f t="shared" si="5"/>
        <v/>
      </c>
      <c r="O232" s="461"/>
      <c r="Q232" s="452"/>
    </row>
    <row r="233" spans="1:17" x14ac:dyDescent="0.2">
      <c r="A233" s="452"/>
      <c r="C233" s="461"/>
      <c r="D233" s="1056"/>
      <c r="E233" s="1056"/>
      <c r="F233" s="461"/>
      <c r="G233" s="1056"/>
      <c r="H233" s="1056"/>
      <c r="I233" s="461"/>
      <c r="J233" s="468"/>
      <c r="K233" s="461"/>
      <c r="L233" s="469"/>
      <c r="M233" s="466" t="str">
        <f t="shared" si="4"/>
        <v/>
      </c>
      <c r="N233" s="467" t="str">
        <f t="shared" si="5"/>
        <v/>
      </c>
      <c r="O233" s="461"/>
      <c r="Q233" s="452"/>
    </row>
    <row r="234" spans="1:17" x14ac:dyDescent="0.2">
      <c r="A234" s="452"/>
      <c r="C234" s="461"/>
      <c r="D234" s="1056"/>
      <c r="E234" s="1056"/>
      <c r="F234" s="461"/>
      <c r="G234" s="1056"/>
      <c r="H234" s="1056"/>
      <c r="I234" s="461"/>
      <c r="J234" s="468"/>
      <c r="K234" s="461"/>
      <c r="L234" s="469"/>
      <c r="M234" s="466" t="str">
        <f t="shared" si="4"/>
        <v/>
      </c>
      <c r="N234" s="467" t="str">
        <f t="shared" si="5"/>
        <v/>
      </c>
      <c r="O234" s="461"/>
      <c r="Q234" s="452"/>
    </row>
    <row r="235" spans="1:17" x14ac:dyDescent="0.2">
      <c r="A235" s="452"/>
      <c r="C235" s="461"/>
      <c r="D235" s="1056"/>
      <c r="E235" s="1056"/>
      <c r="F235" s="461"/>
      <c r="G235" s="1056"/>
      <c r="H235" s="1056"/>
      <c r="I235" s="461"/>
      <c r="J235" s="468"/>
      <c r="K235" s="461"/>
      <c r="L235" s="469"/>
      <c r="M235" s="466" t="str">
        <f t="shared" si="4"/>
        <v/>
      </c>
      <c r="N235" s="467" t="str">
        <f t="shared" si="5"/>
        <v/>
      </c>
      <c r="O235" s="461"/>
      <c r="Q235" s="452"/>
    </row>
    <row r="236" spans="1:17" x14ac:dyDescent="0.2">
      <c r="A236" s="452"/>
      <c r="C236" s="461"/>
      <c r="D236" s="1056"/>
      <c r="E236" s="1056"/>
      <c r="F236" s="461"/>
      <c r="G236" s="1056"/>
      <c r="H236" s="1056"/>
      <c r="I236" s="461"/>
      <c r="J236" s="468"/>
      <c r="K236" s="461"/>
      <c r="L236" s="469"/>
      <c r="M236" s="466" t="str">
        <f t="shared" si="4"/>
        <v/>
      </c>
      <c r="N236" s="467" t="str">
        <f t="shared" si="5"/>
        <v/>
      </c>
      <c r="O236" s="461"/>
      <c r="Q236" s="452"/>
    </row>
    <row r="237" spans="1:17" x14ac:dyDescent="0.2">
      <c r="A237" s="452"/>
      <c r="C237" s="461"/>
      <c r="D237" s="1056"/>
      <c r="E237" s="1056"/>
      <c r="F237" s="461"/>
      <c r="G237" s="1056"/>
      <c r="H237" s="1056"/>
      <c r="I237" s="461"/>
      <c r="J237" s="468"/>
      <c r="K237" s="461"/>
      <c r="L237" s="469"/>
      <c r="M237" s="466" t="str">
        <f t="shared" si="4"/>
        <v/>
      </c>
      <c r="N237" s="467" t="str">
        <f t="shared" si="5"/>
        <v/>
      </c>
      <c r="O237" s="461"/>
      <c r="Q237" s="452"/>
    </row>
    <row r="238" spans="1:17" x14ac:dyDescent="0.2">
      <c r="A238" s="452"/>
      <c r="C238" s="461"/>
      <c r="D238" s="1056"/>
      <c r="E238" s="1056"/>
      <c r="F238" s="461"/>
      <c r="G238" s="1056"/>
      <c r="H238" s="1056"/>
      <c r="I238" s="461"/>
      <c r="J238" s="468"/>
      <c r="K238" s="461"/>
      <c r="L238" s="469"/>
      <c r="M238" s="466" t="str">
        <f t="shared" si="4"/>
        <v/>
      </c>
      <c r="N238" s="467" t="str">
        <f t="shared" si="5"/>
        <v/>
      </c>
      <c r="O238" s="461"/>
      <c r="Q238" s="452"/>
    </row>
    <row r="239" spans="1:17" x14ac:dyDescent="0.2">
      <c r="A239" s="452"/>
      <c r="C239" s="461"/>
      <c r="D239" s="1056"/>
      <c r="E239" s="1056"/>
      <c r="F239" s="461"/>
      <c r="G239" s="1056"/>
      <c r="H239" s="1056"/>
      <c r="I239" s="461"/>
      <c r="J239" s="468"/>
      <c r="K239" s="461"/>
      <c r="L239" s="469"/>
      <c r="M239" s="466" t="str">
        <f t="shared" si="4"/>
        <v/>
      </c>
      <c r="N239" s="467" t="str">
        <f t="shared" si="5"/>
        <v/>
      </c>
      <c r="O239" s="461"/>
      <c r="Q239" s="452"/>
    </row>
    <row r="240" spans="1:17" x14ac:dyDescent="0.2">
      <c r="A240" s="452"/>
      <c r="C240" s="461"/>
      <c r="D240" s="1056"/>
      <c r="E240" s="1056"/>
      <c r="F240" s="461"/>
      <c r="G240" s="1056"/>
      <c r="H240" s="1056"/>
      <c r="I240" s="461"/>
      <c r="J240" s="468"/>
      <c r="K240" s="461"/>
      <c r="L240" s="469"/>
      <c r="M240" s="466" t="str">
        <f t="shared" si="4"/>
        <v/>
      </c>
      <c r="N240" s="467" t="str">
        <f t="shared" si="5"/>
        <v/>
      </c>
      <c r="O240" s="461"/>
      <c r="Q240" s="452"/>
    </row>
    <row r="241" spans="1:17" x14ac:dyDescent="0.2">
      <c r="A241" s="452"/>
      <c r="C241" s="461"/>
      <c r="D241" s="1056"/>
      <c r="E241" s="1056"/>
      <c r="F241" s="461"/>
      <c r="G241" s="1056"/>
      <c r="H241" s="1056"/>
      <c r="I241" s="461"/>
      <c r="J241" s="468"/>
      <c r="K241" s="461"/>
      <c r="L241" s="469"/>
      <c r="M241" s="466" t="str">
        <f t="shared" si="4"/>
        <v/>
      </c>
      <c r="N241" s="467" t="str">
        <f t="shared" si="5"/>
        <v/>
      </c>
      <c r="O241" s="461"/>
      <c r="Q241" s="452"/>
    </row>
    <row r="242" spans="1:17" x14ac:dyDescent="0.2">
      <c r="A242" s="452"/>
      <c r="C242" s="461"/>
      <c r="D242" s="1056"/>
      <c r="E242" s="1056"/>
      <c r="F242" s="461"/>
      <c r="G242" s="1056"/>
      <c r="H242" s="1056"/>
      <c r="I242" s="461"/>
      <c r="J242" s="468"/>
      <c r="K242" s="461"/>
      <c r="L242" s="469"/>
      <c r="M242" s="466" t="str">
        <f t="shared" ref="M242:M305" si="6">IF(K242="","", INDEX(CNTR_EFListSelected,MATCH(K242,CORSIA_FuelsList,0)))</f>
        <v/>
      </c>
      <c r="N242" s="467" t="str">
        <f t="shared" si="5"/>
        <v/>
      </c>
      <c r="O242" s="461"/>
      <c r="Q242" s="452"/>
    </row>
    <row r="243" spans="1:17" x14ac:dyDescent="0.2">
      <c r="A243" s="452"/>
      <c r="C243" s="461"/>
      <c r="D243" s="1056"/>
      <c r="E243" s="1056"/>
      <c r="F243" s="461"/>
      <c r="G243" s="1056"/>
      <c r="H243" s="1056"/>
      <c r="I243" s="461"/>
      <c r="J243" s="468"/>
      <c r="K243" s="461"/>
      <c r="L243" s="469"/>
      <c r="M243" s="466" t="str">
        <f t="shared" si="6"/>
        <v/>
      </c>
      <c r="N243" s="467" t="str">
        <f t="shared" ref="N243:N306" si="7">IF(COUNT(L243:M243)=2,L243*M243,"")</f>
        <v/>
      </c>
      <c r="O243" s="461"/>
      <c r="Q243" s="452"/>
    </row>
    <row r="244" spans="1:17" x14ac:dyDescent="0.2">
      <c r="A244" s="452"/>
      <c r="C244" s="461"/>
      <c r="D244" s="1056"/>
      <c r="E244" s="1056"/>
      <c r="F244" s="461"/>
      <c r="G244" s="1056"/>
      <c r="H244" s="1056"/>
      <c r="I244" s="461"/>
      <c r="J244" s="468"/>
      <c r="K244" s="461"/>
      <c r="L244" s="469"/>
      <c r="M244" s="466" t="str">
        <f t="shared" si="6"/>
        <v/>
      </c>
      <c r="N244" s="467" t="str">
        <f t="shared" si="7"/>
        <v/>
      </c>
      <c r="O244" s="461"/>
      <c r="Q244" s="452"/>
    </row>
    <row r="245" spans="1:17" x14ac:dyDescent="0.2">
      <c r="A245" s="452"/>
      <c r="C245" s="461"/>
      <c r="D245" s="1056"/>
      <c r="E245" s="1056"/>
      <c r="F245" s="461"/>
      <c r="G245" s="1056"/>
      <c r="H245" s="1056"/>
      <c r="I245" s="461"/>
      <c r="J245" s="468"/>
      <c r="K245" s="461"/>
      <c r="L245" s="469"/>
      <c r="M245" s="466" t="str">
        <f t="shared" si="6"/>
        <v/>
      </c>
      <c r="N245" s="467" t="str">
        <f t="shared" si="7"/>
        <v/>
      </c>
      <c r="O245" s="461"/>
      <c r="Q245" s="452"/>
    </row>
    <row r="246" spans="1:17" x14ac:dyDescent="0.2">
      <c r="A246" s="452"/>
      <c r="C246" s="461"/>
      <c r="D246" s="1056"/>
      <c r="E246" s="1056"/>
      <c r="F246" s="461"/>
      <c r="G246" s="1056"/>
      <c r="H246" s="1056"/>
      <c r="I246" s="461"/>
      <c r="J246" s="468"/>
      <c r="K246" s="461"/>
      <c r="L246" s="469"/>
      <c r="M246" s="466" t="str">
        <f t="shared" si="6"/>
        <v/>
      </c>
      <c r="N246" s="467" t="str">
        <f t="shared" si="7"/>
        <v/>
      </c>
      <c r="O246" s="461"/>
      <c r="Q246" s="452"/>
    </row>
    <row r="247" spans="1:17" x14ac:dyDescent="0.2">
      <c r="A247" s="452"/>
      <c r="C247" s="461"/>
      <c r="D247" s="1056"/>
      <c r="E247" s="1056"/>
      <c r="F247" s="461"/>
      <c r="G247" s="1056"/>
      <c r="H247" s="1056"/>
      <c r="I247" s="461"/>
      <c r="J247" s="468"/>
      <c r="K247" s="461"/>
      <c r="L247" s="469"/>
      <c r="M247" s="466" t="str">
        <f t="shared" si="6"/>
        <v/>
      </c>
      <c r="N247" s="467" t="str">
        <f t="shared" si="7"/>
        <v/>
      </c>
      <c r="O247" s="461"/>
      <c r="Q247" s="452"/>
    </row>
    <row r="248" spans="1:17" x14ac:dyDescent="0.2">
      <c r="A248" s="452"/>
      <c r="C248" s="461"/>
      <c r="D248" s="1056"/>
      <c r="E248" s="1056"/>
      <c r="F248" s="461"/>
      <c r="G248" s="1056"/>
      <c r="H248" s="1056"/>
      <c r="I248" s="461"/>
      <c r="J248" s="468"/>
      <c r="K248" s="461"/>
      <c r="L248" s="469"/>
      <c r="M248" s="466" t="str">
        <f t="shared" si="6"/>
        <v/>
      </c>
      <c r="N248" s="467" t="str">
        <f t="shared" si="7"/>
        <v/>
      </c>
      <c r="O248" s="461"/>
      <c r="Q248" s="452"/>
    </row>
    <row r="249" spans="1:17" x14ac:dyDescent="0.2">
      <c r="A249" s="452"/>
      <c r="C249" s="461"/>
      <c r="D249" s="1056"/>
      <c r="E249" s="1056"/>
      <c r="F249" s="461"/>
      <c r="G249" s="1056"/>
      <c r="H249" s="1056"/>
      <c r="I249" s="461"/>
      <c r="J249" s="468"/>
      <c r="K249" s="461"/>
      <c r="L249" s="469"/>
      <c r="M249" s="466" t="str">
        <f t="shared" si="6"/>
        <v/>
      </c>
      <c r="N249" s="467" t="str">
        <f t="shared" si="7"/>
        <v/>
      </c>
      <c r="O249" s="461"/>
      <c r="Q249" s="452"/>
    </row>
    <row r="250" spans="1:17" x14ac:dyDescent="0.2">
      <c r="A250" s="452"/>
      <c r="C250" s="461"/>
      <c r="D250" s="1056"/>
      <c r="E250" s="1056"/>
      <c r="F250" s="461"/>
      <c r="G250" s="1056"/>
      <c r="H250" s="1056"/>
      <c r="I250" s="461"/>
      <c r="J250" s="468"/>
      <c r="K250" s="461"/>
      <c r="L250" s="469"/>
      <c r="M250" s="466" t="str">
        <f t="shared" si="6"/>
        <v/>
      </c>
      <c r="N250" s="467" t="str">
        <f t="shared" si="7"/>
        <v/>
      </c>
      <c r="O250" s="461"/>
      <c r="Q250" s="452"/>
    </row>
    <row r="251" spans="1:17" x14ac:dyDescent="0.2">
      <c r="A251" s="452"/>
      <c r="C251" s="461"/>
      <c r="D251" s="1056"/>
      <c r="E251" s="1056"/>
      <c r="F251" s="461"/>
      <c r="G251" s="1056"/>
      <c r="H251" s="1056"/>
      <c r="I251" s="461"/>
      <c r="J251" s="468"/>
      <c r="K251" s="461"/>
      <c r="L251" s="469"/>
      <c r="M251" s="466" t="str">
        <f t="shared" si="6"/>
        <v/>
      </c>
      <c r="N251" s="467" t="str">
        <f t="shared" si="7"/>
        <v/>
      </c>
      <c r="O251" s="461"/>
      <c r="Q251" s="452"/>
    </row>
    <row r="252" spans="1:17" x14ac:dyDescent="0.2">
      <c r="A252" s="452"/>
      <c r="C252" s="461"/>
      <c r="D252" s="1056"/>
      <c r="E252" s="1056"/>
      <c r="F252" s="461"/>
      <c r="G252" s="1056"/>
      <c r="H252" s="1056"/>
      <c r="I252" s="461"/>
      <c r="J252" s="468"/>
      <c r="K252" s="461"/>
      <c r="L252" s="469"/>
      <c r="M252" s="466" t="str">
        <f t="shared" si="6"/>
        <v/>
      </c>
      <c r="N252" s="467" t="str">
        <f t="shared" si="7"/>
        <v/>
      </c>
      <c r="O252" s="461"/>
      <c r="Q252" s="452"/>
    </row>
    <row r="253" spans="1:17" x14ac:dyDescent="0.2">
      <c r="A253" s="452"/>
      <c r="C253" s="461"/>
      <c r="D253" s="1056"/>
      <c r="E253" s="1056"/>
      <c r="F253" s="461"/>
      <c r="G253" s="1056"/>
      <c r="H253" s="1056"/>
      <c r="I253" s="461"/>
      <c r="J253" s="468"/>
      <c r="K253" s="461"/>
      <c r="L253" s="469"/>
      <c r="M253" s="466" t="str">
        <f t="shared" si="6"/>
        <v/>
      </c>
      <c r="N253" s="467" t="str">
        <f t="shared" si="7"/>
        <v/>
      </c>
      <c r="O253" s="461"/>
      <c r="Q253" s="452"/>
    </row>
    <row r="254" spans="1:17" x14ac:dyDescent="0.2">
      <c r="A254" s="452"/>
      <c r="C254" s="461"/>
      <c r="D254" s="1056"/>
      <c r="E254" s="1056"/>
      <c r="F254" s="461"/>
      <c r="G254" s="1056"/>
      <c r="H254" s="1056"/>
      <c r="I254" s="461"/>
      <c r="J254" s="468"/>
      <c r="K254" s="461"/>
      <c r="L254" s="469"/>
      <c r="M254" s="466" t="str">
        <f t="shared" si="6"/>
        <v/>
      </c>
      <c r="N254" s="467" t="str">
        <f t="shared" si="7"/>
        <v/>
      </c>
      <c r="O254" s="461"/>
      <c r="Q254" s="452"/>
    </row>
    <row r="255" spans="1:17" x14ac:dyDescent="0.2">
      <c r="A255" s="452"/>
      <c r="C255" s="461"/>
      <c r="D255" s="1056"/>
      <c r="E255" s="1056"/>
      <c r="F255" s="461"/>
      <c r="G255" s="1056"/>
      <c r="H255" s="1056"/>
      <c r="I255" s="461"/>
      <c r="J255" s="468"/>
      <c r="K255" s="461"/>
      <c r="L255" s="469"/>
      <c r="M255" s="466" t="str">
        <f t="shared" si="6"/>
        <v/>
      </c>
      <c r="N255" s="467" t="str">
        <f t="shared" si="7"/>
        <v/>
      </c>
      <c r="O255" s="461"/>
      <c r="Q255" s="452"/>
    </row>
    <row r="256" spans="1:17" x14ac:dyDescent="0.2">
      <c r="A256" s="452"/>
      <c r="C256" s="461"/>
      <c r="D256" s="1056"/>
      <c r="E256" s="1056"/>
      <c r="F256" s="461"/>
      <c r="G256" s="1056"/>
      <c r="H256" s="1056"/>
      <c r="I256" s="461"/>
      <c r="J256" s="468"/>
      <c r="K256" s="461"/>
      <c r="L256" s="469"/>
      <c r="M256" s="466" t="str">
        <f t="shared" si="6"/>
        <v/>
      </c>
      <c r="N256" s="467" t="str">
        <f t="shared" si="7"/>
        <v/>
      </c>
      <c r="O256" s="461"/>
      <c r="Q256" s="452"/>
    </row>
    <row r="257" spans="1:17" x14ac:dyDescent="0.2">
      <c r="A257" s="452"/>
      <c r="C257" s="461"/>
      <c r="D257" s="1056"/>
      <c r="E257" s="1056"/>
      <c r="F257" s="461"/>
      <c r="G257" s="1056"/>
      <c r="H257" s="1056"/>
      <c r="I257" s="461"/>
      <c r="J257" s="468"/>
      <c r="K257" s="461"/>
      <c r="L257" s="469"/>
      <c r="M257" s="466" t="str">
        <f t="shared" si="6"/>
        <v/>
      </c>
      <c r="N257" s="467" t="str">
        <f t="shared" si="7"/>
        <v/>
      </c>
      <c r="O257" s="461"/>
      <c r="Q257" s="452"/>
    </row>
    <row r="258" spans="1:17" x14ac:dyDescent="0.2">
      <c r="A258" s="452"/>
      <c r="C258" s="461"/>
      <c r="D258" s="1056"/>
      <c r="E258" s="1056"/>
      <c r="F258" s="461"/>
      <c r="G258" s="1056"/>
      <c r="H258" s="1056"/>
      <c r="I258" s="461"/>
      <c r="J258" s="468"/>
      <c r="K258" s="461"/>
      <c r="L258" s="469"/>
      <c r="M258" s="466" t="str">
        <f t="shared" si="6"/>
        <v/>
      </c>
      <c r="N258" s="467" t="str">
        <f t="shared" si="7"/>
        <v/>
      </c>
      <c r="O258" s="461"/>
      <c r="Q258" s="452"/>
    </row>
    <row r="259" spans="1:17" x14ac:dyDescent="0.2">
      <c r="A259" s="452"/>
      <c r="C259" s="461"/>
      <c r="D259" s="1056"/>
      <c r="E259" s="1056"/>
      <c r="F259" s="461"/>
      <c r="G259" s="1056"/>
      <c r="H259" s="1056"/>
      <c r="I259" s="461"/>
      <c r="J259" s="468"/>
      <c r="K259" s="461"/>
      <c r="L259" s="469"/>
      <c r="M259" s="466" t="str">
        <f t="shared" si="6"/>
        <v/>
      </c>
      <c r="N259" s="467" t="str">
        <f t="shared" si="7"/>
        <v/>
      </c>
      <c r="O259" s="461"/>
      <c r="Q259" s="452"/>
    </row>
    <row r="260" spans="1:17" x14ac:dyDescent="0.2">
      <c r="A260" s="452"/>
      <c r="C260" s="461"/>
      <c r="D260" s="1056"/>
      <c r="E260" s="1056"/>
      <c r="F260" s="461"/>
      <c r="G260" s="1056"/>
      <c r="H260" s="1056"/>
      <c r="I260" s="461"/>
      <c r="J260" s="468"/>
      <c r="K260" s="461"/>
      <c r="L260" s="469"/>
      <c r="M260" s="466" t="str">
        <f t="shared" si="6"/>
        <v/>
      </c>
      <c r="N260" s="467" t="str">
        <f t="shared" si="7"/>
        <v/>
      </c>
      <c r="O260" s="461"/>
      <c r="Q260" s="452"/>
    </row>
    <row r="261" spans="1:17" x14ac:dyDescent="0.2">
      <c r="A261" s="452"/>
      <c r="C261" s="461"/>
      <c r="D261" s="1056"/>
      <c r="E261" s="1056"/>
      <c r="F261" s="461"/>
      <c r="G261" s="1056"/>
      <c r="H261" s="1056"/>
      <c r="I261" s="461"/>
      <c r="J261" s="468"/>
      <c r="K261" s="461"/>
      <c r="L261" s="469"/>
      <c r="M261" s="466" t="str">
        <f t="shared" si="6"/>
        <v/>
      </c>
      <c r="N261" s="467" t="str">
        <f t="shared" si="7"/>
        <v/>
      </c>
      <c r="O261" s="461"/>
      <c r="Q261" s="452"/>
    </row>
    <row r="262" spans="1:17" x14ac:dyDescent="0.2">
      <c r="A262" s="452"/>
      <c r="C262" s="461"/>
      <c r="D262" s="1056"/>
      <c r="E262" s="1056"/>
      <c r="F262" s="461"/>
      <c r="G262" s="1056"/>
      <c r="H262" s="1056"/>
      <c r="I262" s="461"/>
      <c r="J262" s="468"/>
      <c r="K262" s="461"/>
      <c r="L262" s="469"/>
      <c r="M262" s="466" t="str">
        <f t="shared" si="6"/>
        <v/>
      </c>
      <c r="N262" s="467" t="str">
        <f t="shared" si="7"/>
        <v/>
      </c>
      <c r="O262" s="461"/>
      <c r="Q262" s="452"/>
    </row>
    <row r="263" spans="1:17" x14ac:dyDescent="0.2">
      <c r="A263" s="452"/>
      <c r="C263" s="461"/>
      <c r="D263" s="1056"/>
      <c r="E263" s="1056"/>
      <c r="F263" s="461"/>
      <c r="G263" s="1056"/>
      <c r="H263" s="1056"/>
      <c r="I263" s="461"/>
      <c r="J263" s="468"/>
      <c r="K263" s="461"/>
      <c r="L263" s="469"/>
      <c r="M263" s="466" t="str">
        <f t="shared" si="6"/>
        <v/>
      </c>
      <c r="N263" s="467" t="str">
        <f t="shared" si="7"/>
        <v/>
      </c>
      <c r="O263" s="461"/>
      <c r="Q263" s="452"/>
    </row>
    <row r="264" spans="1:17" x14ac:dyDescent="0.2">
      <c r="A264" s="452"/>
      <c r="C264" s="461"/>
      <c r="D264" s="1056"/>
      <c r="E264" s="1056"/>
      <c r="F264" s="461"/>
      <c r="G264" s="1056"/>
      <c r="H264" s="1056"/>
      <c r="I264" s="461"/>
      <c r="J264" s="468"/>
      <c r="K264" s="461"/>
      <c r="L264" s="469"/>
      <c r="M264" s="466" t="str">
        <f t="shared" si="6"/>
        <v/>
      </c>
      <c r="N264" s="467" t="str">
        <f t="shared" si="7"/>
        <v/>
      </c>
      <c r="O264" s="461"/>
      <c r="Q264" s="452"/>
    </row>
    <row r="265" spans="1:17" x14ac:dyDescent="0.2">
      <c r="A265" s="452"/>
      <c r="C265" s="461"/>
      <c r="D265" s="1056"/>
      <c r="E265" s="1056"/>
      <c r="F265" s="461"/>
      <c r="G265" s="1056"/>
      <c r="H265" s="1056"/>
      <c r="I265" s="461"/>
      <c r="J265" s="468"/>
      <c r="K265" s="461"/>
      <c r="L265" s="469"/>
      <c r="M265" s="466" t="str">
        <f t="shared" si="6"/>
        <v/>
      </c>
      <c r="N265" s="467" t="str">
        <f t="shared" si="7"/>
        <v/>
      </c>
      <c r="O265" s="461"/>
      <c r="Q265" s="452"/>
    </row>
    <row r="266" spans="1:17" x14ac:dyDescent="0.2">
      <c r="A266" s="452"/>
      <c r="C266" s="461"/>
      <c r="D266" s="1056"/>
      <c r="E266" s="1056"/>
      <c r="F266" s="461"/>
      <c r="G266" s="1056"/>
      <c r="H266" s="1056"/>
      <c r="I266" s="461"/>
      <c r="J266" s="468"/>
      <c r="K266" s="461"/>
      <c r="L266" s="469"/>
      <c r="M266" s="466" t="str">
        <f t="shared" si="6"/>
        <v/>
      </c>
      <c r="N266" s="467" t="str">
        <f t="shared" si="7"/>
        <v/>
      </c>
      <c r="O266" s="461"/>
      <c r="Q266" s="452"/>
    </row>
    <row r="267" spans="1:17" x14ac:dyDescent="0.2">
      <c r="A267" s="452"/>
      <c r="C267" s="461"/>
      <c r="D267" s="1056"/>
      <c r="E267" s="1056"/>
      <c r="F267" s="461"/>
      <c r="G267" s="1056"/>
      <c r="H267" s="1056"/>
      <c r="I267" s="461"/>
      <c r="J267" s="468"/>
      <c r="K267" s="461"/>
      <c r="L267" s="469"/>
      <c r="M267" s="466" t="str">
        <f t="shared" si="6"/>
        <v/>
      </c>
      <c r="N267" s="467" t="str">
        <f t="shared" si="7"/>
        <v/>
      </c>
      <c r="O267" s="461"/>
      <c r="Q267" s="452"/>
    </row>
    <row r="268" spans="1:17" x14ac:dyDescent="0.2">
      <c r="A268" s="452"/>
      <c r="C268" s="461"/>
      <c r="D268" s="1056"/>
      <c r="E268" s="1056"/>
      <c r="F268" s="461"/>
      <c r="G268" s="1056"/>
      <c r="H268" s="1056"/>
      <c r="I268" s="461"/>
      <c r="J268" s="468"/>
      <c r="K268" s="461"/>
      <c r="L268" s="469"/>
      <c r="M268" s="466" t="str">
        <f t="shared" si="6"/>
        <v/>
      </c>
      <c r="N268" s="467" t="str">
        <f t="shared" si="7"/>
        <v/>
      </c>
      <c r="O268" s="461"/>
      <c r="Q268" s="452"/>
    </row>
    <row r="269" spans="1:17" x14ac:dyDescent="0.2">
      <c r="A269" s="452"/>
      <c r="C269" s="461"/>
      <c r="D269" s="1056"/>
      <c r="E269" s="1056"/>
      <c r="F269" s="461"/>
      <c r="G269" s="1056"/>
      <c r="H269" s="1056"/>
      <c r="I269" s="461"/>
      <c r="J269" s="468"/>
      <c r="K269" s="461"/>
      <c r="L269" s="469"/>
      <c r="M269" s="466" t="str">
        <f t="shared" si="6"/>
        <v/>
      </c>
      <c r="N269" s="467" t="str">
        <f t="shared" si="7"/>
        <v/>
      </c>
      <c r="O269" s="461"/>
      <c r="Q269" s="452"/>
    </row>
    <row r="270" spans="1:17" x14ac:dyDescent="0.2">
      <c r="A270" s="452"/>
      <c r="C270" s="461"/>
      <c r="D270" s="1056"/>
      <c r="E270" s="1056"/>
      <c r="F270" s="461"/>
      <c r="G270" s="1056"/>
      <c r="H270" s="1056"/>
      <c r="I270" s="461"/>
      <c r="J270" s="468"/>
      <c r="K270" s="461"/>
      <c r="L270" s="469"/>
      <c r="M270" s="466" t="str">
        <f t="shared" si="6"/>
        <v/>
      </c>
      <c r="N270" s="467" t="str">
        <f t="shared" si="7"/>
        <v/>
      </c>
      <c r="O270" s="461"/>
      <c r="Q270" s="452"/>
    </row>
    <row r="271" spans="1:17" x14ac:dyDescent="0.2">
      <c r="A271" s="452"/>
      <c r="C271" s="461"/>
      <c r="D271" s="1056"/>
      <c r="E271" s="1056"/>
      <c r="F271" s="461"/>
      <c r="G271" s="1056"/>
      <c r="H271" s="1056"/>
      <c r="I271" s="461"/>
      <c r="J271" s="468"/>
      <c r="K271" s="461"/>
      <c r="L271" s="469"/>
      <c r="M271" s="466" t="str">
        <f t="shared" si="6"/>
        <v/>
      </c>
      <c r="N271" s="467" t="str">
        <f t="shared" si="7"/>
        <v/>
      </c>
      <c r="O271" s="461"/>
      <c r="Q271" s="452"/>
    </row>
    <row r="272" spans="1:17" x14ac:dyDescent="0.2">
      <c r="A272" s="452"/>
      <c r="C272" s="461"/>
      <c r="D272" s="1056"/>
      <c r="E272" s="1056"/>
      <c r="F272" s="461"/>
      <c r="G272" s="1056"/>
      <c r="H272" s="1056"/>
      <c r="I272" s="461"/>
      <c r="J272" s="468"/>
      <c r="K272" s="461"/>
      <c r="L272" s="469"/>
      <c r="M272" s="466" t="str">
        <f t="shared" si="6"/>
        <v/>
      </c>
      <c r="N272" s="467" t="str">
        <f t="shared" si="7"/>
        <v/>
      </c>
      <c r="O272" s="461"/>
      <c r="Q272" s="452"/>
    </row>
    <row r="273" spans="1:17" x14ac:dyDescent="0.2">
      <c r="A273" s="452"/>
      <c r="C273" s="461"/>
      <c r="D273" s="1056"/>
      <c r="E273" s="1056"/>
      <c r="F273" s="461"/>
      <c r="G273" s="1056"/>
      <c r="H273" s="1056"/>
      <c r="I273" s="461"/>
      <c r="J273" s="468"/>
      <c r="K273" s="461"/>
      <c r="L273" s="469"/>
      <c r="M273" s="466" t="str">
        <f t="shared" si="6"/>
        <v/>
      </c>
      <c r="N273" s="467" t="str">
        <f t="shared" si="7"/>
        <v/>
      </c>
      <c r="O273" s="461"/>
      <c r="Q273" s="452"/>
    </row>
    <row r="274" spans="1:17" x14ac:dyDescent="0.2">
      <c r="A274" s="452"/>
      <c r="C274" s="461"/>
      <c r="D274" s="1056"/>
      <c r="E274" s="1056"/>
      <c r="F274" s="461"/>
      <c r="G274" s="1056"/>
      <c r="H274" s="1056"/>
      <c r="I274" s="461"/>
      <c r="J274" s="468"/>
      <c r="K274" s="461"/>
      <c r="L274" s="469"/>
      <c r="M274" s="466" t="str">
        <f t="shared" si="6"/>
        <v/>
      </c>
      <c r="N274" s="467" t="str">
        <f t="shared" si="7"/>
        <v/>
      </c>
      <c r="O274" s="461"/>
      <c r="Q274" s="452"/>
    </row>
    <row r="275" spans="1:17" x14ac:dyDescent="0.2">
      <c r="A275" s="452"/>
      <c r="C275" s="461"/>
      <c r="D275" s="1056"/>
      <c r="E275" s="1056"/>
      <c r="F275" s="461"/>
      <c r="G275" s="1056"/>
      <c r="H275" s="1056"/>
      <c r="I275" s="461"/>
      <c r="J275" s="468"/>
      <c r="K275" s="461"/>
      <c r="L275" s="469"/>
      <c r="M275" s="466" t="str">
        <f t="shared" si="6"/>
        <v/>
      </c>
      <c r="N275" s="467" t="str">
        <f t="shared" si="7"/>
        <v/>
      </c>
      <c r="O275" s="461"/>
      <c r="Q275" s="452"/>
    </row>
    <row r="276" spans="1:17" x14ac:dyDescent="0.2">
      <c r="A276" s="452"/>
      <c r="C276" s="461"/>
      <c r="D276" s="1056"/>
      <c r="E276" s="1056"/>
      <c r="F276" s="461"/>
      <c r="G276" s="1056"/>
      <c r="H276" s="1056"/>
      <c r="I276" s="461"/>
      <c r="J276" s="468"/>
      <c r="K276" s="461"/>
      <c r="L276" s="469"/>
      <c r="M276" s="466" t="str">
        <f t="shared" si="6"/>
        <v/>
      </c>
      <c r="N276" s="467" t="str">
        <f t="shared" si="7"/>
        <v/>
      </c>
      <c r="O276" s="461"/>
      <c r="Q276" s="452"/>
    </row>
    <row r="277" spans="1:17" x14ac:dyDescent="0.2">
      <c r="A277" s="452"/>
      <c r="C277" s="461"/>
      <c r="D277" s="1056"/>
      <c r="E277" s="1056"/>
      <c r="F277" s="461"/>
      <c r="G277" s="1056"/>
      <c r="H277" s="1056"/>
      <c r="I277" s="461"/>
      <c r="J277" s="468"/>
      <c r="K277" s="461"/>
      <c r="L277" s="469"/>
      <c r="M277" s="466" t="str">
        <f t="shared" si="6"/>
        <v/>
      </c>
      <c r="N277" s="467" t="str">
        <f t="shared" si="7"/>
        <v/>
      </c>
      <c r="O277" s="461"/>
      <c r="Q277" s="452"/>
    </row>
    <row r="278" spans="1:17" x14ac:dyDescent="0.2">
      <c r="A278" s="452"/>
      <c r="C278" s="461"/>
      <c r="D278" s="1056"/>
      <c r="E278" s="1056"/>
      <c r="F278" s="461"/>
      <c r="G278" s="1056"/>
      <c r="H278" s="1056"/>
      <c r="I278" s="461"/>
      <c r="J278" s="468"/>
      <c r="K278" s="461"/>
      <c r="L278" s="469"/>
      <c r="M278" s="466" t="str">
        <f t="shared" si="6"/>
        <v/>
      </c>
      <c r="N278" s="467" t="str">
        <f t="shared" si="7"/>
        <v/>
      </c>
      <c r="O278" s="461"/>
      <c r="Q278" s="452"/>
    </row>
    <row r="279" spans="1:17" x14ac:dyDescent="0.2">
      <c r="A279" s="452"/>
      <c r="C279" s="461"/>
      <c r="D279" s="1056"/>
      <c r="E279" s="1056"/>
      <c r="F279" s="461"/>
      <c r="G279" s="1056"/>
      <c r="H279" s="1056"/>
      <c r="I279" s="461"/>
      <c r="J279" s="468"/>
      <c r="K279" s="461"/>
      <c r="L279" s="469"/>
      <c r="M279" s="466" t="str">
        <f t="shared" si="6"/>
        <v/>
      </c>
      <c r="N279" s="467" t="str">
        <f t="shared" si="7"/>
        <v/>
      </c>
      <c r="O279" s="461"/>
      <c r="Q279" s="452"/>
    </row>
    <row r="280" spans="1:17" x14ac:dyDescent="0.2">
      <c r="A280" s="452"/>
      <c r="C280" s="461"/>
      <c r="D280" s="1056"/>
      <c r="E280" s="1056"/>
      <c r="F280" s="461"/>
      <c r="G280" s="1056"/>
      <c r="H280" s="1056"/>
      <c r="I280" s="461"/>
      <c r="J280" s="468"/>
      <c r="K280" s="461"/>
      <c r="L280" s="469"/>
      <c r="M280" s="466" t="str">
        <f t="shared" si="6"/>
        <v/>
      </c>
      <c r="N280" s="467" t="str">
        <f t="shared" si="7"/>
        <v/>
      </c>
      <c r="O280" s="461"/>
      <c r="Q280" s="452"/>
    </row>
    <row r="281" spans="1:17" x14ac:dyDescent="0.2">
      <c r="A281" s="452"/>
      <c r="C281" s="461"/>
      <c r="D281" s="1056"/>
      <c r="E281" s="1056"/>
      <c r="F281" s="461"/>
      <c r="G281" s="1056"/>
      <c r="H281" s="1056"/>
      <c r="I281" s="461"/>
      <c r="J281" s="468"/>
      <c r="K281" s="461"/>
      <c r="L281" s="469"/>
      <c r="M281" s="466" t="str">
        <f t="shared" si="6"/>
        <v/>
      </c>
      <c r="N281" s="467" t="str">
        <f t="shared" si="7"/>
        <v/>
      </c>
      <c r="O281" s="461"/>
      <c r="Q281" s="452"/>
    </row>
    <row r="282" spans="1:17" x14ac:dyDescent="0.2">
      <c r="A282" s="452"/>
      <c r="C282" s="461"/>
      <c r="D282" s="1056"/>
      <c r="E282" s="1056"/>
      <c r="F282" s="461"/>
      <c r="G282" s="1056"/>
      <c r="H282" s="1056"/>
      <c r="I282" s="461"/>
      <c r="J282" s="468"/>
      <c r="K282" s="461"/>
      <c r="L282" s="469"/>
      <c r="M282" s="466" t="str">
        <f t="shared" si="6"/>
        <v/>
      </c>
      <c r="N282" s="467" t="str">
        <f t="shared" si="7"/>
        <v/>
      </c>
      <c r="O282" s="461"/>
      <c r="Q282" s="452"/>
    </row>
    <row r="283" spans="1:17" x14ac:dyDescent="0.2">
      <c r="A283" s="452"/>
      <c r="C283" s="461"/>
      <c r="D283" s="1056"/>
      <c r="E283" s="1056"/>
      <c r="F283" s="461"/>
      <c r="G283" s="1056"/>
      <c r="H283" s="1056"/>
      <c r="I283" s="461"/>
      <c r="J283" s="468"/>
      <c r="K283" s="461"/>
      <c r="L283" s="469"/>
      <c r="M283" s="466" t="str">
        <f t="shared" si="6"/>
        <v/>
      </c>
      <c r="N283" s="467" t="str">
        <f t="shared" si="7"/>
        <v/>
      </c>
      <c r="O283" s="461"/>
      <c r="Q283" s="452"/>
    </row>
    <row r="284" spans="1:17" x14ac:dyDescent="0.2">
      <c r="A284" s="452"/>
      <c r="C284" s="461"/>
      <c r="D284" s="1056"/>
      <c r="E284" s="1056"/>
      <c r="F284" s="461"/>
      <c r="G284" s="1056"/>
      <c r="H284" s="1056"/>
      <c r="I284" s="461"/>
      <c r="J284" s="468"/>
      <c r="K284" s="461"/>
      <c r="L284" s="469"/>
      <c r="M284" s="466" t="str">
        <f t="shared" si="6"/>
        <v/>
      </c>
      <c r="N284" s="467" t="str">
        <f t="shared" si="7"/>
        <v/>
      </c>
      <c r="O284" s="461"/>
      <c r="Q284" s="452"/>
    </row>
    <row r="285" spans="1:17" x14ac:dyDescent="0.2">
      <c r="A285" s="452"/>
      <c r="C285" s="461"/>
      <c r="D285" s="1056"/>
      <c r="E285" s="1056"/>
      <c r="F285" s="461"/>
      <c r="G285" s="1056"/>
      <c r="H285" s="1056"/>
      <c r="I285" s="461"/>
      <c r="J285" s="468"/>
      <c r="K285" s="461"/>
      <c r="L285" s="469"/>
      <c r="M285" s="466" t="str">
        <f t="shared" si="6"/>
        <v/>
      </c>
      <c r="N285" s="467" t="str">
        <f t="shared" si="7"/>
        <v/>
      </c>
      <c r="O285" s="461"/>
      <c r="Q285" s="452"/>
    </row>
    <row r="286" spans="1:17" x14ac:dyDescent="0.2">
      <c r="A286" s="452"/>
      <c r="C286" s="461"/>
      <c r="D286" s="1056"/>
      <c r="E286" s="1056"/>
      <c r="F286" s="461"/>
      <c r="G286" s="1056"/>
      <c r="H286" s="1056"/>
      <c r="I286" s="461"/>
      <c r="J286" s="468"/>
      <c r="K286" s="461"/>
      <c r="L286" s="469"/>
      <c r="M286" s="466" t="str">
        <f t="shared" si="6"/>
        <v/>
      </c>
      <c r="N286" s="467" t="str">
        <f t="shared" si="7"/>
        <v/>
      </c>
      <c r="O286" s="461"/>
      <c r="Q286" s="452"/>
    </row>
    <row r="287" spans="1:17" x14ac:dyDescent="0.2">
      <c r="A287" s="452"/>
      <c r="C287" s="461"/>
      <c r="D287" s="1056"/>
      <c r="E287" s="1056"/>
      <c r="F287" s="461"/>
      <c r="G287" s="1056"/>
      <c r="H287" s="1056"/>
      <c r="I287" s="461"/>
      <c r="J287" s="468"/>
      <c r="K287" s="461"/>
      <c r="L287" s="469"/>
      <c r="M287" s="466" t="str">
        <f t="shared" si="6"/>
        <v/>
      </c>
      <c r="N287" s="467" t="str">
        <f t="shared" si="7"/>
        <v/>
      </c>
      <c r="O287" s="461"/>
      <c r="Q287" s="452"/>
    </row>
    <row r="288" spans="1:17" x14ac:dyDescent="0.2">
      <c r="A288" s="452"/>
      <c r="C288" s="461"/>
      <c r="D288" s="1056"/>
      <c r="E288" s="1056"/>
      <c r="F288" s="461"/>
      <c r="G288" s="1056"/>
      <c r="H288" s="1056"/>
      <c r="I288" s="461"/>
      <c r="J288" s="468"/>
      <c r="K288" s="461"/>
      <c r="L288" s="469"/>
      <c r="M288" s="466" t="str">
        <f t="shared" si="6"/>
        <v/>
      </c>
      <c r="N288" s="467" t="str">
        <f t="shared" si="7"/>
        <v/>
      </c>
      <c r="O288" s="461"/>
      <c r="Q288" s="452"/>
    </row>
    <row r="289" spans="1:17" x14ac:dyDescent="0.2">
      <c r="A289" s="452"/>
      <c r="C289" s="461"/>
      <c r="D289" s="1056"/>
      <c r="E289" s="1056"/>
      <c r="F289" s="461"/>
      <c r="G289" s="1056"/>
      <c r="H289" s="1056"/>
      <c r="I289" s="461"/>
      <c r="J289" s="468"/>
      <c r="K289" s="461"/>
      <c r="L289" s="469"/>
      <c r="M289" s="466" t="str">
        <f t="shared" si="6"/>
        <v/>
      </c>
      <c r="N289" s="467" t="str">
        <f t="shared" si="7"/>
        <v/>
      </c>
      <c r="O289" s="461"/>
      <c r="Q289" s="452"/>
    </row>
    <row r="290" spans="1:17" x14ac:dyDescent="0.2">
      <c r="A290" s="452"/>
      <c r="C290" s="461"/>
      <c r="D290" s="1056"/>
      <c r="E290" s="1056"/>
      <c r="F290" s="461"/>
      <c r="G290" s="1056"/>
      <c r="H290" s="1056"/>
      <c r="I290" s="461"/>
      <c r="J290" s="468"/>
      <c r="K290" s="461"/>
      <c r="L290" s="469"/>
      <c r="M290" s="466" t="str">
        <f t="shared" si="6"/>
        <v/>
      </c>
      <c r="N290" s="467" t="str">
        <f t="shared" si="7"/>
        <v/>
      </c>
      <c r="O290" s="461"/>
      <c r="Q290" s="452"/>
    </row>
    <row r="291" spans="1:17" x14ac:dyDescent="0.2">
      <c r="A291" s="452"/>
      <c r="C291" s="461"/>
      <c r="D291" s="1056"/>
      <c r="E291" s="1056"/>
      <c r="F291" s="461"/>
      <c r="G291" s="1056"/>
      <c r="H291" s="1056"/>
      <c r="I291" s="461"/>
      <c r="J291" s="468"/>
      <c r="K291" s="461"/>
      <c r="L291" s="469"/>
      <c r="M291" s="466" t="str">
        <f t="shared" si="6"/>
        <v/>
      </c>
      <c r="N291" s="467" t="str">
        <f t="shared" si="7"/>
        <v/>
      </c>
      <c r="O291" s="461"/>
      <c r="Q291" s="452"/>
    </row>
    <row r="292" spans="1:17" x14ac:dyDescent="0.2">
      <c r="A292" s="452"/>
      <c r="C292" s="461"/>
      <c r="D292" s="1056"/>
      <c r="E292" s="1056"/>
      <c r="F292" s="461"/>
      <c r="G292" s="1056"/>
      <c r="H292" s="1056"/>
      <c r="I292" s="461"/>
      <c r="J292" s="468"/>
      <c r="K292" s="461"/>
      <c r="L292" s="469"/>
      <c r="M292" s="466" t="str">
        <f t="shared" si="6"/>
        <v/>
      </c>
      <c r="N292" s="467" t="str">
        <f t="shared" si="7"/>
        <v/>
      </c>
      <c r="O292" s="461"/>
      <c r="Q292" s="452"/>
    </row>
    <row r="293" spans="1:17" x14ac:dyDescent="0.2">
      <c r="A293" s="452"/>
      <c r="C293" s="461"/>
      <c r="D293" s="1056"/>
      <c r="E293" s="1056"/>
      <c r="F293" s="461"/>
      <c r="G293" s="1056"/>
      <c r="H293" s="1056"/>
      <c r="I293" s="461"/>
      <c r="J293" s="468"/>
      <c r="K293" s="461"/>
      <c r="L293" s="469"/>
      <c r="M293" s="466" t="str">
        <f t="shared" si="6"/>
        <v/>
      </c>
      <c r="N293" s="467" t="str">
        <f t="shared" si="7"/>
        <v/>
      </c>
      <c r="O293" s="461"/>
      <c r="Q293" s="452"/>
    </row>
    <row r="294" spans="1:17" x14ac:dyDescent="0.2">
      <c r="A294" s="452"/>
      <c r="C294" s="461"/>
      <c r="D294" s="1056"/>
      <c r="E294" s="1056"/>
      <c r="F294" s="461"/>
      <c r="G294" s="1056"/>
      <c r="H294" s="1056"/>
      <c r="I294" s="461"/>
      <c r="J294" s="468"/>
      <c r="K294" s="461"/>
      <c r="L294" s="469"/>
      <c r="M294" s="466" t="str">
        <f t="shared" si="6"/>
        <v/>
      </c>
      <c r="N294" s="467" t="str">
        <f t="shared" si="7"/>
        <v/>
      </c>
      <c r="O294" s="461"/>
      <c r="Q294" s="452"/>
    </row>
    <row r="295" spans="1:17" x14ac:dyDescent="0.2">
      <c r="A295" s="452"/>
      <c r="C295" s="461"/>
      <c r="D295" s="1056"/>
      <c r="E295" s="1056"/>
      <c r="F295" s="461"/>
      <c r="G295" s="1056"/>
      <c r="H295" s="1056"/>
      <c r="I295" s="461"/>
      <c r="J295" s="468"/>
      <c r="K295" s="461"/>
      <c r="L295" s="469"/>
      <c r="M295" s="466" t="str">
        <f t="shared" si="6"/>
        <v/>
      </c>
      <c r="N295" s="467" t="str">
        <f t="shared" si="7"/>
        <v/>
      </c>
      <c r="O295" s="461"/>
      <c r="Q295" s="452"/>
    </row>
    <row r="296" spans="1:17" x14ac:dyDescent="0.2">
      <c r="A296" s="452"/>
      <c r="C296" s="461"/>
      <c r="D296" s="1056"/>
      <c r="E296" s="1056"/>
      <c r="F296" s="461"/>
      <c r="G296" s="1056"/>
      <c r="H296" s="1056"/>
      <c r="I296" s="461"/>
      <c r="J296" s="468"/>
      <c r="K296" s="461"/>
      <c r="L296" s="469"/>
      <c r="M296" s="466" t="str">
        <f t="shared" si="6"/>
        <v/>
      </c>
      <c r="N296" s="467" t="str">
        <f t="shared" si="7"/>
        <v/>
      </c>
      <c r="O296" s="461"/>
      <c r="Q296" s="452"/>
    </row>
    <row r="297" spans="1:17" x14ac:dyDescent="0.2">
      <c r="A297" s="452"/>
      <c r="C297" s="461"/>
      <c r="D297" s="1056"/>
      <c r="E297" s="1056"/>
      <c r="F297" s="461"/>
      <c r="G297" s="1056"/>
      <c r="H297" s="1056"/>
      <c r="I297" s="461"/>
      <c r="J297" s="468"/>
      <c r="K297" s="461"/>
      <c r="L297" s="469"/>
      <c r="M297" s="466" t="str">
        <f t="shared" si="6"/>
        <v/>
      </c>
      <c r="N297" s="467" t="str">
        <f t="shared" si="7"/>
        <v/>
      </c>
      <c r="O297" s="461"/>
      <c r="Q297" s="452"/>
    </row>
    <row r="298" spans="1:17" x14ac:dyDescent="0.2">
      <c r="A298" s="452"/>
      <c r="C298" s="461"/>
      <c r="D298" s="1056"/>
      <c r="E298" s="1056"/>
      <c r="F298" s="461"/>
      <c r="G298" s="1056"/>
      <c r="H298" s="1056"/>
      <c r="I298" s="461"/>
      <c r="J298" s="468"/>
      <c r="K298" s="461"/>
      <c r="L298" s="469"/>
      <c r="M298" s="466" t="str">
        <f t="shared" si="6"/>
        <v/>
      </c>
      <c r="N298" s="467" t="str">
        <f t="shared" si="7"/>
        <v/>
      </c>
      <c r="O298" s="461"/>
      <c r="Q298" s="452"/>
    </row>
    <row r="299" spans="1:17" x14ac:dyDescent="0.2">
      <c r="A299" s="452"/>
      <c r="C299" s="461"/>
      <c r="D299" s="1056"/>
      <c r="E299" s="1056"/>
      <c r="F299" s="461"/>
      <c r="G299" s="1056"/>
      <c r="H299" s="1056"/>
      <c r="I299" s="461"/>
      <c r="J299" s="468"/>
      <c r="K299" s="461"/>
      <c r="L299" s="469"/>
      <c r="M299" s="466" t="str">
        <f t="shared" si="6"/>
        <v/>
      </c>
      <c r="N299" s="467" t="str">
        <f t="shared" si="7"/>
        <v/>
      </c>
      <c r="O299" s="461"/>
      <c r="Q299" s="452"/>
    </row>
    <row r="300" spans="1:17" x14ac:dyDescent="0.2">
      <c r="A300" s="452"/>
      <c r="C300" s="461"/>
      <c r="D300" s="1056"/>
      <c r="E300" s="1056"/>
      <c r="F300" s="461"/>
      <c r="G300" s="1056"/>
      <c r="H300" s="1056"/>
      <c r="I300" s="461"/>
      <c r="J300" s="468"/>
      <c r="K300" s="461"/>
      <c r="L300" s="469"/>
      <c r="M300" s="466" t="str">
        <f t="shared" si="6"/>
        <v/>
      </c>
      <c r="N300" s="467" t="str">
        <f t="shared" si="7"/>
        <v/>
      </c>
      <c r="O300" s="461"/>
      <c r="Q300" s="452"/>
    </row>
    <row r="301" spans="1:17" x14ac:dyDescent="0.2">
      <c r="A301" s="452"/>
      <c r="C301" s="461"/>
      <c r="D301" s="1056"/>
      <c r="E301" s="1056"/>
      <c r="F301" s="461"/>
      <c r="G301" s="1056"/>
      <c r="H301" s="1056"/>
      <c r="I301" s="461"/>
      <c r="J301" s="468"/>
      <c r="K301" s="461"/>
      <c r="L301" s="469"/>
      <c r="M301" s="466" t="str">
        <f t="shared" si="6"/>
        <v/>
      </c>
      <c r="N301" s="467" t="str">
        <f t="shared" si="7"/>
        <v/>
      </c>
      <c r="O301" s="461"/>
      <c r="Q301" s="452"/>
    </row>
    <row r="302" spans="1:17" x14ac:dyDescent="0.2">
      <c r="A302" s="452"/>
      <c r="C302" s="461"/>
      <c r="D302" s="1056"/>
      <c r="E302" s="1056"/>
      <c r="F302" s="461"/>
      <c r="G302" s="1056"/>
      <c r="H302" s="1056"/>
      <c r="I302" s="461"/>
      <c r="J302" s="468"/>
      <c r="K302" s="461"/>
      <c r="L302" s="469"/>
      <c r="M302" s="466" t="str">
        <f t="shared" si="6"/>
        <v/>
      </c>
      <c r="N302" s="467" t="str">
        <f t="shared" si="7"/>
        <v/>
      </c>
      <c r="O302" s="461"/>
      <c r="Q302" s="452"/>
    </row>
    <row r="303" spans="1:17" x14ac:dyDescent="0.2">
      <c r="A303" s="452"/>
      <c r="C303" s="461"/>
      <c r="D303" s="1056"/>
      <c r="E303" s="1056"/>
      <c r="F303" s="461"/>
      <c r="G303" s="1056"/>
      <c r="H303" s="1056"/>
      <c r="I303" s="461"/>
      <c r="J303" s="468"/>
      <c r="K303" s="461"/>
      <c r="L303" s="469"/>
      <c r="M303" s="466" t="str">
        <f t="shared" si="6"/>
        <v/>
      </c>
      <c r="N303" s="467" t="str">
        <f t="shared" si="7"/>
        <v/>
      </c>
      <c r="O303" s="461"/>
      <c r="Q303" s="452"/>
    </row>
    <row r="304" spans="1:17" x14ac:dyDescent="0.2">
      <c r="A304" s="452"/>
      <c r="C304" s="461"/>
      <c r="D304" s="1056"/>
      <c r="E304" s="1056"/>
      <c r="F304" s="461"/>
      <c r="G304" s="1056"/>
      <c r="H304" s="1056"/>
      <c r="I304" s="461"/>
      <c r="J304" s="468"/>
      <c r="K304" s="461"/>
      <c r="L304" s="469"/>
      <c r="M304" s="466" t="str">
        <f t="shared" si="6"/>
        <v/>
      </c>
      <c r="N304" s="467" t="str">
        <f t="shared" si="7"/>
        <v/>
      </c>
      <c r="O304" s="461"/>
      <c r="Q304" s="452"/>
    </row>
    <row r="305" spans="1:17" x14ac:dyDescent="0.2">
      <c r="A305" s="452"/>
      <c r="C305" s="461"/>
      <c r="D305" s="1056"/>
      <c r="E305" s="1056"/>
      <c r="F305" s="461"/>
      <c r="G305" s="1056"/>
      <c r="H305" s="1056"/>
      <c r="I305" s="461"/>
      <c r="J305" s="468"/>
      <c r="K305" s="461"/>
      <c r="L305" s="469"/>
      <c r="M305" s="466" t="str">
        <f t="shared" si="6"/>
        <v/>
      </c>
      <c r="N305" s="467" t="str">
        <f t="shared" si="7"/>
        <v/>
      </c>
      <c r="O305" s="461"/>
      <c r="Q305" s="452"/>
    </row>
    <row r="306" spans="1:17" x14ac:dyDescent="0.2">
      <c r="A306" s="452"/>
      <c r="C306" s="461"/>
      <c r="D306" s="1056"/>
      <c r="E306" s="1056"/>
      <c r="F306" s="461"/>
      <c r="G306" s="1056"/>
      <c r="H306" s="1056"/>
      <c r="I306" s="461"/>
      <c r="J306" s="468"/>
      <c r="K306" s="461"/>
      <c r="L306" s="469"/>
      <c r="M306" s="466" t="str">
        <f t="shared" ref="M306:M348" si="8">IF(K306="","", INDEX(CNTR_EFListSelected,MATCH(K306,CORSIA_FuelsList,0)))</f>
        <v/>
      </c>
      <c r="N306" s="467" t="str">
        <f t="shared" si="7"/>
        <v/>
      </c>
      <c r="O306" s="461"/>
      <c r="Q306" s="452"/>
    </row>
    <row r="307" spans="1:17" x14ac:dyDescent="0.2">
      <c r="A307" s="452"/>
      <c r="C307" s="461"/>
      <c r="D307" s="1056"/>
      <c r="E307" s="1056"/>
      <c r="F307" s="461"/>
      <c r="G307" s="1056"/>
      <c r="H307" s="1056"/>
      <c r="I307" s="461"/>
      <c r="J307" s="468"/>
      <c r="K307" s="461"/>
      <c r="L307" s="469"/>
      <c r="M307" s="466" t="str">
        <f t="shared" si="8"/>
        <v/>
      </c>
      <c r="N307" s="467" t="str">
        <f t="shared" ref="N307:N348" si="9">IF(COUNT(L307:M307)=2,L307*M307,"")</f>
        <v/>
      </c>
      <c r="O307" s="461"/>
      <c r="Q307" s="452"/>
    </row>
    <row r="308" spans="1:17" x14ac:dyDescent="0.2">
      <c r="A308" s="452"/>
      <c r="C308" s="461"/>
      <c r="D308" s="1056"/>
      <c r="E308" s="1056"/>
      <c r="F308" s="461"/>
      <c r="G308" s="1056"/>
      <c r="H308" s="1056"/>
      <c r="I308" s="461"/>
      <c r="J308" s="468"/>
      <c r="K308" s="461"/>
      <c r="L308" s="469"/>
      <c r="M308" s="466" t="str">
        <f t="shared" si="8"/>
        <v/>
      </c>
      <c r="N308" s="467" t="str">
        <f t="shared" si="9"/>
        <v/>
      </c>
      <c r="O308" s="461"/>
      <c r="Q308" s="452"/>
    </row>
    <row r="309" spans="1:17" x14ac:dyDescent="0.2">
      <c r="A309" s="452"/>
      <c r="C309" s="461"/>
      <c r="D309" s="1056"/>
      <c r="E309" s="1056"/>
      <c r="F309" s="461"/>
      <c r="G309" s="1056"/>
      <c r="H309" s="1056"/>
      <c r="I309" s="461"/>
      <c r="J309" s="468"/>
      <c r="K309" s="461"/>
      <c r="L309" s="469"/>
      <c r="M309" s="466" t="str">
        <f t="shared" si="8"/>
        <v/>
      </c>
      <c r="N309" s="467" t="str">
        <f t="shared" si="9"/>
        <v/>
      </c>
      <c r="O309" s="461"/>
      <c r="Q309" s="452"/>
    </row>
    <row r="310" spans="1:17" x14ac:dyDescent="0.2">
      <c r="A310" s="452"/>
      <c r="C310" s="461"/>
      <c r="D310" s="1056"/>
      <c r="E310" s="1056"/>
      <c r="F310" s="461"/>
      <c r="G310" s="1056"/>
      <c r="H310" s="1056"/>
      <c r="I310" s="461"/>
      <c r="J310" s="468"/>
      <c r="K310" s="461"/>
      <c r="L310" s="469"/>
      <c r="M310" s="466" t="str">
        <f t="shared" si="8"/>
        <v/>
      </c>
      <c r="N310" s="467" t="str">
        <f t="shared" si="9"/>
        <v/>
      </c>
      <c r="O310" s="461"/>
      <c r="Q310" s="452"/>
    </row>
    <row r="311" spans="1:17" x14ac:dyDescent="0.2">
      <c r="A311" s="452"/>
      <c r="C311" s="461"/>
      <c r="D311" s="1056"/>
      <c r="E311" s="1056"/>
      <c r="F311" s="461"/>
      <c r="G311" s="1056"/>
      <c r="H311" s="1056"/>
      <c r="I311" s="461"/>
      <c r="J311" s="468"/>
      <c r="K311" s="461"/>
      <c r="L311" s="469"/>
      <c r="M311" s="466" t="str">
        <f t="shared" si="8"/>
        <v/>
      </c>
      <c r="N311" s="467" t="str">
        <f t="shared" si="9"/>
        <v/>
      </c>
      <c r="O311" s="461"/>
      <c r="Q311" s="452"/>
    </row>
    <row r="312" spans="1:17" x14ac:dyDescent="0.2">
      <c r="A312" s="452"/>
      <c r="C312" s="461"/>
      <c r="D312" s="1056"/>
      <c r="E312" s="1056"/>
      <c r="F312" s="461"/>
      <c r="G312" s="1056"/>
      <c r="H312" s="1056"/>
      <c r="I312" s="461"/>
      <c r="J312" s="468"/>
      <c r="K312" s="461"/>
      <c r="L312" s="469"/>
      <c r="M312" s="466" t="str">
        <f t="shared" si="8"/>
        <v/>
      </c>
      <c r="N312" s="467" t="str">
        <f t="shared" si="9"/>
        <v/>
      </c>
      <c r="O312" s="461"/>
      <c r="Q312" s="452"/>
    </row>
    <row r="313" spans="1:17" x14ac:dyDescent="0.2">
      <c r="A313" s="452"/>
      <c r="C313" s="461"/>
      <c r="D313" s="1056"/>
      <c r="E313" s="1056"/>
      <c r="F313" s="461"/>
      <c r="G313" s="1056"/>
      <c r="H313" s="1056"/>
      <c r="I313" s="461"/>
      <c r="J313" s="468"/>
      <c r="K313" s="461"/>
      <c r="L313" s="469"/>
      <c r="M313" s="466" t="str">
        <f t="shared" si="8"/>
        <v/>
      </c>
      <c r="N313" s="467" t="str">
        <f t="shared" si="9"/>
        <v/>
      </c>
      <c r="O313" s="461"/>
      <c r="Q313" s="452"/>
    </row>
    <row r="314" spans="1:17" x14ac:dyDescent="0.2">
      <c r="A314" s="452"/>
      <c r="C314" s="461"/>
      <c r="D314" s="1056"/>
      <c r="E314" s="1056"/>
      <c r="F314" s="461"/>
      <c r="G314" s="1056"/>
      <c r="H314" s="1056"/>
      <c r="I314" s="461"/>
      <c r="J314" s="468"/>
      <c r="K314" s="461"/>
      <c r="L314" s="469"/>
      <c r="M314" s="466" t="str">
        <f t="shared" si="8"/>
        <v/>
      </c>
      <c r="N314" s="467" t="str">
        <f t="shared" si="9"/>
        <v/>
      </c>
      <c r="O314" s="461"/>
      <c r="Q314" s="452"/>
    </row>
    <row r="315" spans="1:17" x14ac:dyDescent="0.2">
      <c r="A315" s="452"/>
      <c r="C315" s="461"/>
      <c r="D315" s="1056"/>
      <c r="E315" s="1056"/>
      <c r="F315" s="461"/>
      <c r="G315" s="1056"/>
      <c r="H315" s="1056"/>
      <c r="I315" s="461"/>
      <c r="J315" s="468"/>
      <c r="K315" s="461"/>
      <c r="L315" s="469"/>
      <c r="M315" s="466" t="str">
        <f t="shared" si="8"/>
        <v/>
      </c>
      <c r="N315" s="467" t="str">
        <f t="shared" si="9"/>
        <v/>
      </c>
      <c r="O315" s="461"/>
      <c r="Q315" s="452"/>
    </row>
    <row r="316" spans="1:17" x14ac:dyDescent="0.2">
      <c r="A316" s="452"/>
      <c r="C316" s="461"/>
      <c r="D316" s="1056"/>
      <c r="E316" s="1056"/>
      <c r="F316" s="461"/>
      <c r="G316" s="1056"/>
      <c r="H316" s="1056"/>
      <c r="I316" s="461"/>
      <c r="J316" s="468"/>
      <c r="K316" s="461"/>
      <c r="L316" s="469"/>
      <c r="M316" s="466" t="str">
        <f t="shared" si="8"/>
        <v/>
      </c>
      <c r="N316" s="467" t="str">
        <f t="shared" si="9"/>
        <v/>
      </c>
      <c r="O316" s="461"/>
      <c r="Q316" s="452"/>
    </row>
    <row r="317" spans="1:17" x14ac:dyDescent="0.2">
      <c r="A317" s="452"/>
      <c r="C317" s="461"/>
      <c r="D317" s="1056"/>
      <c r="E317" s="1056"/>
      <c r="F317" s="461"/>
      <c r="G317" s="1056"/>
      <c r="H317" s="1056"/>
      <c r="I317" s="461"/>
      <c r="J317" s="468"/>
      <c r="K317" s="461"/>
      <c r="L317" s="469"/>
      <c r="M317" s="466" t="str">
        <f t="shared" si="8"/>
        <v/>
      </c>
      <c r="N317" s="467" t="str">
        <f t="shared" si="9"/>
        <v/>
      </c>
      <c r="O317" s="461"/>
      <c r="Q317" s="452"/>
    </row>
    <row r="318" spans="1:17" x14ac:dyDescent="0.2">
      <c r="A318" s="452"/>
      <c r="C318" s="461"/>
      <c r="D318" s="1056"/>
      <c r="E318" s="1056"/>
      <c r="F318" s="461"/>
      <c r="G318" s="1056"/>
      <c r="H318" s="1056"/>
      <c r="I318" s="461"/>
      <c r="J318" s="468"/>
      <c r="K318" s="461"/>
      <c r="L318" s="469"/>
      <c r="M318" s="466" t="str">
        <f t="shared" si="8"/>
        <v/>
      </c>
      <c r="N318" s="467" t="str">
        <f t="shared" si="9"/>
        <v/>
      </c>
      <c r="O318" s="461"/>
      <c r="Q318" s="452"/>
    </row>
    <row r="319" spans="1:17" x14ac:dyDescent="0.2">
      <c r="A319" s="452"/>
      <c r="C319" s="461"/>
      <c r="D319" s="1056"/>
      <c r="E319" s="1056"/>
      <c r="F319" s="461"/>
      <c r="G319" s="1056"/>
      <c r="H319" s="1056"/>
      <c r="I319" s="461"/>
      <c r="J319" s="468"/>
      <c r="K319" s="461"/>
      <c r="L319" s="469"/>
      <c r="M319" s="466" t="str">
        <f t="shared" si="8"/>
        <v/>
      </c>
      <c r="N319" s="467" t="str">
        <f t="shared" si="9"/>
        <v/>
      </c>
      <c r="O319" s="461"/>
      <c r="Q319" s="452"/>
    </row>
    <row r="320" spans="1:17" x14ac:dyDescent="0.2">
      <c r="A320" s="452"/>
      <c r="C320" s="461"/>
      <c r="D320" s="1056"/>
      <c r="E320" s="1056"/>
      <c r="F320" s="461"/>
      <c r="G320" s="1056"/>
      <c r="H320" s="1056"/>
      <c r="I320" s="461"/>
      <c r="J320" s="468"/>
      <c r="K320" s="461"/>
      <c r="L320" s="469"/>
      <c r="M320" s="466" t="str">
        <f t="shared" si="8"/>
        <v/>
      </c>
      <c r="N320" s="467" t="str">
        <f t="shared" si="9"/>
        <v/>
      </c>
      <c r="O320" s="461"/>
      <c r="Q320" s="452"/>
    </row>
    <row r="321" spans="1:17" x14ac:dyDescent="0.2">
      <c r="A321" s="452"/>
      <c r="C321" s="461"/>
      <c r="D321" s="1056"/>
      <c r="E321" s="1056"/>
      <c r="F321" s="461"/>
      <c r="G321" s="1056"/>
      <c r="H321" s="1056"/>
      <c r="I321" s="461"/>
      <c r="J321" s="468"/>
      <c r="K321" s="461"/>
      <c r="L321" s="469"/>
      <c r="M321" s="466" t="str">
        <f t="shared" si="8"/>
        <v/>
      </c>
      <c r="N321" s="467" t="str">
        <f t="shared" si="9"/>
        <v/>
      </c>
      <c r="O321" s="461"/>
      <c r="Q321" s="452"/>
    </row>
    <row r="322" spans="1:17" x14ac:dyDescent="0.2">
      <c r="A322" s="452"/>
      <c r="C322" s="461"/>
      <c r="D322" s="1056"/>
      <c r="E322" s="1056"/>
      <c r="F322" s="461"/>
      <c r="G322" s="1056"/>
      <c r="H322" s="1056"/>
      <c r="I322" s="461"/>
      <c r="J322" s="468"/>
      <c r="K322" s="461"/>
      <c r="L322" s="469"/>
      <c r="M322" s="466" t="str">
        <f t="shared" si="8"/>
        <v/>
      </c>
      <c r="N322" s="467" t="str">
        <f t="shared" si="9"/>
        <v/>
      </c>
      <c r="O322" s="461"/>
      <c r="Q322" s="452"/>
    </row>
    <row r="323" spans="1:17" x14ac:dyDescent="0.2">
      <c r="A323" s="452"/>
      <c r="C323" s="461"/>
      <c r="D323" s="1056"/>
      <c r="E323" s="1056"/>
      <c r="F323" s="461"/>
      <c r="G323" s="1056"/>
      <c r="H323" s="1056"/>
      <c r="I323" s="461"/>
      <c r="J323" s="468"/>
      <c r="K323" s="461"/>
      <c r="L323" s="469"/>
      <c r="M323" s="466" t="str">
        <f t="shared" si="8"/>
        <v/>
      </c>
      <c r="N323" s="467" t="str">
        <f t="shared" si="9"/>
        <v/>
      </c>
      <c r="O323" s="461"/>
      <c r="Q323" s="452"/>
    </row>
    <row r="324" spans="1:17" x14ac:dyDescent="0.2">
      <c r="A324" s="452"/>
      <c r="C324" s="461"/>
      <c r="D324" s="1056"/>
      <c r="E324" s="1056"/>
      <c r="F324" s="461"/>
      <c r="G324" s="1056"/>
      <c r="H324" s="1056"/>
      <c r="I324" s="461"/>
      <c r="J324" s="468"/>
      <c r="K324" s="461"/>
      <c r="L324" s="469"/>
      <c r="M324" s="466" t="str">
        <f t="shared" si="8"/>
        <v/>
      </c>
      <c r="N324" s="467" t="str">
        <f t="shared" si="9"/>
        <v/>
      </c>
      <c r="O324" s="461"/>
      <c r="Q324" s="452"/>
    </row>
    <row r="325" spans="1:17" x14ac:dyDescent="0.2">
      <c r="A325" s="452"/>
      <c r="C325" s="461"/>
      <c r="D325" s="1056"/>
      <c r="E325" s="1056"/>
      <c r="F325" s="461"/>
      <c r="G325" s="1056"/>
      <c r="H325" s="1056"/>
      <c r="I325" s="461"/>
      <c r="J325" s="468"/>
      <c r="K325" s="461"/>
      <c r="L325" s="469"/>
      <c r="M325" s="466" t="str">
        <f t="shared" si="8"/>
        <v/>
      </c>
      <c r="N325" s="467" t="str">
        <f t="shared" si="9"/>
        <v/>
      </c>
      <c r="O325" s="461"/>
      <c r="Q325" s="452"/>
    </row>
    <row r="326" spans="1:17" x14ac:dyDescent="0.2">
      <c r="A326" s="452"/>
      <c r="C326" s="461"/>
      <c r="D326" s="1056"/>
      <c r="E326" s="1056"/>
      <c r="F326" s="461"/>
      <c r="G326" s="1056"/>
      <c r="H326" s="1056"/>
      <c r="I326" s="461"/>
      <c r="J326" s="468"/>
      <c r="K326" s="461"/>
      <c r="L326" s="469"/>
      <c r="M326" s="466" t="str">
        <f t="shared" si="8"/>
        <v/>
      </c>
      <c r="N326" s="467" t="str">
        <f t="shared" si="9"/>
        <v/>
      </c>
      <c r="O326" s="461"/>
      <c r="Q326" s="452"/>
    </row>
    <row r="327" spans="1:17" x14ac:dyDescent="0.2">
      <c r="A327" s="452"/>
      <c r="C327" s="461"/>
      <c r="D327" s="1056"/>
      <c r="E327" s="1056"/>
      <c r="F327" s="461"/>
      <c r="G327" s="1056"/>
      <c r="H327" s="1056"/>
      <c r="I327" s="461"/>
      <c r="J327" s="468"/>
      <c r="K327" s="461"/>
      <c r="L327" s="469"/>
      <c r="M327" s="466" t="str">
        <f t="shared" si="8"/>
        <v/>
      </c>
      <c r="N327" s="467" t="str">
        <f t="shared" si="9"/>
        <v/>
      </c>
      <c r="O327" s="461"/>
      <c r="Q327" s="452"/>
    </row>
    <row r="328" spans="1:17" x14ac:dyDescent="0.2">
      <c r="A328" s="452"/>
      <c r="C328" s="461"/>
      <c r="D328" s="1056"/>
      <c r="E328" s="1056"/>
      <c r="F328" s="461"/>
      <c r="G328" s="1056"/>
      <c r="H328" s="1056"/>
      <c r="I328" s="461"/>
      <c r="J328" s="468"/>
      <c r="K328" s="461"/>
      <c r="L328" s="469"/>
      <c r="M328" s="466" t="str">
        <f t="shared" si="8"/>
        <v/>
      </c>
      <c r="N328" s="467" t="str">
        <f t="shared" si="9"/>
        <v/>
      </c>
      <c r="O328" s="461"/>
      <c r="Q328" s="452"/>
    </row>
    <row r="329" spans="1:17" x14ac:dyDescent="0.2">
      <c r="A329" s="452"/>
      <c r="C329" s="461"/>
      <c r="D329" s="1056"/>
      <c r="E329" s="1056"/>
      <c r="F329" s="461"/>
      <c r="G329" s="1056"/>
      <c r="H329" s="1056"/>
      <c r="I329" s="461"/>
      <c r="J329" s="468"/>
      <c r="K329" s="461"/>
      <c r="L329" s="469"/>
      <c r="M329" s="466" t="str">
        <f t="shared" si="8"/>
        <v/>
      </c>
      <c r="N329" s="467" t="str">
        <f t="shared" si="9"/>
        <v/>
      </c>
      <c r="O329" s="461"/>
      <c r="Q329" s="452"/>
    </row>
    <row r="330" spans="1:17" x14ac:dyDescent="0.2">
      <c r="A330" s="452"/>
      <c r="C330" s="461"/>
      <c r="D330" s="1056"/>
      <c r="E330" s="1056"/>
      <c r="F330" s="461"/>
      <c r="G330" s="1056"/>
      <c r="H330" s="1056"/>
      <c r="I330" s="461"/>
      <c r="J330" s="468"/>
      <c r="K330" s="461"/>
      <c r="L330" s="469"/>
      <c r="M330" s="466" t="str">
        <f t="shared" si="8"/>
        <v/>
      </c>
      <c r="N330" s="467" t="str">
        <f t="shared" si="9"/>
        <v/>
      </c>
      <c r="O330" s="461"/>
      <c r="Q330" s="452"/>
    </row>
    <row r="331" spans="1:17" x14ac:dyDescent="0.2">
      <c r="A331" s="452"/>
      <c r="C331" s="461"/>
      <c r="D331" s="1056"/>
      <c r="E331" s="1056"/>
      <c r="F331" s="461"/>
      <c r="G331" s="1056"/>
      <c r="H331" s="1056"/>
      <c r="I331" s="461"/>
      <c r="J331" s="468"/>
      <c r="K331" s="461"/>
      <c r="L331" s="469"/>
      <c r="M331" s="466" t="str">
        <f t="shared" si="8"/>
        <v/>
      </c>
      <c r="N331" s="467" t="str">
        <f t="shared" si="9"/>
        <v/>
      </c>
      <c r="O331" s="461"/>
      <c r="Q331" s="452"/>
    </row>
    <row r="332" spans="1:17" x14ac:dyDescent="0.2">
      <c r="A332" s="452"/>
      <c r="C332" s="461"/>
      <c r="D332" s="1056"/>
      <c r="E332" s="1056"/>
      <c r="F332" s="461"/>
      <c r="G332" s="1056"/>
      <c r="H332" s="1056"/>
      <c r="I332" s="461"/>
      <c r="J332" s="468"/>
      <c r="K332" s="461"/>
      <c r="L332" s="469"/>
      <c r="M332" s="466" t="str">
        <f t="shared" si="8"/>
        <v/>
      </c>
      <c r="N332" s="467" t="str">
        <f t="shared" si="9"/>
        <v/>
      </c>
      <c r="O332" s="461"/>
      <c r="Q332" s="452"/>
    </row>
    <row r="333" spans="1:17" x14ac:dyDescent="0.2">
      <c r="A333" s="452"/>
      <c r="C333" s="461"/>
      <c r="D333" s="1056"/>
      <c r="E333" s="1056"/>
      <c r="F333" s="461"/>
      <c r="G333" s="1056"/>
      <c r="H333" s="1056"/>
      <c r="I333" s="461"/>
      <c r="J333" s="468"/>
      <c r="K333" s="461"/>
      <c r="L333" s="469"/>
      <c r="M333" s="466" t="str">
        <f t="shared" si="8"/>
        <v/>
      </c>
      <c r="N333" s="467" t="str">
        <f t="shared" si="9"/>
        <v/>
      </c>
      <c r="O333" s="461"/>
      <c r="Q333" s="452"/>
    </row>
    <row r="334" spans="1:17" x14ac:dyDescent="0.2">
      <c r="A334" s="452"/>
      <c r="C334" s="461"/>
      <c r="D334" s="1056"/>
      <c r="E334" s="1056"/>
      <c r="F334" s="461"/>
      <c r="G334" s="1056"/>
      <c r="H334" s="1056"/>
      <c r="I334" s="461"/>
      <c r="J334" s="468"/>
      <c r="K334" s="461"/>
      <c r="L334" s="469"/>
      <c r="M334" s="466" t="str">
        <f t="shared" si="8"/>
        <v/>
      </c>
      <c r="N334" s="467" t="str">
        <f t="shared" si="9"/>
        <v/>
      </c>
      <c r="O334" s="461"/>
      <c r="Q334" s="452"/>
    </row>
    <row r="335" spans="1:17" x14ac:dyDescent="0.2">
      <c r="A335" s="452"/>
      <c r="C335" s="461"/>
      <c r="D335" s="1056"/>
      <c r="E335" s="1056"/>
      <c r="F335" s="461"/>
      <c r="G335" s="1056"/>
      <c r="H335" s="1056"/>
      <c r="I335" s="461"/>
      <c r="J335" s="468"/>
      <c r="K335" s="461"/>
      <c r="L335" s="469"/>
      <c r="M335" s="466" t="str">
        <f t="shared" si="8"/>
        <v/>
      </c>
      <c r="N335" s="467" t="str">
        <f t="shared" si="9"/>
        <v/>
      </c>
      <c r="O335" s="461"/>
      <c r="Q335" s="452"/>
    </row>
    <row r="336" spans="1:17" x14ac:dyDescent="0.2">
      <c r="A336" s="452"/>
      <c r="C336" s="461"/>
      <c r="D336" s="1056"/>
      <c r="E336" s="1056"/>
      <c r="F336" s="461"/>
      <c r="G336" s="1056"/>
      <c r="H336" s="1056"/>
      <c r="I336" s="461"/>
      <c r="J336" s="468"/>
      <c r="K336" s="461"/>
      <c r="L336" s="469"/>
      <c r="M336" s="466" t="str">
        <f t="shared" si="8"/>
        <v/>
      </c>
      <c r="N336" s="467" t="str">
        <f t="shared" si="9"/>
        <v/>
      </c>
      <c r="O336" s="461"/>
      <c r="Q336" s="452"/>
    </row>
    <row r="337" spans="1:17" x14ac:dyDescent="0.2">
      <c r="A337" s="452"/>
      <c r="C337" s="461"/>
      <c r="D337" s="1056"/>
      <c r="E337" s="1056"/>
      <c r="F337" s="461"/>
      <c r="G337" s="1056"/>
      <c r="H337" s="1056"/>
      <c r="I337" s="461"/>
      <c r="J337" s="468"/>
      <c r="K337" s="461"/>
      <c r="L337" s="469"/>
      <c r="M337" s="466" t="str">
        <f t="shared" si="8"/>
        <v/>
      </c>
      <c r="N337" s="467" t="str">
        <f t="shared" si="9"/>
        <v/>
      </c>
      <c r="O337" s="461"/>
      <c r="Q337" s="452"/>
    </row>
    <row r="338" spans="1:17" x14ac:dyDescent="0.2">
      <c r="A338" s="452"/>
      <c r="C338" s="461"/>
      <c r="D338" s="1056"/>
      <c r="E338" s="1056"/>
      <c r="F338" s="461"/>
      <c r="G338" s="1056"/>
      <c r="H338" s="1056"/>
      <c r="I338" s="461"/>
      <c r="J338" s="468"/>
      <c r="K338" s="461"/>
      <c r="L338" s="469"/>
      <c r="M338" s="466" t="str">
        <f t="shared" si="8"/>
        <v/>
      </c>
      <c r="N338" s="467" t="str">
        <f t="shared" si="9"/>
        <v/>
      </c>
      <c r="O338" s="461"/>
      <c r="Q338" s="452"/>
    </row>
    <row r="339" spans="1:17" x14ac:dyDescent="0.2">
      <c r="A339" s="452"/>
      <c r="C339" s="461"/>
      <c r="D339" s="1056"/>
      <c r="E339" s="1056"/>
      <c r="F339" s="461"/>
      <c r="G339" s="1056"/>
      <c r="H339" s="1056"/>
      <c r="I339" s="461"/>
      <c r="J339" s="468"/>
      <c r="K339" s="461"/>
      <c r="L339" s="469"/>
      <c r="M339" s="466" t="str">
        <f t="shared" si="8"/>
        <v/>
      </c>
      <c r="N339" s="467" t="str">
        <f t="shared" si="9"/>
        <v/>
      </c>
      <c r="O339" s="461"/>
      <c r="Q339" s="452"/>
    </row>
    <row r="340" spans="1:17" x14ac:dyDescent="0.2">
      <c r="A340" s="452"/>
      <c r="C340" s="461"/>
      <c r="D340" s="1056"/>
      <c r="E340" s="1056"/>
      <c r="F340" s="461"/>
      <c r="G340" s="1056"/>
      <c r="H340" s="1056"/>
      <c r="I340" s="461"/>
      <c r="J340" s="468"/>
      <c r="K340" s="461"/>
      <c r="L340" s="469"/>
      <c r="M340" s="466" t="str">
        <f t="shared" si="8"/>
        <v/>
      </c>
      <c r="N340" s="467" t="str">
        <f t="shared" si="9"/>
        <v/>
      </c>
      <c r="O340" s="461"/>
      <c r="Q340" s="452"/>
    </row>
    <row r="341" spans="1:17" x14ac:dyDescent="0.2">
      <c r="A341" s="452"/>
      <c r="C341" s="461"/>
      <c r="D341" s="1056"/>
      <c r="E341" s="1056"/>
      <c r="F341" s="461"/>
      <c r="G341" s="1056"/>
      <c r="H341" s="1056"/>
      <c r="I341" s="461"/>
      <c r="J341" s="468"/>
      <c r="K341" s="461"/>
      <c r="L341" s="469"/>
      <c r="M341" s="466" t="str">
        <f t="shared" si="8"/>
        <v/>
      </c>
      <c r="N341" s="467" t="str">
        <f t="shared" si="9"/>
        <v/>
      </c>
      <c r="O341" s="461"/>
      <c r="Q341" s="452"/>
    </row>
    <row r="342" spans="1:17" x14ac:dyDescent="0.2">
      <c r="A342" s="452"/>
      <c r="C342" s="461"/>
      <c r="D342" s="1056"/>
      <c r="E342" s="1056"/>
      <c r="F342" s="461"/>
      <c r="G342" s="1056"/>
      <c r="H342" s="1056"/>
      <c r="I342" s="461"/>
      <c r="J342" s="468"/>
      <c r="K342" s="461"/>
      <c r="L342" s="469"/>
      <c r="M342" s="466" t="str">
        <f t="shared" si="8"/>
        <v/>
      </c>
      <c r="N342" s="467" t="str">
        <f t="shared" si="9"/>
        <v/>
      </c>
      <c r="O342" s="461"/>
      <c r="Q342" s="452"/>
    </row>
    <row r="343" spans="1:17" x14ac:dyDescent="0.2">
      <c r="A343" s="452"/>
      <c r="C343" s="461"/>
      <c r="D343" s="1056"/>
      <c r="E343" s="1056"/>
      <c r="F343" s="461"/>
      <c r="G343" s="1056"/>
      <c r="H343" s="1056"/>
      <c r="I343" s="461"/>
      <c r="J343" s="468"/>
      <c r="K343" s="461"/>
      <c r="L343" s="469"/>
      <c r="M343" s="466" t="str">
        <f t="shared" si="8"/>
        <v/>
      </c>
      <c r="N343" s="467" t="str">
        <f t="shared" si="9"/>
        <v/>
      </c>
      <c r="O343" s="461"/>
      <c r="Q343" s="452"/>
    </row>
    <row r="344" spans="1:17" x14ac:dyDescent="0.2">
      <c r="A344" s="452"/>
      <c r="C344" s="461"/>
      <c r="D344" s="1056"/>
      <c r="E344" s="1056"/>
      <c r="F344" s="461"/>
      <c r="G344" s="1056"/>
      <c r="H344" s="1056"/>
      <c r="I344" s="461"/>
      <c r="J344" s="468"/>
      <c r="K344" s="461"/>
      <c r="L344" s="469"/>
      <c r="M344" s="466" t="str">
        <f t="shared" si="8"/>
        <v/>
      </c>
      <c r="N344" s="467" t="str">
        <f t="shared" si="9"/>
        <v/>
      </c>
      <c r="O344" s="461"/>
      <c r="Q344" s="452"/>
    </row>
    <row r="345" spans="1:17" x14ac:dyDescent="0.2">
      <c r="A345" s="452"/>
      <c r="C345" s="461"/>
      <c r="D345" s="1056"/>
      <c r="E345" s="1056"/>
      <c r="F345" s="461"/>
      <c r="G345" s="1056"/>
      <c r="H345" s="1056"/>
      <c r="I345" s="461"/>
      <c r="J345" s="468"/>
      <c r="K345" s="461"/>
      <c r="L345" s="469"/>
      <c r="M345" s="466" t="str">
        <f t="shared" si="8"/>
        <v/>
      </c>
      <c r="N345" s="467" t="str">
        <f t="shared" si="9"/>
        <v/>
      </c>
      <c r="O345" s="461"/>
      <c r="Q345" s="452"/>
    </row>
    <row r="346" spans="1:17" x14ac:dyDescent="0.2">
      <c r="A346" s="452"/>
      <c r="C346" s="461"/>
      <c r="D346" s="1056"/>
      <c r="E346" s="1056"/>
      <c r="F346" s="461"/>
      <c r="G346" s="1056"/>
      <c r="H346" s="1056"/>
      <c r="I346" s="461"/>
      <c r="J346" s="468"/>
      <c r="K346" s="461"/>
      <c r="L346" s="469"/>
      <c r="M346" s="466" t="str">
        <f t="shared" si="8"/>
        <v/>
      </c>
      <c r="N346" s="467" t="str">
        <f t="shared" si="9"/>
        <v/>
      </c>
      <c r="O346" s="461"/>
      <c r="Q346" s="452"/>
    </row>
    <row r="347" spans="1:17" x14ac:dyDescent="0.2">
      <c r="A347" s="452"/>
      <c r="C347" s="461"/>
      <c r="D347" s="1056"/>
      <c r="E347" s="1056"/>
      <c r="F347" s="461"/>
      <c r="G347" s="1056"/>
      <c r="H347" s="1056"/>
      <c r="I347" s="461"/>
      <c r="J347" s="468"/>
      <c r="K347" s="461"/>
      <c r="L347" s="469"/>
      <c r="M347" s="466" t="str">
        <f t="shared" si="8"/>
        <v/>
      </c>
      <c r="N347" s="467" t="str">
        <f t="shared" si="9"/>
        <v/>
      </c>
      <c r="O347" s="461"/>
      <c r="Q347" s="452"/>
    </row>
    <row r="348" spans="1:17" x14ac:dyDescent="0.2">
      <c r="A348" s="452"/>
      <c r="C348" s="461"/>
      <c r="D348" s="1056"/>
      <c r="E348" s="1056"/>
      <c r="F348" s="461"/>
      <c r="G348" s="1056"/>
      <c r="H348" s="1056"/>
      <c r="I348" s="461"/>
      <c r="J348" s="468"/>
      <c r="K348" s="461"/>
      <c r="L348" s="469"/>
      <c r="M348" s="466" t="str">
        <f t="shared" si="8"/>
        <v/>
      </c>
      <c r="N348" s="467" t="str">
        <f t="shared" si="9"/>
        <v/>
      </c>
      <c r="O348" s="461"/>
      <c r="Q348" s="452"/>
    </row>
    <row r="349" spans="1:17" x14ac:dyDescent="0.2">
      <c r="A349" s="452"/>
      <c r="C349" s="532" t="s">
        <v>1457</v>
      </c>
      <c r="D349" s="1057" t="s">
        <v>1457</v>
      </c>
      <c r="E349" s="1057"/>
      <c r="F349" s="532" t="s">
        <v>1457</v>
      </c>
      <c r="G349" s="1057" t="s">
        <v>1457</v>
      </c>
      <c r="H349" s="1057"/>
      <c r="I349" s="532" t="s">
        <v>1457</v>
      </c>
      <c r="J349" s="532" t="s">
        <v>1457</v>
      </c>
      <c r="K349" s="532" t="s">
        <v>1457</v>
      </c>
      <c r="L349" s="532" t="s">
        <v>1457</v>
      </c>
      <c r="M349" s="532" t="s">
        <v>1457</v>
      </c>
      <c r="N349" s="532" t="s">
        <v>1457</v>
      </c>
      <c r="O349" s="532" t="s">
        <v>1457</v>
      </c>
      <c r="Q349" s="452"/>
    </row>
    <row r="350" spans="1:17" x14ac:dyDescent="0.2">
      <c r="A350" s="452"/>
      <c r="Q350" s="452"/>
    </row>
    <row r="351" spans="1:17" ht="25.5" customHeight="1" x14ac:dyDescent="0.2">
      <c r="A351" s="452"/>
      <c r="C351" s="1002" t="str">
        <f>Translations!$B$1156</f>
        <v>Please continue by adding further rows as needed (above the "end" markers). This must be done by copying an empty row and inserting it thereafter. A simple "insert row" command will NOT be sufficent.</v>
      </c>
      <c r="D351" s="1002"/>
      <c r="E351" s="1002"/>
      <c r="F351" s="1002"/>
      <c r="G351" s="1002"/>
      <c r="H351" s="1002"/>
      <c r="I351" s="1002"/>
      <c r="J351" s="1002"/>
      <c r="K351" s="1002"/>
      <c r="L351" s="1002"/>
      <c r="M351" s="1002"/>
      <c r="N351" s="1002"/>
      <c r="O351" s="1002"/>
      <c r="Q351" s="452"/>
    </row>
    <row r="352" spans="1:17" x14ac:dyDescent="0.2">
      <c r="A352" s="452"/>
      <c r="Q352" s="452"/>
    </row>
    <row r="353" spans="1:17" x14ac:dyDescent="0.2">
      <c r="A353" s="452"/>
      <c r="B353" s="452"/>
      <c r="C353" s="452"/>
      <c r="D353" s="452"/>
      <c r="E353" s="452"/>
      <c r="F353" s="452"/>
      <c r="G353" s="452"/>
      <c r="H353" s="452"/>
      <c r="I353" s="452"/>
      <c r="J353" s="452"/>
      <c r="K353" s="452"/>
      <c r="L353" s="452"/>
      <c r="M353" s="452"/>
      <c r="N353" s="452"/>
      <c r="O353" s="452"/>
      <c r="P353" s="452"/>
      <c r="Q353" s="452"/>
    </row>
  </sheetData>
  <sheetProtection sheet="1" objects="1" scenarios="1" formatCells="0" formatColumns="0" formatRows="0" insertColumns="0" insertRows="0"/>
  <mergeCells count="676">
    <mergeCell ref="D345:E345"/>
    <mergeCell ref="G345:H345"/>
    <mergeCell ref="D346:E346"/>
    <mergeCell ref="G346:H346"/>
    <mergeCell ref="D347:E347"/>
    <mergeCell ref="G347:H347"/>
    <mergeCell ref="D348:E348"/>
    <mergeCell ref="G348:H348"/>
    <mergeCell ref="D349:E349"/>
    <mergeCell ref="G349:H349"/>
    <mergeCell ref="D340:E340"/>
    <mergeCell ref="G340:H340"/>
    <mergeCell ref="D341:E341"/>
    <mergeCell ref="G341:H341"/>
    <mergeCell ref="D342:E342"/>
    <mergeCell ref="G342:H342"/>
    <mergeCell ref="D343:E343"/>
    <mergeCell ref="G343:H343"/>
    <mergeCell ref="D344:E344"/>
    <mergeCell ref="G344:H344"/>
    <mergeCell ref="D335:E335"/>
    <mergeCell ref="G335:H335"/>
    <mergeCell ref="D336:E336"/>
    <mergeCell ref="G336:H336"/>
    <mergeCell ref="D337:E337"/>
    <mergeCell ref="G337:H337"/>
    <mergeCell ref="D338:E338"/>
    <mergeCell ref="G338:H338"/>
    <mergeCell ref="D339:E339"/>
    <mergeCell ref="G339:H339"/>
    <mergeCell ref="D330:E330"/>
    <mergeCell ref="G330:H330"/>
    <mergeCell ref="D331:E331"/>
    <mergeCell ref="G331:H331"/>
    <mergeCell ref="D332:E332"/>
    <mergeCell ref="G332:H332"/>
    <mergeCell ref="D333:E333"/>
    <mergeCell ref="G333:H333"/>
    <mergeCell ref="D334:E334"/>
    <mergeCell ref="G334:H334"/>
    <mergeCell ref="D325:E325"/>
    <mergeCell ref="G325:H325"/>
    <mergeCell ref="D326:E326"/>
    <mergeCell ref="G326:H326"/>
    <mergeCell ref="D327:E327"/>
    <mergeCell ref="G327:H327"/>
    <mergeCell ref="D328:E328"/>
    <mergeCell ref="G328:H328"/>
    <mergeCell ref="D329:E329"/>
    <mergeCell ref="G329:H329"/>
    <mergeCell ref="D320:E320"/>
    <mergeCell ref="G320:H320"/>
    <mergeCell ref="D321:E321"/>
    <mergeCell ref="G321:H321"/>
    <mergeCell ref="D322:E322"/>
    <mergeCell ref="G322:H322"/>
    <mergeCell ref="D323:E323"/>
    <mergeCell ref="G323:H323"/>
    <mergeCell ref="D324:E324"/>
    <mergeCell ref="G324:H324"/>
    <mergeCell ref="D315:E315"/>
    <mergeCell ref="G315:H315"/>
    <mergeCell ref="D316:E316"/>
    <mergeCell ref="G316:H316"/>
    <mergeCell ref="D317:E317"/>
    <mergeCell ref="G317:H317"/>
    <mergeCell ref="D318:E318"/>
    <mergeCell ref="G318:H318"/>
    <mergeCell ref="D319:E319"/>
    <mergeCell ref="G319:H319"/>
    <mergeCell ref="D310:E310"/>
    <mergeCell ref="G310:H310"/>
    <mergeCell ref="D311:E311"/>
    <mergeCell ref="G311:H311"/>
    <mergeCell ref="D312:E312"/>
    <mergeCell ref="G312:H312"/>
    <mergeCell ref="D313:E313"/>
    <mergeCell ref="G313:H313"/>
    <mergeCell ref="D314:E314"/>
    <mergeCell ref="G314:H314"/>
    <mergeCell ref="D305:E305"/>
    <mergeCell ref="G305:H305"/>
    <mergeCell ref="D306:E306"/>
    <mergeCell ref="G306:H306"/>
    <mergeCell ref="D307:E307"/>
    <mergeCell ref="G307:H307"/>
    <mergeCell ref="D308:E308"/>
    <mergeCell ref="G308:H308"/>
    <mergeCell ref="D309:E309"/>
    <mergeCell ref="G309:H309"/>
    <mergeCell ref="D300:E300"/>
    <mergeCell ref="G300:H300"/>
    <mergeCell ref="D301:E301"/>
    <mergeCell ref="G301:H301"/>
    <mergeCell ref="D302:E302"/>
    <mergeCell ref="G302:H302"/>
    <mergeCell ref="D303:E303"/>
    <mergeCell ref="G303:H303"/>
    <mergeCell ref="D304:E304"/>
    <mergeCell ref="G304:H304"/>
    <mergeCell ref="D295:E295"/>
    <mergeCell ref="G295:H295"/>
    <mergeCell ref="D296:E296"/>
    <mergeCell ref="G296:H296"/>
    <mergeCell ref="D297:E297"/>
    <mergeCell ref="G297:H297"/>
    <mergeCell ref="D298:E298"/>
    <mergeCell ref="G298:H298"/>
    <mergeCell ref="D299:E299"/>
    <mergeCell ref="G299:H299"/>
    <mergeCell ref="D290:E290"/>
    <mergeCell ref="G290:H290"/>
    <mergeCell ref="D291:E291"/>
    <mergeCell ref="G291:H291"/>
    <mergeCell ref="D292:E292"/>
    <mergeCell ref="G292:H292"/>
    <mergeCell ref="D293:E293"/>
    <mergeCell ref="G293:H293"/>
    <mergeCell ref="D294:E294"/>
    <mergeCell ref="G294:H294"/>
    <mergeCell ref="D285:E285"/>
    <mergeCell ref="G285:H285"/>
    <mergeCell ref="D286:E286"/>
    <mergeCell ref="G286:H286"/>
    <mergeCell ref="D287:E287"/>
    <mergeCell ref="G287:H287"/>
    <mergeCell ref="D288:E288"/>
    <mergeCell ref="G288:H288"/>
    <mergeCell ref="D289:E289"/>
    <mergeCell ref="G289:H289"/>
    <mergeCell ref="D280:E280"/>
    <mergeCell ref="G280:H280"/>
    <mergeCell ref="D281:E281"/>
    <mergeCell ref="G281:H281"/>
    <mergeCell ref="D282:E282"/>
    <mergeCell ref="G282:H282"/>
    <mergeCell ref="D283:E283"/>
    <mergeCell ref="G283:H283"/>
    <mergeCell ref="D284:E284"/>
    <mergeCell ref="G284:H284"/>
    <mergeCell ref="D275:E275"/>
    <mergeCell ref="G275:H275"/>
    <mergeCell ref="D276:E276"/>
    <mergeCell ref="G276:H276"/>
    <mergeCell ref="D277:E277"/>
    <mergeCell ref="G277:H277"/>
    <mergeCell ref="D278:E278"/>
    <mergeCell ref="G278:H278"/>
    <mergeCell ref="D279:E279"/>
    <mergeCell ref="G279:H279"/>
    <mergeCell ref="D270:E270"/>
    <mergeCell ref="G270:H270"/>
    <mergeCell ref="D271:E271"/>
    <mergeCell ref="G271:H271"/>
    <mergeCell ref="D272:E272"/>
    <mergeCell ref="G272:H272"/>
    <mergeCell ref="D273:E273"/>
    <mergeCell ref="G273:H273"/>
    <mergeCell ref="D274:E274"/>
    <mergeCell ref="G274:H274"/>
    <mergeCell ref="D265:E265"/>
    <mergeCell ref="G265:H265"/>
    <mergeCell ref="D266:E266"/>
    <mergeCell ref="G266:H266"/>
    <mergeCell ref="D267:E267"/>
    <mergeCell ref="G267:H267"/>
    <mergeCell ref="D268:E268"/>
    <mergeCell ref="G268:H268"/>
    <mergeCell ref="D269:E269"/>
    <mergeCell ref="G269:H269"/>
    <mergeCell ref="D260:E260"/>
    <mergeCell ref="G260:H260"/>
    <mergeCell ref="D261:E261"/>
    <mergeCell ref="G261:H261"/>
    <mergeCell ref="D262:E262"/>
    <mergeCell ref="G262:H262"/>
    <mergeCell ref="D263:E263"/>
    <mergeCell ref="G263:H263"/>
    <mergeCell ref="D264:E264"/>
    <mergeCell ref="G264:H264"/>
    <mergeCell ref="D255:E255"/>
    <mergeCell ref="G255:H255"/>
    <mergeCell ref="D256:E256"/>
    <mergeCell ref="G256:H256"/>
    <mergeCell ref="D257:E257"/>
    <mergeCell ref="G257:H257"/>
    <mergeCell ref="D258:E258"/>
    <mergeCell ref="G258:H258"/>
    <mergeCell ref="D259:E259"/>
    <mergeCell ref="G259:H259"/>
    <mergeCell ref="D250:E250"/>
    <mergeCell ref="G250:H250"/>
    <mergeCell ref="D251:E251"/>
    <mergeCell ref="G251:H251"/>
    <mergeCell ref="D252:E252"/>
    <mergeCell ref="G252:H252"/>
    <mergeCell ref="D253:E253"/>
    <mergeCell ref="G253:H253"/>
    <mergeCell ref="D254:E254"/>
    <mergeCell ref="G254:H254"/>
    <mergeCell ref="D245:E245"/>
    <mergeCell ref="G245:H245"/>
    <mergeCell ref="D246:E246"/>
    <mergeCell ref="G246:H246"/>
    <mergeCell ref="D247:E247"/>
    <mergeCell ref="G247:H247"/>
    <mergeCell ref="D248:E248"/>
    <mergeCell ref="G248:H248"/>
    <mergeCell ref="D249:E249"/>
    <mergeCell ref="G249:H249"/>
    <mergeCell ref="D240:E240"/>
    <mergeCell ref="G240:H240"/>
    <mergeCell ref="D241:E241"/>
    <mergeCell ref="G241:H241"/>
    <mergeCell ref="D242:E242"/>
    <mergeCell ref="G242:H242"/>
    <mergeCell ref="D243:E243"/>
    <mergeCell ref="G243:H243"/>
    <mergeCell ref="D244:E244"/>
    <mergeCell ref="G244:H244"/>
    <mergeCell ref="D235:E235"/>
    <mergeCell ref="G235:H235"/>
    <mergeCell ref="D236:E236"/>
    <mergeCell ref="G236:H236"/>
    <mergeCell ref="D237:E237"/>
    <mergeCell ref="G237:H237"/>
    <mergeCell ref="D238:E238"/>
    <mergeCell ref="G238:H238"/>
    <mergeCell ref="D239:E239"/>
    <mergeCell ref="G239:H239"/>
    <mergeCell ref="D230:E230"/>
    <mergeCell ref="G230:H230"/>
    <mergeCell ref="D231:E231"/>
    <mergeCell ref="G231:H231"/>
    <mergeCell ref="D232:E232"/>
    <mergeCell ref="G232:H232"/>
    <mergeCell ref="D233:E233"/>
    <mergeCell ref="G233:H233"/>
    <mergeCell ref="D234:E234"/>
    <mergeCell ref="G234:H234"/>
    <mergeCell ref="D225:E225"/>
    <mergeCell ref="G225:H225"/>
    <mergeCell ref="D226:E226"/>
    <mergeCell ref="G226:H226"/>
    <mergeCell ref="D227:E227"/>
    <mergeCell ref="G227:H227"/>
    <mergeCell ref="D228:E228"/>
    <mergeCell ref="G228:H228"/>
    <mergeCell ref="D229:E229"/>
    <mergeCell ref="G229:H229"/>
    <mergeCell ref="D220:E220"/>
    <mergeCell ref="G220:H220"/>
    <mergeCell ref="D221:E221"/>
    <mergeCell ref="G221:H221"/>
    <mergeCell ref="D222:E222"/>
    <mergeCell ref="G222:H222"/>
    <mergeCell ref="D223:E223"/>
    <mergeCell ref="G223:H223"/>
    <mergeCell ref="D224:E224"/>
    <mergeCell ref="G224:H224"/>
    <mergeCell ref="D215:E215"/>
    <mergeCell ref="G215:H215"/>
    <mergeCell ref="D216:E216"/>
    <mergeCell ref="G216:H216"/>
    <mergeCell ref="D217:E217"/>
    <mergeCell ref="G217:H217"/>
    <mergeCell ref="D218:E218"/>
    <mergeCell ref="G218:H218"/>
    <mergeCell ref="D219:E219"/>
    <mergeCell ref="G219:H219"/>
    <mergeCell ref="D210:E210"/>
    <mergeCell ref="G210:H210"/>
    <mergeCell ref="D211:E211"/>
    <mergeCell ref="G211:H211"/>
    <mergeCell ref="D212:E212"/>
    <mergeCell ref="G212:H212"/>
    <mergeCell ref="D213:E213"/>
    <mergeCell ref="G213:H213"/>
    <mergeCell ref="D214:E214"/>
    <mergeCell ref="G214:H214"/>
    <mergeCell ref="D205:E205"/>
    <mergeCell ref="G205:H205"/>
    <mergeCell ref="D206:E206"/>
    <mergeCell ref="G206:H206"/>
    <mergeCell ref="D207:E207"/>
    <mergeCell ref="G207:H207"/>
    <mergeCell ref="D208:E208"/>
    <mergeCell ref="G208:H208"/>
    <mergeCell ref="D209:E209"/>
    <mergeCell ref="G209:H209"/>
    <mergeCell ref="D200:E200"/>
    <mergeCell ref="G200:H200"/>
    <mergeCell ref="D201:E201"/>
    <mergeCell ref="G201:H201"/>
    <mergeCell ref="D202:E202"/>
    <mergeCell ref="G202:H202"/>
    <mergeCell ref="D203:E203"/>
    <mergeCell ref="G203:H203"/>
    <mergeCell ref="D204:E204"/>
    <mergeCell ref="G204:H204"/>
    <mergeCell ref="D195:E195"/>
    <mergeCell ref="G195:H195"/>
    <mergeCell ref="D196:E196"/>
    <mergeCell ref="G196:H196"/>
    <mergeCell ref="D197:E197"/>
    <mergeCell ref="G197:H197"/>
    <mergeCell ref="D198:E198"/>
    <mergeCell ref="G198:H198"/>
    <mergeCell ref="D199:E199"/>
    <mergeCell ref="G199:H199"/>
    <mergeCell ref="D190:E190"/>
    <mergeCell ref="G190:H190"/>
    <mergeCell ref="D191:E191"/>
    <mergeCell ref="G191:H191"/>
    <mergeCell ref="D192:E192"/>
    <mergeCell ref="G192:H192"/>
    <mergeCell ref="D193:E193"/>
    <mergeCell ref="G193:H193"/>
    <mergeCell ref="D194:E194"/>
    <mergeCell ref="G194:H194"/>
    <mergeCell ref="D185:E185"/>
    <mergeCell ref="G185:H185"/>
    <mergeCell ref="D186:E186"/>
    <mergeCell ref="G186:H186"/>
    <mergeCell ref="D187:E187"/>
    <mergeCell ref="G187:H187"/>
    <mergeCell ref="D188:E188"/>
    <mergeCell ref="G188:H188"/>
    <mergeCell ref="D189:E189"/>
    <mergeCell ref="G189:H189"/>
    <mergeCell ref="D180:E180"/>
    <mergeCell ref="G180:H180"/>
    <mergeCell ref="D181:E181"/>
    <mergeCell ref="G181:H181"/>
    <mergeCell ref="D182:E182"/>
    <mergeCell ref="G182:H182"/>
    <mergeCell ref="D183:E183"/>
    <mergeCell ref="G183:H183"/>
    <mergeCell ref="D184:E184"/>
    <mergeCell ref="G184:H184"/>
    <mergeCell ref="D175:E175"/>
    <mergeCell ref="G175:H175"/>
    <mergeCell ref="D176:E176"/>
    <mergeCell ref="G176:H176"/>
    <mergeCell ref="D177:E177"/>
    <mergeCell ref="G177:H177"/>
    <mergeCell ref="D178:E178"/>
    <mergeCell ref="G178:H178"/>
    <mergeCell ref="D179:E179"/>
    <mergeCell ref="G179:H179"/>
    <mergeCell ref="D170:E170"/>
    <mergeCell ref="G170:H170"/>
    <mergeCell ref="D171:E171"/>
    <mergeCell ref="G171:H171"/>
    <mergeCell ref="D172:E172"/>
    <mergeCell ref="G172:H172"/>
    <mergeCell ref="D173:E173"/>
    <mergeCell ref="G173:H173"/>
    <mergeCell ref="D174:E174"/>
    <mergeCell ref="G174:H174"/>
    <mergeCell ref="D165:E165"/>
    <mergeCell ref="G165:H165"/>
    <mergeCell ref="D166:E166"/>
    <mergeCell ref="G166:H166"/>
    <mergeCell ref="D167:E167"/>
    <mergeCell ref="G167:H167"/>
    <mergeCell ref="D168:E168"/>
    <mergeCell ref="G168:H168"/>
    <mergeCell ref="D169:E169"/>
    <mergeCell ref="G169:H169"/>
    <mergeCell ref="D160:E160"/>
    <mergeCell ref="G160:H160"/>
    <mergeCell ref="D161:E161"/>
    <mergeCell ref="G161:H161"/>
    <mergeCell ref="D162:E162"/>
    <mergeCell ref="G162:H162"/>
    <mergeCell ref="D163:E163"/>
    <mergeCell ref="G163:H163"/>
    <mergeCell ref="D164:E164"/>
    <mergeCell ref="G164:H164"/>
    <mergeCell ref="D155:E155"/>
    <mergeCell ref="G155:H155"/>
    <mergeCell ref="D156:E156"/>
    <mergeCell ref="G156:H156"/>
    <mergeCell ref="D157:E157"/>
    <mergeCell ref="G157:H157"/>
    <mergeCell ref="D158:E158"/>
    <mergeCell ref="G158:H158"/>
    <mergeCell ref="D159:E159"/>
    <mergeCell ref="G159:H159"/>
    <mergeCell ref="D150:E150"/>
    <mergeCell ref="G150:H150"/>
    <mergeCell ref="D151:E151"/>
    <mergeCell ref="G151:H151"/>
    <mergeCell ref="D152:E152"/>
    <mergeCell ref="G152:H152"/>
    <mergeCell ref="D153:E153"/>
    <mergeCell ref="G153:H153"/>
    <mergeCell ref="D154:E154"/>
    <mergeCell ref="G154:H154"/>
    <mergeCell ref="D145:E145"/>
    <mergeCell ref="G145:H145"/>
    <mergeCell ref="D146:E146"/>
    <mergeCell ref="G146:H146"/>
    <mergeCell ref="D147:E147"/>
    <mergeCell ref="G147:H147"/>
    <mergeCell ref="D148:E148"/>
    <mergeCell ref="G148:H148"/>
    <mergeCell ref="D149:E149"/>
    <mergeCell ref="G149:H149"/>
    <mergeCell ref="D140:E140"/>
    <mergeCell ref="G140:H140"/>
    <mergeCell ref="D141:E141"/>
    <mergeCell ref="G141:H141"/>
    <mergeCell ref="D142:E142"/>
    <mergeCell ref="G142:H142"/>
    <mergeCell ref="D143:E143"/>
    <mergeCell ref="G143:H143"/>
    <mergeCell ref="D144:E144"/>
    <mergeCell ref="G144:H144"/>
    <mergeCell ref="D135:E135"/>
    <mergeCell ref="G135:H135"/>
    <mergeCell ref="D136:E136"/>
    <mergeCell ref="G136:H136"/>
    <mergeCell ref="D137:E137"/>
    <mergeCell ref="G137:H137"/>
    <mergeCell ref="D138:E138"/>
    <mergeCell ref="G138:H138"/>
    <mergeCell ref="D139:E139"/>
    <mergeCell ref="G139:H139"/>
    <mergeCell ref="D130:E130"/>
    <mergeCell ref="G130:H130"/>
    <mergeCell ref="D131:E131"/>
    <mergeCell ref="G131:H131"/>
    <mergeCell ref="D132:E132"/>
    <mergeCell ref="G132:H132"/>
    <mergeCell ref="D133:E133"/>
    <mergeCell ref="G133:H133"/>
    <mergeCell ref="D134:E134"/>
    <mergeCell ref="G134:H134"/>
    <mergeCell ref="D125:E125"/>
    <mergeCell ref="G125:H125"/>
    <mergeCell ref="D126:E126"/>
    <mergeCell ref="G126:H126"/>
    <mergeCell ref="D127:E127"/>
    <mergeCell ref="G127:H127"/>
    <mergeCell ref="D128:E128"/>
    <mergeCell ref="G128:H128"/>
    <mergeCell ref="D129:E129"/>
    <mergeCell ref="G129:H129"/>
    <mergeCell ref="D120:E120"/>
    <mergeCell ref="G120:H120"/>
    <mergeCell ref="D121:E121"/>
    <mergeCell ref="G121:H121"/>
    <mergeCell ref="D122:E122"/>
    <mergeCell ref="G122:H122"/>
    <mergeCell ref="D123:E123"/>
    <mergeCell ref="G123:H123"/>
    <mergeCell ref="D124:E124"/>
    <mergeCell ref="G124:H124"/>
    <mergeCell ref="D115:E115"/>
    <mergeCell ref="G115:H115"/>
    <mergeCell ref="D116:E116"/>
    <mergeCell ref="G116:H116"/>
    <mergeCell ref="D117:E117"/>
    <mergeCell ref="G117:H117"/>
    <mergeCell ref="D118:E118"/>
    <mergeCell ref="G118:H118"/>
    <mergeCell ref="D119:E119"/>
    <mergeCell ref="G119:H119"/>
    <mergeCell ref="D110:E110"/>
    <mergeCell ref="G110:H110"/>
    <mergeCell ref="D111:E111"/>
    <mergeCell ref="G111:H111"/>
    <mergeCell ref="D112:E112"/>
    <mergeCell ref="G112:H112"/>
    <mergeCell ref="D113:E113"/>
    <mergeCell ref="G113:H113"/>
    <mergeCell ref="D114:E114"/>
    <mergeCell ref="G114:H114"/>
    <mergeCell ref="D105:E105"/>
    <mergeCell ref="G105:H105"/>
    <mergeCell ref="D106:E106"/>
    <mergeCell ref="G106:H106"/>
    <mergeCell ref="D107:E107"/>
    <mergeCell ref="G107:H107"/>
    <mergeCell ref="D108:E108"/>
    <mergeCell ref="G108:H108"/>
    <mergeCell ref="D109:E109"/>
    <mergeCell ref="G109:H109"/>
    <mergeCell ref="D100:E100"/>
    <mergeCell ref="G100:H100"/>
    <mergeCell ref="D101:E101"/>
    <mergeCell ref="G101:H101"/>
    <mergeCell ref="D102:E102"/>
    <mergeCell ref="G102:H102"/>
    <mergeCell ref="D103:E103"/>
    <mergeCell ref="G103:H103"/>
    <mergeCell ref="D104:E104"/>
    <mergeCell ref="G104:H104"/>
    <mergeCell ref="D95:E95"/>
    <mergeCell ref="G95:H95"/>
    <mergeCell ref="D96:E96"/>
    <mergeCell ref="G96:H96"/>
    <mergeCell ref="D97:E97"/>
    <mergeCell ref="G97:H97"/>
    <mergeCell ref="D98:E98"/>
    <mergeCell ref="G98:H98"/>
    <mergeCell ref="D99:E99"/>
    <mergeCell ref="G99:H99"/>
    <mergeCell ref="D90:E90"/>
    <mergeCell ref="G90:H90"/>
    <mergeCell ref="D91:E91"/>
    <mergeCell ref="G91:H91"/>
    <mergeCell ref="D92:E92"/>
    <mergeCell ref="G92:H92"/>
    <mergeCell ref="D93:E93"/>
    <mergeCell ref="G93:H93"/>
    <mergeCell ref="D94:E94"/>
    <mergeCell ref="G94:H94"/>
    <mergeCell ref="D85:E85"/>
    <mergeCell ref="G85:H85"/>
    <mergeCell ref="D86:E86"/>
    <mergeCell ref="G86:H86"/>
    <mergeCell ref="D87:E87"/>
    <mergeCell ref="G87:H87"/>
    <mergeCell ref="D88:E88"/>
    <mergeCell ref="G88:H88"/>
    <mergeCell ref="D89:E89"/>
    <mergeCell ref="G89:H89"/>
    <mergeCell ref="D80:E80"/>
    <mergeCell ref="G80:H80"/>
    <mergeCell ref="D81:E81"/>
    <mergeCell ref="G81:H81"/>
    <mergeCell ref="D82:E82"/>
    <mergeCell ref="G82:H82"/>
    <mergeCell ref="D83:E83"/>
    <mergeCell ref="G83:H83"/>
    <mergeCell ref="D84:E84"/>
    <mergeCell ref="G84:H84"/>
    <mergeCell ref="D75:E75"/>
    <mergeCell ref="G75:H75"/>
    <mergeCell ref="D76:E76"/>
    <mergeCell ref="G76:H76"/>
    <mergeCell ref="D77:E77"/>
    <mergeCell ref="G77:H77"/>
    <mergeCell ref="D78:E78"/>
    <mergeCell ref="G78:H78"/>
    <mergeCell ref="D79:E79"/>
    <mergeCell ref="G79:H79"/>
    <mergeCell ref="D74:E74"/>
    <mergeCell ref="G74:H74"/>
    <mergeCell ref="D71:E71"/>
    <mergeCell ref="G71:H71"/>
    <mergeCell ref="D72:E72"/>
    <mergeCell ref="G72:H72"/>
    <mergeCell ref="D73:E73"/>
    <mergeCell ref="G73:H73"/>
    <mergeCell ref="D68:E68"/>
    <mergeCell ref="G68:H68"/>
    <mergeCell ref="D69:E69"/>
    <mergeCell ref="G69:H69"/>
    <mergeCell ref="D70:E70"/>
    <mergeCell ref="G70:H70"/>
    <mergeCell ref="D65:E65"/>
    <mergeCell ref="G65:H65"/>
    <mergeCell ref="D66:E66"/>
    <mergeCell ref="G66:H66"/>
    <mergeCell ref="D67:E67"/>
    <mergeCell ref="G67:H67"/>
    <mergeCell ref="D62:E62"/>
    <mergeCell ref="G62:H62"/>
    <mergeCell ref="D63:E63"/>
    <mergeCell ref="G63:H63"/>
    <mergeCell ref="D64:E64"/>
    <mergeCell ref="G64:H64"/>
    <mergeCell ref="D59:E59"/>
    <mergeCell ref="G59:H59"/>
    <mergeCell ref="D60:E60"/>
    <mergeCell ref="G60:H60"/>
    <mergeCell ref="D61:E61"/>
    <mergeCell ref="G61:H61"/>
    <mergeCell ref="D56:E56"/>
    <mergeCell ref="G56:H56"/>
    <mergeCell ref="D57:E57"/>
    <mergeCell ref="G57:H57"/>
    <mergeCell ref="D58:E58"/>
    <mergeCell ref="G58:H58"/>
    <mergeCell ref="D53:E53"/>
    <mergeCell ref="G53:H53"/>
    <mergeCell ref="D54:E54"/>
    <mergeCell ref="G54:H54"/>
    <mergeCell ref="D55:E55"/>
    <mergeCell ref="G55:H55"/>
    <mergeCell ref="D50:E50"/>
    <mergeCell ref="G50:H50"/>
    <mergeCell ref="D51:E51"/>
    <mergeCell ref="G51:H51"/>
    <mergeCell ref="D52:E52"/>
    <mergeCell ref="G52:H52"/>
    <mergeCell ref="N45:N49"/>
    <mergeCell ref="O45:O49"/>
    <mergeCell ref="C47:C49"/>
    <mergeCell ref="D47:E49"/>
    <mergeCell ref="F47:F49"/>
    <mergeCell ref="G47:H49"/>
    <mergeCell ref="C45:E46"/>
    <mergeCell ref="F45:H46"/>
    <mergeCell ref="I45:I49"/>
    <mergeCell ref="J45:J49"/>
    <mergeCell ref="K45:K49"/>
    <mergeCell ref="L45:L49"/>
    <mergeCell ref="M45:M49"/>
    <mergeCell ref="C43:O43"/>
    <mergeCell ref="C44:O44"/>
    <mergeCell ref="E38:F38"/>
    <mergeCell ref="G38:I38"/>
    <mergeCell ref="J38:K38"/>
    <mergeCell ref="L38:M38"/>
    <mergeCell ref="C39:K39"/>
    <mergeCell ref="L39:M39"/>
    <mergeCell ref="E36:F36"/>
    <mergeCell ref="G36:I36"/>
    <mergeCell ref="J36:K36"/>
    <mergeCell ref="L36:M36"/>
    <mergeCell ref="E37:F37"/>
    <mergeCell ref="G37:I37"/>
    <mergeCell ref="J37:K37"/>
    <mergeCell ref="L37:M37"/>
    <mergeCell ref="M18:N18"/>
    <mergeCell ref="C19:L19"/>
    <mergeCell ref="M19:N19"/>
    <mergeCell ref="C20:O20"/>
    <mergeCell ref="E34:F34"/>
    <mergeCell ref="G34:I34"/>
    <mergeCell ref="J34:K34"/>
    <mergeCell ref="L34:M34"/>
    <mergeCell ref="E35:F35"/>
    <mergeCell ref="G35:I35"/>
    <mergeCell ref="J35:K35"/>
    <mergeCell ref="L35:M35"/>
    <mergeCell ref="C27:G27"/>
    <mergeCell ref="H27:N27"/>
    <mergeCell ref="C31:F31"/>
    <mergeCell ref="G31:I33"/>
    <mergeCell ref="J31:K33"/>
    <mergeCell ref="L31:M33"/>
    <mergeCell ref="C32:C33"/>
    <mergeCell ref="D32:D33"/>
    <mergeCell ref="E32:F33"/>
    <mergeCell ref="N31:N33"/>
    <mergeCell ref="C30:O30"/>
    <mergeCell ref="C351:O351"/>
    <mergeCell ref="C2:O3"/>
    <mergeCell ref="C14:M14"/>
    <mergeCell ref="C15:L15"/>
    <mergeCell ref="M15:N15"/>
    <mergeCell ref="C16:L16"/>
    <mergeCell ref="M16:N16"/>
    <mergeCell ref="C24:G24"/>
    <mergeCell ref="H24:N24"/>
    <mergeCell ref="C8:O8"/>
    <mergeCell ref="C9:O9"/>
    <mergeCell ref="C10:O10"/>
    <mergeCell ref="C11:O11"/>
    <mergeCell ref="C5:M5"/>
    <mergeCell ref="N5:O5"/>
    <mergeCell ref="C4:O4"/>
    <mergeCell ref="C6:O6"/>
    <mergeCell ref="C25:G25"/>
    <mergeCell ref="H25:N25"/>
    <mergeCell ref="C26:G26"/>
    <mergeCell ref="H26:N26"/>
    <mergeCell ref="C17:L17"/>
    <mergeCell ref="M17:N17"/>
    <mergeCell ref="C18:L18"/>
  </mergeCells>
  <conditionalFormatting sqref="A353:Q1048576 A1:Q350">
    <cfRule type="expression" dxfId="221" priority="9">
      <formula>CONTR_CORSIAapplied=FALSE</formula>
    </cfRule>
  </conditionalFormatting>
  <conditionalFormatting sqref="Q353:Q1048576">
    <cfRule type="expression" dxfId="220" priority="7">
      <formula>CONTR_CORSIAapplied=FALSE</formula>
    </cfRule>
  </conditionalFormatting>
  <conditionalFormatting sqref="B29:P40">
    <cfRule type="expression" dxfId="219" priority="6">
      <formula>AND(CNTR_ReportingYear&lt;2021,CNTR_ReportingYear&lt;&gt;"")</formula>
    </cfRule>
  </conditionalFormatting>
  <conditionalFormatting sqref="A352:Q352 A351:B351 P351:Q351">
    <cfRule type="expression" dxfId="218" priority="5">
      <formula>CONTR_CORSIAapplied=FALSE</formula>
    </cfRule>
  </conditionalFormatting>
  <conditionalFormatting sqref="Q351:Q352">
    <cfRule type="expression" dxfId="217" priority="4">
      <formula>CONTR_CORSIAapplied=FALSE</formula>
    </cfRule>
  </conditionalFormatting>
  <conditionalFormatting sqref="M16:N16">
    <cfRule type="expression" dxfId="216" priority="3">
      <formula>AND(CNTR_ReportingYear&lt;2021,CNTR_ReportingYear&lt;&gt;"")</formula>
    </cfRule>
  </conditionalFormatting>
  <conditionalFormatting sqref="M18:N18">
    <cfRule type="expression" dxfId="215" priority="2">
      <formula>AND(CNTR_ReportingYear&lt;2021,CNTR_ReportingYear&lt;&gt;"")</formula>
    </cfRule>
  </conditionalFormatting>
  <conditionalFormatting sqref="O50:O348">
    <cfRule type="expression" dxfId="214" priority="1">
      <formula>AND(CNTR_ReportingYear&lt;2021,CNTR_ReportingYear&lt;&gt;"")</formula>
    </cfRule>
  </conditionalFormatting>
  <dataValidations count="5">
    <dataValidation type="list" allowBlank="1" showInputMessage="1" showErrorMessage="1" sqref="C34:C38 K50:K348" xr:uid="{00000000-0002-0000-0800-000000000000}">
      <formula1>CORSIA_FuelsList</formula1>
    </dataValidation>
    <dataValidation type="list" allowBlank="1" showInputMessage="1" showErrorMessage="1" sqref="N5:O5" xr:uid="{00000000-0002-0000-0800-000001000000}">
      <formula1>EF_SystemSelection</formula1>
    </dataValidation>
    <dataValidation type="list" allowBlank="1" showInputMessage="1" showErrorMessage="1" sqref="I50:I348 O50:O348" xr:uid="{00000000-0002-0000-0800-000002000000}">
      <formula1>TrueFalse</formula1>
    </dataValidation>
    <dataValidation type="list" allowBlank="1" showInputMessage="1" showErrorMessage="1" sqref="D349:E349 G349:H349" xr:uid="{00000000-0002-0000-0800-000003000000}">
      <formula1>worldcountries</formula1>
    </dataValidation>
    <dataValidation type="list" allowBlank="1" showInputMessage="1" showErrorMessage="1" sqref="D50:E348 G50:H348" xr:uid="{00000000-0002-0000-0800-000004000000}">
      <formula1>ICAO_MSList</formula1>
    </dataValidation>
  </dataValidations>
  <hyperlinks>
    <hyperlink ref="C44" r:id="rId1" display="https://www.icao.int/environmental-protection/CORSIA/Pages/state-pairs.aspx" xr:uid="{00000000-0004-0000-0800-000000000000}"/>
  </hyperlinks>
  <pageMargins left="0.70866141732283472" right="0.70866141732283472" top="0.78740157480314965" bottom="0.78740157480314965" header="0.31496062992125984" footer="0.31496062992125984"/>
  <pageSetup paperSize="9" scale="61" fitToHeight="10" orientation="portrait" r:id="rId2"/>
  <headerFooter>
    <oddFooter>&amp;L&amp;F&amp;C&amp;A&amp;R&amp;P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88DB179F6EE48B80BDB905D7DEC65" ma:contentTypeVersion="0" ma:contentTypeDescription="Create a new document." ma:contentTypeScope="" ma:versionID="08b999c1ca7de38cfaa68369fd8cbc2d">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5C491E3-CC20-4F94-87A8-0B181A0BE26F}">
  <ds:schemaRefs>
    <ds:schemaRef ds:uri="http://schemas.microsoft.com/sharepoint/v3/contenttype/forms"/>
  </ds:schemaRefs>
</ds:datastoreItem>
</file>

<file path=customXml/itemProps2.xml><?xml version="1.0" encoding="utf-8"?>
<ds:datastoreItem xmlns:ds="http://schemas.openxmlformats.org/officeDocument/2006/customXml" ds:itemID="{A817FAE0-07B8-4CC0-9666-EDAD769DF35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6BDF3C44-75FA-4495-BED3-B2CEB82D0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298</vt:i4>
      </vt:variant>
    </vt:vector>
  </HeadingPairs>
  <TitlesOfParts>
    <vt:vector size="311" baseType="lpstr">
      <vt:lpstr>Contents</vt:lpstr>
      <vt:lpstr>Guidelines and conditions</vt:lpstr>
      <vt:lpstr>Identification and description</vt:lpstr>
      <vt:lpstr>Emissions overview</vt:lpstr>
      <vt:lpstr>Emissions Data</vt:lpstr>
      <vt:lpstr>Aircraft Data</vt:lpstr>
      <vt:lpstr>MS specific content</vt:lpstr>
      <vt:lpstr>Annex</vt:lpstr>
      <vt:lpstr>CORSIA emissions</vt:lpstr>
      <vt:lpstr>EUwideConstants</vt:lpstr>
      <vt:lpstr>MSParameters</vt:lpstr>
      <vt:lpstr>Translations</vt:lpstr>
      <vt:lpstr>VersionDocumentation</vt:lpstr>
      <vt:lpstr>aviationauthorities</vt:lpstr>
      <vt:lpstr>BooleanValues</vt:lpstr>
      <vt:lpstr>CNTR_EFListSelected</vt:lpstr>
      <vt:lpstr>CNTR_EFSystemselected</vt:lpstr>
      <vt:lpstr>CNTR_ReportingYear</vt:lpstr>
      <vt:lpstr>CommissionApprovedTools</vt:lpstr>
      <vt:lpstr>CompetentAuthorities</vt:lpstr>
      <vt:lpstr>CONTR_CORSIAapplied</vt:lpstr>
      <vt:lpstr>CONTR_onlyCORSIA</vt:lpstr>
      <vt:lpstr>CORSIA_EFList</vt:lpstr>
      <vt:lpstr>CORSIA_FuelsList</vt:lpstr>
      <vt:lpstr>DensMethod</vt:lpstr>
      <vt:lpstr>EF_SystemSelection</vt:lpstr>
      <vt:lpstr>EU_EF_forCORSIAFuelList</vt:lpstr>
      <vt:lpstr>EUconst_Eligible</vt:lpstr>
      <vt:lpstr>EUconst_ErrMsgNumerOfFlights</vt:lpstr>
      <vt:lpstr>Euconst_MPReferenceDateTypes</vt:lpstr>
      <vt:lpstr>Euconst_NA</vt:lpstr>
      <vt:lpstr>EUconst_NotEligible</vt:lpstr>
      <vt:lpstr>EUETS_FuelsList</vt:lpstr>
      <vt:lpstr>flighttypes</vt:lpstr>
      <vt:lpstr>freightandmail</vt:lpstr>
      <vt:lpstr>Frequency</vt:lpstr>
      <vt:lpstr>ICAO_MSList</vt:lpstr>
      <vt:lpstr>IND_COL_AircraftEndDate</vt:lpstr>
      <vt:lpstr>IND_COL_AircraftFuelUsedAvGas</vt:lpstr>
      <vt:lpstr>IND_COL_AircraftFuelUsedJetA</vt:lpstr>
      <vt:lpstr>IND_COL_AircraftFuelUsedJetA1</vt:lpstr>
      <vt:lpstr>IND_COL_AircraftFuelUsedJetB</vt:lpstr>
      <vt:lpstr>IND_COL_AircraftFuelUsedOther</vt:lpstr>
      <vt:lpstr>IND_COL_AircraftOwner</vt:lpstr>
      <vt:lpstr>IND_COL_AircraftRegistrytionNumbers</vt:lpstr>
      <vt:lpstr>IND_COL_AircraftStartingDate</vt:lpstr>
      <vt:lpstr>IND_COL_AircraftSubType</vt:lpstr>
      <vt:lpstr>IND_COL_AircraftType</vt:lpstr>
      <vt:lpstr>IND_COL_AircraftUsedForCHETS</vt:lpstr>
      <vt:lpstr>IND_COL_AircraftUsedForCORSIA</vt:lpstr>
      <vt:lpstr>IND_COL_AircraftUsedForEUETS</vt:lpstr>
      <vt:lpstr>IND_COL_CORSIA_CERTused</vt:lpstr>
      <vt:lpstr>IND_COL_CORSIA_UnusedColumnE</vt:lpstr>
      <vt:lpstr>IND_COL_CORSIA_UnusedColumnH</vt:lpstr>
      <vt:lpstr>IND_COL_CORSIAairportFROM</vt:lpstr>
      <vt:lpstr>IND_COL_CORSIAairportTO</vt:lpstr>
      <vt:lpstr>IND_COL_CORSIAcountryFROM</vt:lpstr>
      <vt:lpstr>IND_COL_CORSIAcountryTO</vt:lpstr>
      <vt:lpstr>IND_COL_CORSIAemissionsTCO2</vt:lpstr>
      <vt:lpstr>IND_COL_CORSIAfuelEmissionFactor</vt:lpstr>
      <vt:lpstr>IND_COL_CORSIAfuelTonnesConsumed</vt:lpstr>
      <vt:lpstr>IND_COL_CORSIAfuelType</vt:lpstr>
      <vt:lpstr>IND_COL_CORSIANumberOfFlights</vt:lpstr>
      <vt:lpstr>IND_COL_CORSIAoffsettingRequirement</vt:lpstr>
      <vt:lpstr>INDICATOR_5b1ETS_AlternativeFuelsDescription</vt:lpstr>
      <vt:lpstr>INDICATOR_5b1ETS_AlternativeFuelsDescriptionFeedstock</vt:lpstr>
      <vt:lpstr>INDICATOR_5b1ETS_AlternativeFuelsDescriptionLCEmissions</vt:lpstr>
      <vt:lpstr>INDICATOR_5b1ETS_AlternativeFuelsDescriptionName</vt:lpstr>
      <vt:lpstr>INDICATOR_5b1ETS_AlternativeFuelsDescriptionNumber</vt:lpstr>
      <vt:lpstr>INDICATOR_5b1ETS_AlternativeFuelsDescriptionProcess</vt:lpstr>
      <vt:lpstr>INDICATOR_5b1ETS_AlternativeFuelsDescriptionType</vt:lpstr>
      <vt:lpstr>INDICATOR_5bETS_FuelsDefinition</vt:lpstr>
      <vt:lpstr>INDICATOR_5bETS_FuelsDefinitionBioContent</vt:lpstr>
      <vt:lpstr>INDICATOR_5bETS_FuelsDefinitionBioContentNonSust</vt:lpstr>
      <vt:lpstr>INDICATOR_5bETS_FuelsDefinitionName</vt:lpstr>
      <vt:lpstr>INDICATOR_5bETS_FuelsDefinitionNCV</vt:lpstr>
      <vt:lpstr>INDICATOR_5bETS_FuelsDefinitionNumber</vt:lpstr>
      <vt:lpstr>INDICATOR_5bETS_FuelsDefinitionPrelimEF</vt:lpstr>
      <vt:lpstr>INDICATOR_5cETS_FuelsEmissionsCO2Bio</vt:lpstr>
      <vt:lpstr>INDICATOR_5cETS_FuelsEmissionsCO2BioNonSust</vt:lpstr>
      <vt:lpstr>INDICATOR_5cETS_FuelsEmissionsCO2Em</vt:lpstr>
      <vt:lpstr>INDICATOR_5cETS_FuelsEmissionsEF</vt:lpstr>
      <vt:lpstr>INDICATOR_5cETS_FuelsEmissionsFuelConsumption</vt:lpstr>
      <vt:lpstr>INDICATOR_5cETS_FuelsEmissionsName</vt:lpstr>
      <vt:lpstr>INDICATOR_5cETS_FuelsEmissionsNumber</vt:lpstr>
      <vt:lpstr>INDICATOR_5cETS_FuelsEmissionsTable</vt:lpstr>
      <vt:lpstr>INDICATOR_5dCHETS_FuelsEmissionsCO2Bio</vt:lpstr>
      <vt:lpstr>INDICATOR_5dCHETS_FuelsEmissionsCO2BioNonSust</vt:lpstr>
      <vt:lpstr>INDICATOR_5dCHETS_FuelsEmissionsCO2Em</vt:lpstr>
      <vt:lpstr>INDICATOR_5dCHETS_FuelsEmissionsEF</vt:lpstr>
      <vt:lpstr>INDICATOR_5dCHETS_FuelsEmissionsFuelConsumption</vt:lpstr>
      <vt:lpstr>INDICATOR_5dCHETS_FuelsEmissionsName</vt:lpstr>
      <vt:lpstr>INDICATOR_5dCHETS_FuelsEmissionsTable</vt:lpstr>
      <vt:lpstr>INDICATOR_8bbCHETS_DomesticFlightsTable</vt:lpstr>
      <vt:lpstr>INDICATOR_8bbCHETS_EmissionsAlternative1</vt:lpstr>
      <vt:lpstr>INDICATOR_8bbCHETS_EmissionsAvGas</vt:lpstr>
      <vt:lpstr>INDICATOR_8bbCHETS_EmissionsJetA_A1</vt:lpstr>
      <vt:lpstr>INDICATOR_8bbCHETS_EmissionsJetB</vt:lpstr>
      <vt:lpstr>INDICATOR_8bbCHETS_EmissionsTotalCH</vt:lpstr>
      <vt:lpstr>INDICATOR_8bbCHETS_NumberFlights</vt:lpstr>
      <vt:lpstr>INDICATOR_8bcCHETS_EmissionsAlternative1</vt:lpstr>
      <vt:lpstr>INDICATOR_8bcCHETS_EmissionsAvGas</vt:lpstr>
      <vt:lpstr>INDICATOR_8bcCHETS_EmissionsJetA_A1</vt:lpstr>
      <vt:lpstr>INDICATOR_8bcCHETS_EmissionsJetB</vt:lpstr>
      <vt:lpstr>INDICATOR_8bcCHETS_EmissionsTotalPerPair</vt:lpstr>
      <vt:lpstr>INDICATOR_8bcCHETS_MSFlightsTable</vt:lpstr>
      <vt:lpstr>INDICATOR_8bcCHETS_NumberFlights</vt:lpstr>
      <vt:lpstr>INDICATOR_8bcCHETS_StateArrival</vt:lpstr>
      <vt:lpstr>INDICATOR_8bETS_EmissionsAlternative1</vt:lpstr>
      <vt:lpstr>INDICATOR_8bETS_EmissionsAvGas</vt:lpstr>
      <vt:lpstr>INDICATOR_8bETS_EmissionsJetA_A1</vt:lpstr>
      <vt:lpstr>INDICATOR_8bETS_EmissionsJetB</vt:lpstr>
      <vt:lpstr>INDICATOR_8bETS_EmissionsTotalPerMS</vt:lpstr>
      <vt:lpstr>INDICATOR_8bETS_MS</vt:lpstr>
      <vt:lpstr>INDICATOR_8bETS_MSFlightsTable</vt:lpstr>
      <vt:lpstr>INDICATOR_8bETS_NumberFlights</vt:lpstr>
      <vt:lpstr>INDICATOR_8cETS_EEAFlightsTable</vt:lpstr>
      <vt:lpstr>INDICATOR_8cETS_EmissionsAlternative1</vt:lpstr>
      <vt:lpstr>INDICATOR_8cETS_EmissionsAvGas</vt:lpstr>
      <vt:lpstr>INDICATOR_8cETS_EmissionsJetA_A1</vt:lpstr>
      <vt:lpstr>INDICATOR_8cETS_EmissionsJetB</vt:lpstr>
      <vt:lpstr>INDICATOR_8cETS_EmissionsTotalPerPair</vt:lpstr>
      <vt:lpstr>INDICATOR_8cETS_NumberFlights</vt:lpstr>
      <vt:lpstr>INDICATOR_8cETS_StateArrival</vt:lpstr>
      <vt:lpstr>INDICATOR_8cETS_StateDeparture</vt:lpstr>
      <vt:lpstr>INDICATOR_AdminCA</vt:lpstr>
      <vt:lpstr>INDICATOR_AdminMS</vt:lpstr>
      <vt:lpstr>INDICATOR_AircraftData</vt:lpstr>
      <vt:lpstr>INDICATOR_AircraftData_CORSIAuse</vt:lpstr>
      <vt:lpstr>INDICATOR_AircraftData_EUETSuse</vt:lpstr>
      <vt:lpstr>INDICATOR_AircraftData_FleetEndDate</vt:lpstr>
      <vt:lpstr>INDICATOR_AircraftData_FleetStartingDate</vt:lpstr>
      <vt:lpstr>INDICATOR_AircraftData_Owner</vt:lpstr>
      <vt:lpstr>INDICATOR_AircraftData_RegistrationNumber</vt:lpstr>
      <vt:lpstr>INDICATOR_AircraftData_SubType</vt:lpstr>
      <vt:lpstr>INDICATOR_AircraftData_Type</vt:lpstr>
      <vt:lpstr>INDICATOR_AircraftData_UsedAvGas</vt:lpstr>
      <vt:lpstr>INDICATOR_AircraftData_UsedJetA</vt:lpstr>
      <vt:lpstr>INDICATOR_AircraftData_UsedJetA1</vt:lpstr>
      <vt:lpstr>INDICATOR_AircraftData_UsedJetB</vt:lpstr>
      <vt:lpstr>INDICATOR_AircraftData_UsedOtherFuel</vt:lpstr>
      <vt:lpstr>INDICATOR_AnnexEUETS_AerodromeArrival</vt:lpstr>
      <vt:lpstr>INDICATOR_AnnexEUETS_AerodromeDeparture</vt:lpstr>
      <vt:lpstr>INDICATOR_AnnexEUETS_EmissionsPerPair</vt:lpstr>
      <vt:lpstr>INDICATOR_AnnexEUETS_FlightsPerPair</vt:lpstr>
      <vt:lpstr>INDICATOR_AnnexEUETS_TotalEmissions</vt:lpstr>
      <vt:lpstr>INDICATOR_AnnexEUETS_TotalFlights</vt:lpstr>
      <vt:lpstr>INDICATOR_AnnexEUETStable</vt:lpstr>
      <vt:lpstr>INDICATOR_AOAddressCity</vt:lpstr>
      <vt:lpstr>INDICATOR_AOAddressCountry</vt:lpstr>
      <vt:lpstr>INDICATOR_AOAddressEmail</vt:lpstr>
      <vt:lpstr>INDICATOR_AOAddressLine1</vt:lpstr>
      <vt:lpstr>INDICATOR_AOAddressLine2</vt:lpstr>
      <vt:lpstr>INDICATOR_AOAddressStateProvince</vt:lpstr>
      <vt:lpstr>INDICATOR_AOAddressTelephone</vt:lpstr>
      <vt:lpstr>INDICATOR_AOAddressZIP</vt:lpstr>
      <vt:lpstr>INDICATOR_AOC</vt:lpstr>
      <vt:lpstr>INDICATOR_AOCissueingAuthority</vt:lpstr>
      <vt:lpstr>INDICATOR_AOContactPersonEmail</vt:lpstr>
      <vt:lpstr>INDICATOR_AOContactPersonFirstName</vt:lpstr>
      <vt:lpstr>INDICATOR_AOContactPersonJobTitle</vt:lpstr>
      <vt:lpstr>INDICATOR_AOContactPersonOrganisation</vt:lpstr>
      <vt:lpstr>INDICATOR_AOContactPersonSurname</vt:lpstr>
      <vt:lpstr>INDICATOR_AOContactPersonTelephone</vt:lpstr>
      <vt:lpstr>INDICATOR_AOContactPersonTitle</vt:lpstr>
      <vt:lpstr>INDICATOR_AOCorrespondenceAddressLine1</vt:lpstr>
      <vt:lpstr>INDICATOR_AOCorrespondenceAddressLine2</vt:lpstr>
      <vt:lpstr>INDICATOR_AOCorrespondenceCity</vt:lpstr>
      <vt:lpstr>INDICATOR_AOCorrespondenceCountry</vt:lpstr>
      <vt:lpstr>INDICATOR_AOCorrespondenceEmail</vt:lpstr>
      <vt:lpstr>INDICATOR_AOCorrespondenceFirstName</vt:lpstr>
      <vt:lpstr>INDICATOR_AOCorrespondenceStateProvince</vt:lpstr>
      <vt:lpstr>INDICATOR_AOCorrespondenceSurname</vt:lpstr>
      <vt:lpstr>INDICATOR_AOCorrespondenceTelephone</vt:lpstr>
      <vt:lpstr>INDICATOR_AOCorrespondenceTitle</vt:lpstr>
      <vt:lpstr>INDICATOR_AOCorrespondenceZIP</vt:lpstr>
      <vt:lpstr>INDICATOR_AOLegalReprAddressLine1</vt:lpstr>
      <vt:lpstr>INDICATOR_AOLegalReprAddressLine2</vt:lpstr>
      <vt:lpstr>INDICATOR_AOLegalReprCity</vt:lpstr>
      <vt:lpstr>INDICATOR_AOLegalReprCountry</vt:lpstr>
      <vt:lpstr>INDICATOR_AOLegalReprEmail</vt:lpstr>
      <vt:lpstr>INDICATOR_AOLegalReprFirstName</vt:lpstr>
      <vt:lpstr>INDICATOR_AOLegalReprStateProvince</vt:lpstr>
      <vt:lpstr>INDICATOR_AOLegalReprSurname</vt:lpstr>
      <vt:lpstr>INDICATOR_AOLegalReprTelephone</vt:lpstr>
      <vt:lpstr>INDICATOR_AOLegalReprTitle</vt:lpstr>
      <vt:lpstr>INDICATOR_AOLegalReprZIP</vt:lpstr>
      <vt:lpstr>INDICATOR_AOname</vt:lpstr>
      <vt:lpstr>INDICATOR_AOnameEClist</vt:lpstr>
      <vt:lpstr>INDICATOR_AOuniquID</vt:lpstr>
      <vt:lpstr>INDICATOR_Art28a6Used</vt:lpstr>
      <vt:lpstr>INDICATOR_CHETS_TotalEmissions</vt:lpstr>
      <vt:lpstr>INDICATOR_CHETS_TotalFlights</vt:lpstr>
      <vt:lpstr>INDICATOR_CHETS_TotalNonSustainableBiomassEmissions</vt:lpstr>
      <vt:lpstr>INDICATOR_CHETS_TotalSustainableBiomassEmissions</vt:lpstr>
      <vt:lpstr>INDICATOR_Comments</vt:lpstr>
      <vt:lpstr>INDICATOR_CORSIA_EligibleFuels</vt:lpstr>
      <vt:lpstr>INDICATOR_CORSIA_EligibleFuels_Feedstock</vt:lpstr>
      <vt:lpstr>INDICATOR_CORSIA_EligibleFuels_LCEmissions</vt:lpstr>
      <vt:lpstr>INDICATOR_CORSIA_EligibleFuels_MassNeat</vt:lpstr>
      <vt:lpstr>INDICATOR_CORSIA_EligibleFuels_ReductionsClaimed</vt:lpstr>
      <vt:lpstr>INDICATOR_CORSIA_EligibleFuels_Type</vt:lpstr>
      <vt:lpstr>INDICATOR_CORSIA_EligibleFuelsTable</vt:lpstr>
      <vt:lpstr>INDICATOR_CORSIA_EmissionsTable</vt:lpstr>
      <vt:lpstr>INDICATOR_CORSIA_totalCO2</vt:lpstr>
      <vt:lpstr>INDICATOR_CORSIA_totalCO2withOffsetting</vt:lpstr>
      <vt:lpstr>INDICATOR_CORSIA_totalFlights</vt:lpstr>
      <vt:lpstr>INDICATOR_CORSIA_totalFlightsWithOffsetting</vt:lpstr>
      <vt:lpstr>INDICATOR_CORSIA_totalTonnesAvGas</vt:lpstr>
      <vt:lpstr>INDICATOR_CORSIA_totalTonnesEligibleFuelsClaimed</vt:lpstr>
      <vt:lpstr>INDICATOR_CORSIA_totalTonnesJetA</vt:lpstr>
      <vt:lpstr>INDICATOR_CORSIA_totalTonnesJetA1</vt:lpstr>
      <vt:lpstr>INDICATOR_CORSIA_totalTonnesJetB</vt:lpstr>
      <vt:lpstr>INDICATOR_CORSIAapplied</vt:lpstr>
      <vt:lpstr>INDICATOR_CORSIAotherState</vt:lpstr>
      <vt:lpstr>INDICATOR_CORSIAReportToState</vt:lpstr>
      <vt:lpstr>INDICATOR_DataGapsEmissions</vt:lpstr>
      <vt:lpstr>INDICATOR_DataGapsPercentCORSIA</vt:lpstr>
      <vt:lpstr>INDICATOR_DataGapsPercentETS</vt:lpstr>
      <vt:lpstr>INDICATOR_DataGapsReason</vt:lpstr>
      <vt:lpstr>INDICATOR_DataGapsReference</vt:lpstr>
      <vt:lpstr>INDICATOR_DataGapsReplacementMethod</vt:lpstr>
      <vt:lpstr>INDICATOR_DataGapsTable</vt:lpstr>
      <vt:lpstr>INDICATOR_DataGapsType</vt:lpstr>
      <vt:lpstr>INDICATOR_ETS_EmissionsFullScope</vt:lpstr>
      <vt:lpstr>INDICATOR_ETS_FlightsPerPeriod</vt:lpstr>
      <vt:lpstr>INDICATOR_ETS_SETEligibility</vt:lpstr>
      <vt:lpstr>INDICATOR_ETS_TotalEmissions</vt:lpstr>
      <vt:lpstr>INDICATOR_ETS_TotalFlights</vt:lpstr>
      <vt:lpstr>INDICATOR_ETS_TotalNonSustainableBiomassEmissions</vt:lpstr>
      <vt:lpstr>INDICATOR_ETS_TotalSustainableBiomassEmissions</vt:lpstr>
      <vt:lpstr>INDICATOR_EUETS_TotalFlights</vt:lpstr>
      <vt:lpstr>INDICATOR_EUETSAnnexConfidential</vt:lpstr>
      <vt:lpstr>INDICATOR_ICAOcallSign</vt:lpstr>
      <vt:lpstr>INDICATOR_LanguageFilling</vt:lpstr>
      <vt:lpstr>INDICATOR_MPApprovalDate</vt:lpstr>
      <vt:lpstr>INDICATOR_MPDeviations</vt:lpstr>
      <vt:lpstr>INDICATOR_MPDeviationsDescription</vt:lpstr>
      <vt:lpstr>INDICATOR_MPVersion</vt:lpstr>
      <vt:lpstr>INDICATOR_NoETSobligation</vt:lpstr>
      <vt:lpstr>INDICATOR_OperatingLicense</vt:lpstr>
      <vt:lpstr>INDICATOR_OperatingLicenseAuthority</vt:lpstr>
      <vt:lpstr>INDICATOR_ReferenceFileName</vt:lpstr>
      <vt:lpstr>INDICATOR_RegistrationMarkings</vt:lpstr>
      <vt:lpstr>INDICATOR_ReportingYear</vt:lpstr>
      <vt:lpstr>INDICATOR_ReportVersion</vt:lpstr>
      <vt:lpstr>INDICATOR_TemplateLanguage</vt:lpstr>
      <vt:lpstr>INDICATOR_TemplateProvidedBy</vt:lpstr>
      <vt:lpstr>INDICATOR_TemplatePublicationDate</vt:lpstr>
      <vt:lpstr>INDICATOR_ToolUsedForAllCORSIAemissions</vt:lpstr>
      <vt:lpstr>INDICATOR_ToolUsedForEmissionsWithoutOffsetting</vt:lpstr>
      <vt:lpstr>INDICATOR_UsedSimplifiedApproachETS</vt:lpstr>
      <vt:lpstr>INDICATOR_VerifierAccredMS</vt:lpstr>
      <vt:lpstr>INDICATOR_VerifierAccredNumber</vt:lpstr>
      <vt:lpstr>INDICATOR_VerifierAdressLine1</vt:lpstr>
      <vt:lpstr>INDICATOR_VerifierAdressLine2</vt:lpstr>
      <vt:lpstr>INDICATOR_VerifierCity</vt:lpstr>
      <vt:lpstr>INDICATOR_VerifierCompany</vt:lpstr>
      <vt:lpstr>INDICATOR_VerifierContactEmail</vt:lpstr>
      <vt:lpstr>INDICATOR_VerifierContactFirstName</vt:lpstr>
      <vt:lpstr>INDICATOR_VerifierContactSurname</vt:lpstr>
      <vt:lpstr>INDICATOR_VerifierContactTelephone</vt:lpstr>
      <vt:lpstr>INDICATOR_VerifierContactTitle</vt:lpstr>
      <vt:lpstr>INDICATOR_VerifierCountry</vt:lpstr>
      <vt:lpstr>INDICATOR_VerifierStateProvince</vt:lpstr>
      <vt:lpstr>INDICATOR_VerifierZIP</vt:lpstr>
      <vt:lpstr>INDICATOR_WhichOtherTool</vt:lpstr>
      <vt:lpstr>INDICATOR_WhichToolUsed</vt:lpstr>
      <vt:lpstr>indRange</vt:lpstr>
      <vt:lpstr>JUMP_2</vt:lpstr>
      <vt:lpstr>JUMP_3</vt:lpstr>
      <vt:lpstr>JUMP_5</vt:lpstr>
      <vt:lpstr>JUMP_6</vt:lpstr>
      <vt:lpstr>JUMP_7</vt:lpstr>
      <vt:lpstr>Jump_8b</vt:lpstr>
      <vt:lpstr>Legalstatus</vt:lpstr>
      <vt:lpstr>ManSys</vt:lpstr>
      <vt:lpstr>MeasMethod</vt:lpstr>
      <vt:lpstr>memberstates</vt:lpstr>
      <vt:lpstr>MemberStatesWithSwiss</vt:lpstr>
      <vt:lpstr>MSLanguages</vt:lpstr>
      <vt:lpstr>MSversiontracking</vt:lpstr>
      <vt:lpstr>NewUpdate</vt:lpstr>
      <vt:lpstr>notapplicable</vt:lpstr>
      <vt:lpstr>operationscope</vt:lpstr>
      <vt:lpstr>operationsscope</vt:lpstr>
      <vt:lpstr>opstatus</vt:lpstr>
      <vt:lpstr>parameters</vt:lpstr>
      <vt:lpstr>passengermass</vt:lpstr>
      <vt:lpstr>'Aircraft Data'!Print_Area</vt:lpstr>
      <vt:lpstr>Annex!Print_Area</vt:lpstr>
      <vt:lpstr>Contents!Print_Area</vt:lpstr>
      <vt:lpstr>'CORSIA emissions'!Print_Area</vt:lpstr>
      <vt:lpstr>'Emissions Data'!Print_Area</vt:lpstr>
      <vt:lpstr>'Emissions overview'!Print_Area</vt:lpstr>
      <vt:lpstr>'Guidelines and conditions'!Print_Area</vt:lpstr>
      <vt:lpstr>'Identification and description'!Print_Area</vt:lpstr>
      <vt:lpstr>'MS specific content'!Print_Area</vt:lpstr>
      <vt:lpstr>VersionDocumentation!Print_Area</vt:lpstr>
      <vt:lpstr>ReportingYears</vt:lpstr>
      <vt:lpstr>SelectPrimaryInfoSource</vt:lpstr>
      <vt:lpstr>SourceClass</vt:lpstr>
      <vt:lpstr>TankDataSource</vt:lpstr>
      <vt:lpstr>Title</vt:lpstr>
      <vt:lpstr>TrueFalse</vt:lpstr>
      <vt:lpstr>UncertThreshold</vt:lpstr>
      <vt:lpstr>UncertTierResult</vt:lpstr>
      <vt:lpstr>UncertValue</vt:lpstr>
      <vt:lpstr>UpliftDataSource</vt:lpstr>
      <vt:lpstr>worldcountries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Monitoring Plan for EU ETS / Aviation / Emissions</dc:title>
  <dc:subject>in accordance with the Regulation pursuant to Article 14 of the EU ETS Directive</dc:subject>
  <dc:creator>Fallmann Hubert</dc:creator>
  <dc:description>The template for Monitoring plans was developed by Umweltbundesamt on behalf of DG CLIMA. _x000d_
Authors: Christian Heller / Hubert Fallmann</dc:description>
  <cp:lastModifiedBy>Elma Sif Einarsdóttir</cp:lastModifiedBy>
  <cp:lastPrinted>2020-09-19T11:10:06Z</cp:lastPrinted>
  <dcterms:created xsi:type="dcterms:W3CDTF">2008-05-26T08:52:55Z</dcterms:created>
  <dcterms:modified xsi:type="dcterms:W3CDTF">2021-01-13T12:56:11Z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