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Ex1.xml" ContentType="application/vnd.ms-office.chartex+xml"/>
  <Override PartName="/xl/charts/style16.xml" ContentType="application/vnd.ms-office.chartstyle+xml"/>
  <Override PartName="/xl/charts/colors16.xml" ContentType="application/vnd.ms-office.chartcolorstyle+xml"/>
  <Override PartName="/xl/charts/chart16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7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AFF71DE4-B58F-46B8-9C9B-1EA630AE3B6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Upplýsingar um skjalið" sheetId="3" r:id="rId1"/>
    <sheet name="Losunartölur" sheetId="1" r:id="rId2"/>
    <sheet name="Losun skipt eftir skuldbind." sheetId="2" r:id="rId3"/>
  </sheets>
  <definedNames>
    <definedName name="_xlchart.v1.0" hidden="1">'Losun skipt eftir skuldbind.'!$B$75:$B$83</definedName>
    <definedName name="_xlchart.v1.1" hidden="1">'Losun skipt eftir skuldbind.'!$V$75:$V$83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87" i="1" l="1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T80" i="2"/>
  <c r="X82" i="2" l="1"/>
  <c r="W82" i="2"/>
  <c r="U139" i="2" l="1"/>
  <c r="T139" i="2"/>
  <c r="X139" i="2" l="1"/>
  <c r="X16" i="2"/>
  <c r="X15" i="2"/>
  <c r="X48" i="2"/>
  <c r="X47" i="2"/>
  <c r="U78" i="2" l="1"/>
  <c r="T78" i="2"/>
  <c r="U81" i="2"/>
  <c r="U77" i="2"/>
  <c r="T81" i="2"/>
  <c r="T77" i="2"/>
  <c r="U76" i="2"/>
  <c r="U75" i="2"/>
  <c r="U80" i="2"/>
  <c r="X77" i="2" l="1"/>
  <c r="X75" i="2"/>
  <c r="W75" i="2"/>
  <c r="X80" i="2"/>
  <c r="X76" i="2"/>
  <c r="W76" i="2"/>
  <c r="X81" i="2"/>
  <c r="X78" i="2"/>
  <c r="AJ102" i="1"/>
  <c r="AJ127" i="1"/>
  <c r="AJ44" i="1"/>
  <c r="AJ101" i="1"/>
  <c r="AJ126" i="1"/>
  <c r="AJ183" i="1"/>
  <c r="AJ45" i="1"/>
  <c r="AJ184" i="1"/>
  <c r="AJ48" i="1"/>
  <c r="AJ100" i="1"/>
  <c r="AJ125" i="1"/>
  <c r="AJ182" i="1"/>
  <c r="AJ43" i="1"/>
  <c r="AJ46" i="1"/>
  <c r="AJ42" i="1"/>
  <c r="AJ72" i="1"/>
  <c r="AJ99" i="1"/>
  <c r="AJ124" i="1"/>
  <c r="AJ185" i="1"/>
  <c r="AJ181" i="1"/>
  <c r="AF191" i="1"/>
  <c r="T141" i="2" s="1"/>
  <c r="AG188" i="1"/>
  <c r="AF190" i="1"/>
  <c r="T140" i="2" s="1"/>
  <c r="AG190" i="1"/>
  <c r="AG191" i="1"/>
  <c r="AF128" i="1"/>
  <c r="AF103" i="1"/>
  <c r="AG103" i="1"/>
  <c r="AG128" i="1"/>
  <c r="AF188" i="1"/>
  <c r="U141" i="2" l="1"/>
  <c r="AJ191" i="1"/>
  <c r="AH191" i="1"/>
  <c r="U140" i="2"/>
  <c r="AJ190" i="1"/>
  <c r="AH190" i="1"/>
  <c r="AH183" i="1"/>
  <c r="AH126" i="1"/>
  <c r="AH101" i="1"/>
  <c r="AH127" i="1"/>
  <c r="AH181" i="1"/>
  <c r="AH182" i="1"/>
  <c r="AH102" i="1"/>
  <c r="AH128" i="1"/>
  <c r="AJ128" i="1"/>
  <c r="AH99" i="1"/>
  <c r="AH187" i="1"/>
  <c r="AH125" i="1"/>
  <c r="AH100" i="1"/>
  <c r="AG156" i="1"/>
  <c r="AH186" i="1"/>
  <c r="AJ188" i="1"/>
  <c r="AH188" i="1"/>
  <c r="AJ103" i="1"/>
  <c r="AH103" i="1"/>
  <c r="AH185" i="1"/>
  <c r="AH124" i="1"/>
  <c r="AH184" i="1"/>
  <c r="AF17" i="1"/>
  <c r="AF154" i="1"/>
  <c r="AF156" i="1"/>
  <c r="AF18" i="1"/>
  <c r="AF155" i="1"/>
  <c r="AG18" i="1"/>
  <c r="AG155" i="1"/>
  <c r="AG17" i="1"/>
  <c r="AG154" i="1"/>
  <c r="G80" i="2"/>
  <c r="W80" i="2" s="1"/>
  <c r="H80" i="2"/>
  <c r="I80" i="2"/>
  <c r="J80" i="2"/>
  <c r="K80" i="2"/>
  <c r="L80" i="2"/>
  <c r="M80" i="2"/>
  <c r="N80" i="2"/>
  <c r="O80" i="2"/>
  <c r="P80" i="2"/>
  <c r="Q80" i="2"/>
  <c r="R80" i="2"/>
  <c r="S80" i="2"/>
  <c r="AI48" i="1"/>
  <c r="W48" i="2"/>
  <c r="W47" i="2"/>
  <c r="X140" i="2" l="1"/>
  <c r="X141" i="2"/>
  <c r="AJ155" i="1"/>
  <c r="AJ17" i="1"/>
  <c r="AJ18" i="1"/>
  <c r="AJ156" i="1"/>
  <c r="AJ154" i="1"/>
  <c r="E191" i="1" l="1"/>
  <c r="F191" i="1"/>
  <c r="G191" i="1"/>
  <c r="H191" i="1"/>
  <c r="I191" i="1"/>
  <c r="J191" i="1"/>
  <c r="N191" i="1"/>
  <c r="O191" i="1"/>
  <c r="V191" i="1"/>
  <c r="J141" i="2" s="1"/>
  <c r="W191" i="1"/>
  <c r="K141" i="2" s="1"/>
  <c r="AD191" i="1"/>
  <c r="R141" i="2" s="1"/>
  <c r="AE191" i="1"/>
  <c r="S141" i="2" s="1"/>
  <c r="AI182" i="1"/>
  <c r="AI183" i="1"/>
  <c r="AI184" i="1"/>
  <c r="AI185" i="1"/>
  <c r="AA191" i="1" l="1"/>
  <c r="O141" i="2" s="1"/>
  <c r="Z191" i="1"/>
  <c r="N141" i="2" s="1"/>
  <c r="S191" i="1"/>
  <c r="G141" i="2" s="1"/>
  <c r="W141" i="2" s="1"/>
  <c r="R191" i="1"/>
  <c r="D191" i="1"/>
  <c r="AI191" i="1" s="1"/>
  <c r="AI181" i="1"/>
  <c r="D190" i="1"/>
  <c r="AI190" i="1" s="1"/>
  <c r="Y190" i="1"/>
  <c r="M140" i="2" s="1"/>
  <c r="U190" i="1"/>
  <c r="I140" i="2" s="1"/>
  <c r="Q190" i="1"/>
  <c r="M190" i="1"/>
  <c r="I190" i="1"/>
  <c r="E190" i="1"/>
  <c r="AB191" i="1"/>
  <c r="P141" i="2" s="1"/>
  <c r="L191" i="1"/>
  <c r="X190" i="1"/>
  <c r="L140" i="2" s="1"/>
  <c r="K191" i="1"/>
  <c r="P191" i="1"/>
  <c r="AB190" i="1"/>
  <c r="P140" i="2" s="1"/>
  <c r="P190" i="1"/>
  <c r="L190" i="1"/>
  <c r="H190" i="1"/>
  <c r="X191" i="1"/>
  <c r="L141" i="2" s="1"/>
  <c r="T191" i="1"/>
  <c r="H141" i="2" s="1"/>
  <c r="AA190" i="1"/>
  <c r="O140" i="2" s="1"/>
  <c r="S190" i="1"/>
  <c r="G140" i="2" s="1"/>
  <c r="O190" i="1"/>
  <c r="K190" i="1"/>
  <c r="G190" i="1"/>
  <c r="AD190" i="1"/>
  <c r="R140" i="2" s="1"/>
  <c r="R190" i="1"/>
  <c r="N190" i="1"/>
  <c r="J190" i="1"/>
  <c r="F190" i="1"/>
  <c r="AC191" i="1"/>
  <c r="Q141" i="2" s="1"/>
  <c r="Y191" i="1"/>
  <c r="M141" i="2" s="1"/>
  <c r="U191" i="1"/>
  <c r="I141" i="2" s="1"/>
  <c r="Q191" i="1"/>
  <c r="M191" i="1"/>
  <c r="H139" i="2"/>
  <c r="I139" i="2"/>
  <c r="J139" i="2"/>
  <c r="K139" i="2"/>
  <c r="L139" i="2"/>
  <c r="M139" i="2"/>
  <c r="N139" i="2"/>
  <c r="O139" i="2"/>
  <c r="P139" i="2"/>
  <c r="Q139" i="2"/>
  <c r="R139" i="2"/>
  <c r="S139" i="2"/>
  <c r="W15" i="2"/>
  <c r="W16" i="2" l="1"/>
  <c r="G139" i="2"/>
  <c r="W139" i="2" s="1"/>
  <c r="W140" i="2"/>
  <c r="AI127" i="1"/>
  <c r="AI126" i="1"/>
  <c r="G78" i="2"/>
  <c r="W78" i="2" s="1"/>
  <c r="H78" i="2"/>
  <c r="I78" i="2"/>
  <c r="J78" i="2"/>
  <c r="K78" i="2"/>
  <c r="L78" i="2"/>
  <c r="M78" i="2"/>
  <c r="N78" i="2"/>
  <c r="O78" i="2"/>
  <c r="P78" i="2"/>
  <c r="Q78" i="2"/>
  <c r="R78" i="2"/>
  <c r="S78" i="2"/>
  <c r="AI124" i="1"/>
  <c r="AI102" i="1"/>
  <c r="G77" i="2"/>
  <c r="W77" i="2" s="1"/>
  <c r="H77" i="2"/>
  <c r="I77" i="2"/>
  <c r="J77" i="2"/>
  <c r="K77" i="2"/>
  <c r="L77" i="2"/>
  <c r="M77" i="2"/>
  <c r="N77" i="2"/>
  <c r="O77" i="2"/>
  <c r="P77" i="2"/>
  <c r="Q77" i="2"/>
  <c r="R77" i="2"/>
  <c r="S77" i="2"/>
  <c r="AI101" i="1"/>
  <c r="AI100" i="1"/>
  <c r="G81" i="2"/>
  <c r="W81" i="2" s="1"/>
  <c r="H81" i="2"/>
  <c r="I81" i="2"/>
  <c r="J81" i="2"/>
  <c r="K81" i="2"/>
  <c r="L81" i="2"/>
  <c r="M81" i="2"/>
  <c r="N81" i="2"/>
  <c r="O81" i="2"/>
  <c r="P81" i="2"/>
  <c r="Q81" i="2"/>
  <c r="R81" i="2"/>
  <c r="S81" i="2"/>
  <c r="AI99" i="1"/>
  <c r="AI46" i="1"/>
  <c r="AI45" i="1"/>
  <c r="AI44" i="1"/>
  <c r="AI43" i="1"/>
  <c r="AI42" i="1"/>
  <c r="AI73" i="1" l="1"/>
  <c r="AI72" i="1"/>
  <c r="T190" i="1" l="1"/>
  <c r="H140" i="2" s="1"/>
  <c r="V190" i="1"/>
  <c r="J140" i="2" s="1"/>
  <c r="W190" i="1"/>
  <c r="K140" i="2" s="1"/>
  <c r="Z190" i="1"/>
  <c r="N140" i="2" s="1"/>
  <c r="AC190" i="1"/>
  <c r="Q140" i="2" s="1"/>
  <c r="AE190" i="1"/>
  <c r="S140" i="2" s="1"/>
  <c r="S188" i="1" l="1"/>
  <c r="Y188" i="1"/>
  <c r="W188" i="1"/>
  <c r="Q188" i="1"/>
  <c r="I188" i="1"/>
  <c r="H128" i="1"/>
  <c r="K128" i="1"/>
  <c r="U128" i="1"/>
  <c r="Z128" i="1"/>
  <c r="AB128" i="1"/>
  <c r="M128" i="1"/>
  <c r="Q128" i="1"/>
  <c r="G128" i="1"/>
  <c r="I128" i="1"/>
  <c r="N128" i="1"/>
  <c r="R128" i="1"/>
  <c r="W128" i="1"/>
  <c r="O128" i="1"/>
  <c r="O103" i="1"/>
  <c r="V103" i="1"/>
  <c r="Z103" i="1"/>
  <c r="H103" i="1"/>
  <c r="S103" i="1"/>
  <c r="AE103" i="1"/>
  <c r="R103" i="1"/>
  <c r="I103" i="1"/>
  <c r="AA128" i="1"/>
  <c r="F128" i="1"/>
  <c r="AC128" i="1"/>
  <c r="Q156" i="1" l="1"/>
  <c r="W156" i="1"/>
  <c r="Y156" i="1"/>
  <c r="I156" i="1"/>
  <c r="S156" i="1"/>
  <c r="AA18" i="1"/>
  <c r="O17" i="1"/>
  <c r="N18" i="1"/>
  <c r="M18" i="1"/>
  <c r="K18" i="1"/>
  <c r="H17" i="1"/>
  <c r="I18" i="1"/>
  <c r="AB18" i="1"/>
  <c r="H18" i="1"/>
  <c r="AE17" i="1"/>
  <c r="Z17" i="1"/>
  <c r="W18" i="1"/>
  <c r="G18" i="1"/>
  <c r="Z18" i="1"/>
  <c r="AC18" i="1"/>
  <c r="F18" i="1"/>
  <c r="I17" i="1"/>
  <c r="R18" i="1"/>
  <c r="Q18" i="1"/>
  <c r="U18" i="1"/>
  <c r="R154" i="1"/>
  <c r="R17" i="1"/>
  <c r="O155" i="1"/>
  <c r="O18" i="1"/>
  <c r="S154" i="1"/>
  <c r="S17" i="1"/>
  <c r="V154" i="1"/>
  <c r="V17" i="1"/>
  <c r="Z154" i="1"/>
  <c r="F155" i="1"/>
  <c r="AE154" i="1"/>
  <c r="R155" i="1"/>
  <c r="M155" i="1"/>
  <c r="K155" i="1"/>
  <c r="G103" i="1"/>
  <c r="AE128" i="1"/>
  <c r="Z155" i="1"/>
  <c r="H155" i="1"/>
  <c r="AC103" i="1"/>
  <c r="G155" i="1"/>
  <c r="AD128" i="1"/>
  <c r="Y128" i="1"/>
  <c r="S128" i="1"/>
  <c r="J128" i="1"/>
  <c r="G188" i="1"/>
  <c r="I155" i="1"/>
  <c r="AD188" i="1"/>
  <c r="AB188" i="1"/>
  <c r="T188" i="1"/>
  <c r="Q103" i="1"/>
  <c r="K103" i="1"/>
  <c r="N155" i="1"/>
  <c r="Q155" i="1"/>
  <c r="AB155" i="1"/>
  <c r="E128" i="1"/>
  <c r="AA155" i="1"/>
  <c r="U155" i="1"/>
  <c r="I154" i="1"/>
  <c r="X103" i="1"/>
  <c r="F103" i="1"/>
  <c r="L103" i="1"/>
  <c r="L128" i="1"/>
  <c r="D188" i="1"/>
  <c r="U188" i="1"/>
  <c r="M188" i="1"/>
  <c r="AA188" i="1"/>
  <c r="O188" i="1"/>
  <c r="F188" i="1"/>
  <c r="AA103" i="1"/>
  <c r="W103" i="1"/>
  <c r="N103" i="1"/>
  <c r="P103" i="1"/>
  <c r="T128" i="1"/>
  <c r="L188" i="1"/>
  <c r="V188" i="1"/>
  <c r="N188" i="1"/>
  <c r="T103" i="1"/>
  <c r="J103" i="1"/>
  <c r="AC188" i="1"/>
  <c r="AE188" i="1"/>
  <c r="K188" i="1"/>
  <c r="Y103" i="1"/>
  <c r="U103" i="1"/>
  <c r="AB103" i="1"/>
  <c r="X128" i="1"/>
  <c r="V128" i="1"/>
  <c r="W155" i="1"/>
  <c r="D128" i="1"/>
  <c r="O154" i="1"/>
  <c r="AC155" i="1"/>
  <c r="AD103" i="1"/>
  <c r="E188" i="1"/>
  <c r="X188" i="1"/>
  <c r="P188" i="1"/>
  <c r="H188" i="1"/>
  <c r="Z188" i="1"/>
  <c r="R188" i="1"/>
  <c r="J188" i="1"/>
  <c r="E103" i="1"/>
  <c r="P128" i="1"/>
  <c r="H154" i="1"/>
  <c r="M103" i="1"/>
  <c r="D103" i="1"/>
  <c r="AI188" i="1" l="1"/>
  <c r="AI128" i="1"/>
  <c r="AI103" i="1"/>
  <c r="AC154" i="1"/>
  <c r="D156" i="1"/>
  <c r="AI156" i="1" s="1"/>
  <c r="AC156" i="1"/>
  <c r="U156" i="1"/>
  <c r="X156" i="1"/>
  <c r="E156" i="1"/>
  <c r="G156" i="1"/>
  <c r="J156" i="1"/>
  <c r="P156" i="1"/>
  <c r="N156" i="1"/>
  <c r="F156" i="1"/>
  <c r="R156" i="1"/>
  <c r="V156" i="1"/>
  <c r="O156" i="1"/>
  <c r="T156" i="1"/>
  <c r="Z156" i="1"/>
  <c r="K156" i="1"/>
  <c r="L156" i="1"/>
  <c r="AA156" i="1"/>
  <c r="AB156" i="1"/>
  <c r="H156" i="1"/>
  <c r="M156" i="1"/>
  <c r="AD156" i="1"/>
  <c r="X18" i="1"/>
  <c r="J17" i="1"/>
  <c r="N17" i="1"/>
  <c r="X17" i="1"/>
  <c r="Y18" i="1"/>
  <c r="AE18" i="1"/>
  <c r="D18" i="1"/>
  <c r="AI18" i="1" s="1"/>
  <c r="AB17" i="1"/>
  <c r="T17" i="1"/>
  <c r="W17" i="1"/>
  <c r="L18" i="1"/>
  <c r="E18" i="1"/>
  <c r="K17" i="1"/>
  <c r="AD18" i="1"/>
  <c r="G17" i="1"/>
  <c r="P18" i="1"/>
  <c r="D17" i="1"/>
  <c r="AI17" i="1" s="1"/>
  <c r="E17" i="1"/>
  <c r="AD17" i="1"/>
  <c r="U17" i="1"/>
  <c r="T18" i="1"/>
  <c r="AA17" i="1"/>
  <c r="L17" i="1"/>
  <c r="Q17" i="1"/>
  <c r="J18" i="1"/>
  <c r="M17" i="1"/>
  <c r="V18" i="1"/>
  <c r="Y17" i="1"/>
  <c r="P17" i="1"/>
  <c r="F17" i="1"/>
  <c r="S18" i="1"/>
  <c r="AC17" i="1"/>
  <c r="AB154" i="1"/>
  <c r="U154" i="1"/>
  <c r="X155" i="1"/>
  <c r="T154" i="1"/>
  <c r="N154" i="1"/>
  <c r="F154" i="1"/>
  <c r="J155" i="1"/>
  <c r="AE155" i="1"/>
  <c r="W154" i="1"/>
  <c r="X154" i="1"/>
  <c r="S155" i="1"/>
  <c r="AE156" i="1"/>
  <c r="T155" i="1"/>
  <c r="AA154" i="1"/>
  <c r="L155" i="1"/>
  <c r="K154" i="1"/>
  <c r="Y155" i="1"/>
  <c r="G154" i="1"/>
  <c r="V155" i="1"/>
  <c r="Y154" i="1"/>
  <c r="J154" i="1"/>
  <c r="P154" i="1"/>
  <c r="L154" i="1"/>
  <c r="E155" i="1"/>
  <c r="Q154" i="1"/>
  <c r="AD155" i="1"/>
  <c r="M154" i="1"/>
  <c r="AD154" i="1"/>
  <c r="D155" i="1"/>
  <c r="AI155" i="1" s="1"/>
  <c r="P155" i="1"/>
  <c r="D154" i="1"/>
  <c r="AI154" i="1" s="1"/>
  <c r="E154" i="1"/>
  <c r="AJ75" i="1" l="1"/>
  <c r="O79" i="2"/>
  <c r="AI75" i="1"/>
  <c r="AA78" i="1" l="1"/>
  <c r="AA153" i="1" s="1"/>
  <c r="K78" i="1"/>
  <c r="N79" i="2"/>
  <c r="D78" i="1"/>
  <c r="M78" i="1"/>
  <c r="G78" i="1"/>
  <c r="G79" i="2"/>
  <c r="AI74" i="1"/>
  <c r="N78" i="1"/>
  <c r="AJ77" i="1"/>
  <c r="AI77" i="1"/>
  <c r="P78" i="1"/>
  <c r="AA16" i="1" l="1"/>
  <c r="G16" i="1"/>
  <c r="G153" i="1"/>
  <c r="Q78" i="1"/>
  <c r="Q16" i="1" s="1"/>
  <c r="AD78" i="1"/>
  <c r="AD16" i="1" s="1"/>
  <c r="R79" i="2"/>
  <c r="AE78" i="1"/>
  <c r="S79" i="2"/>
  <c r="AG78" i="1"/>
  <c r="AH73" i="1" s="1"/>
  <c r="U79" i="2"/>
  <c r="Y78" i="1"/>
  <c r="Y153" i="1" s="1"/>
  <c r="M79" i="2"/>
  <c r="Z78" i="1"/>
  <c r="S78" i="1"/>
  <c r="E78" i="1"/>
  <c r="H78" i="1"/>
  <c r="L78" i="1"/>
  <c r="N16" i="1"/>
  <c r="N153" i="1"/>
  <c r="K153" i="1"/>
  <c r="K16" i="1"/>
  <c r="M16" i="1"/>
  <c r="M153" i="1"/>
  <c r="J78" i="1"/>
  <c r="O78" i="1"/>
  <c r="F78" i="1"/>
  <c r="AI76" i="1"/>
  <c r="I78" i="1"/>
  <c r="R78" i="1"/>
  <c r="P16" i="1"/>
  <c r="P153" i="1"/>
  <c r="S16" i="1"/>
  <c r="D16" i="1"/>
  <c r="D153" i="1"/>
  <c r="S153" i="1" l="1"/>
  <c r="AH75" i="1"/>
  <c r="Z153" i="1"/>
  <c r="AE16" i="1"/>
  <c r="H16" i="1"/>
  <c r="H153" i="1"/>
  <c r="L153" i="1"/>
  <c r="E153" i="1"/>
  <c r="Y16" i="1"/>
  <c r="AD153" i="1"/>
  <c r="AG153" i="1"/>
  <c r="AI153" i="1" s="1"/>
  <c r="AE153" i="1"/>
  <c r="Q153" i="1"/>
  <c r="Z16" i="1"/>
  <c r="AH78" i="1"/>
  <c r="AG16" i="1"/>
  <c r="AH72" i="1"/>
  <c r="L16" i="1"/>
  <c r="AB78" i="1"/>
  <c r="P79" i="2"/>
  <c r="W78" i="1"/>
  <c r="K79" i="2"/>
  <c r="V78" i="1"/>
  <c r="V153" i="1" s="1"/>
  <c r="J79" i="2"/>
  <c r="AJ76" i="1"/>
  <c r="T79" i="2"/>
  <c r="X79" i="2" s="1"/>
  <c r="T78" i="1"/>
  <c r="T16" i="1" s="1"/>
  <c r="H79" i="2"/>
  <c r="AH74" i="1"/>
  <c r="AH77" i="1"/>
  <c r="X78" i="1"/>
  <c r="L79" i="2"/>
  <c r="AI78" i="1"/>
  <c r="AH76" i="1"/>
  <c r="E16" i="1"/>
  <c r="W79" i="2"/>
  <c r="R153" i="1"/>
  <c r="R16" i="1"/>
  <c r="J16" i="1"/>
  <c r="J153" i="1"/>
  <c r="F153" i="1"/>
  <c r="F16" i="1"/>
  <c r="AJ74" i="1"/>
  <c r="AF78" i="1"/>
  <c r="W153" i="1"/>
  <c r="I16" i="1"/>
  <c r="I153" i="1"/>
  <c r="O153" i="1"/>
  <c r="O16" i="1"/>
  <c r="AB16" i="1" l="1"/>
  <c r="AB153" i="1"/>
  <c r="AI16" i="1"/>
  <c r="X16" i="1"/>
  <c r="T153" i="1"/>
  <c r="V16" i="1"/>
  <c r="W16" i="1"/>
  <c r="AC78" i="1"/>
  <c r="Q79" i="2"/>
  <c r="X153" i="1"/>
  <c r="U78" i="1"/>
  <c r="I79" i="2"/>
  <c r="AF153" i="1"/>
  <c r="AJ153" i="1" s="1"/>
  <c r="AF16" i="1"/>
  <c r="AJ78" i="1"/>
  <c r="U153" i="1" l="1"/>
  <c r="U16" i="1"/>
  <c r="AC16" i="1"/>
  <c r="AC153" i="1"/>
  <c r="AJ16" i="1"/>
  <c r="AF50" i="1" l="1"/>
  <c r="AE50" i="1"/>
  <c r="AD50" i="1"/>
  <c r="V50" i="1"/>
  <c r="V15" i="1" l="1"/>
  <c r="V19" i="1" s="1"/>
  <c r="V152" i="1"/>
  <c r="AE15" i="1"/>
  <c r="AE19" i="1" s="1"/>
  <c r="AE152" i="1"/>
  <c r="AD15" i="1"/>
  <c r="AD19" i="1" s="1"/>
  <c r="AD152" i="1"/>
  <c r="P50" i="1"/>
  <c r="AC50" i="1"/>
  <c r="R50" i="1"/>
  <c r="Y50" i="1"/>
  <c r="AJ47" i="1"/>
  <c r="AI47" i="1"/>
  <c r="U50" i="1"/>
  <c r="X50" i="1"/>
  <c r="T50" i="1"/>
  <c r="AB50" i="1"/>
  <c r="AG50" i="1"/>
  <c r="AH49" i="1" s="1"/>
  <c r="AJ49" i="1"/>
  <c r="Z50" i="1"/>
  <c r="Q50" i="1"/>
  <c r="S50" i="1"/>
  <c r="W50" i="1"/>
  <c r="AA50" i="1"/>
  <c r="AF15" i="1"/>
  <c r="AF152" i="1"/>
  <c r="Z15" i="1" l="1"/>
  <c r="Z19" i="1" s="1"/>
  <c r="Z152" i="1"/>
  <c r="AC152" i="1"/>
  <c r="AC15" i="1"/>
  <c r="AC19" i="1" s="1"/>
  <c r="T152" i="1"/>
  <c r="T15" i="1"/>
  <c r="T19" i="1" s="1"/>
  <c r="R18" i="2"/>
  <c r="W152" i="1"/>
  <c r="W15" i="1"/>
  <c r="W19" i="1" s="1"/>
  <c r="AH45" i="1"/>
  <c r="AH42" i="1"/>
  <c r="AH44" i="1"/>
  <c r="AH48" i="1"/>
  <c r="AG15" i="1"/>
  <c r="AG19" i="1" s="1"/>
  <c r="AG152" i="1"/>
  <c r="AH43" i="1"/>
  <c r="AH50" i="1"/>
  <c r="AH46" i="1"/>
  <c r="AJ50" i="1"/>
  <c r="AF158" i="1"/>
  <c r="AF157" i="1"/>
  <c r="S152" i="1"/>
  <c r="S15" i="1"/>
  <c r="S19" i="1" s="1"/>
  <c r="AB152" i="1"/>
  <c r="AB15" i="1"/>
  <c r="AB19" i="1" s="1"/>
  <c r="AE157" i="1"/>
  <c r="AE158" i="1"/>
  <c r="AF19" i="1"/>
  <c r="Q152" i="1"/>
  <c r="Q15" i="1"/>
  <c r="Q19" i="1" s="1"/>
  <c r="Y152" i="1"/>
  <c r="Y15" i="1"/>
  <c r="Y19" i="1" s="1"/>
  <c r="P152" i="1"/>
  <c r="P15" i="1"/>
  <c r="P19" i="1" s="1"/>
  <c r="S18" i="2"/>
  <c r="X15" i="1"/>
  <c r="X19" i="1" s="1"/>
  <c r="X152" i="1"/>
  <c r="U152" i="1"/>
  <c r="U15" i="1"/>
  <c r="U19" i="1" s="1"/>
  <c r="R152" i="1"/>
  <c r="R15" i="1"/>
  <c r="R19" i="1" s="1"/>
  <c r="V157" i="1"/>
  <c r="V158" i="1"/>
  <c r="AA15" i="1"/>
  <c r="AA19" i="1" s="1"/>
  <c r="AA152" i="1"/>
  <c r="J18" i="2"/>
  <c r="AH47" i="1"/>
  <c r="AD157" i="1"/>
  <c r="AD158" i="1"/>
  <c r="O50" i="1"/>
  <c r="N50" i="1"/>
  <c r="O18" i="2" l="1"/>
  <c r="U157" i="1"/>
  <c r="U158" i="1"/>
  <c r="P157" i="1"/>
  <c r="P158" i="1"/>
  <c r="T18" i="2"/>
  <c r="S158" i="1"/>
  <c r="S157" i="1"/>
  <c r="G18" i="2"/>
  <c r="O15" i="1"/>
  <c r="O19" i="1" s="1"/>
  <c r="O152" i="1"/>
  <c r="AJ15" i="1"/>
  <c r="K18" i="2"/>
  <c r="Q18" i="2"/>
  <c r="AA157" i="1"/>
  <c r="AA158" i="1"/>
  <c r="X158" i="1"/>
  <c r="X157" i="1"/>
  <c r="M18" i="2"/>
  <c r="AG157" i="1"/>
  <c r="AG158" i="1"/>
  <c r="AH152" i="1" s="1"/>
  <c r="W158" i="1"/>
  <c r="W157" i="1"/>
  <c r="AC158" i="1"/>
  <c r="AC157" i="1"/>
  <c r="I18" i="2"/>
  <c r="L18" i="2"/>
  <c r="Y157" i="1"/>
  <c r="Y158" i="1"/>
  <c r="AH15" i="1"/>
  <c r="U18" i="2"/>
  <c r="AH17" i="1"/>
  <c r="AH16" i="1"/>
  <c r="AH18" i="1"/>
  <c r="AH19" i="1"/>
  <c r="AJ19" i="1"/>
  <c r="N15" i="1"/>
  <c r="N19" i="1" s="1"/>
  <c r="N152" i="1"/>
  <c r="T158" i="1"/>
  <c r="T157" i="1"/>
  <c r="P18" i="2"/>
  <c r="AJ152" i="1"/>
  <c r="R17" i="2"/>
  <c r="Z158" i="1"/>
  <c r="Z157" i="1"/>
  <c r="J17" i="2"/>
  <c r="R157" i="1"/>
  <c r="R158" i="1"/>
  <c r="S17" i="2"/>
  <c r="AB157" i="1"/>
  <c r="AB158" i="1"/>
  <c r="N18" i="2"/>
  <c r="Q158" i="1"/>
  <c r="Q157" i="1"/>
  <c r="H18" i="2"/>
  <c r="M50" i="1"/>
  <c r="L17" i="2" l="1"/>
  <c r="AH156" i="1"/>
  <c r="AH154" i="1"/>
  <c r="AH155" i="1"/>
  <c r="AH153" i="1"/>
  <c r="AH158" i="1"/>
  <c r="AJ158" i="1"/>
  <c r="N158" i="1"/>
  <c r="N157" i="1"/>
  <c r="I17" i="2"/>
  <c r="AH157" i="1"/>
  <c r="Q17" i="2"/>
  <c r="G17" i="2"/>
  <c r="O158" i="1"/>
  <c r="O157" i="1"/>
  <c r="H17" i="2"/>
  <c r="AJ157" i="1"/>
  <c r="T17" i="2"/>
  <c r="M152" i="1"/>
  <c r="M15" i="1"/>
  <c r="M19" i="1" s="1"/>
  <c r="V18" i="2"/>
  <c r="V15" i="2"/>
  <c r="V16" i="2"/>
  <c r="W18" i="2"/>
  <c r="U17" i="2"/>
  <c r="X18" i="2"/>
  <c r="M17" i="2"/>
  <c r="O17" i="2"/>
  <c r="P17" i="2"/>
  <c r="N17" i="2"/>
  <c r="K17" i="2"/>
  <c r="L50" i="1"/>
  <c r="W17" i="2" l="1"/>
  <c r="V17" i="2"/>
  <c r="X17" i="2"/>
  <c r="L152" i="1"/>
  <c r="L15" i="1"/>
  <c r="L19" i="1" s="1"/>
  <c r="M157" i="1"/>
  <c r="M158" i="1"/>
  <c r="L157" i="1" l="1"/>
  <c r="L158" i="1"/>
  <c r="K50" i="1"/>
  <c r="J50" i="1"/>
  <c r="K152" i="1" l="1"/>
  <c r="K15" i="1"/>
  <c r="K19" i="1" s="1"/>
  <c r="J15" i="1"/>
  <c r="J19" i="1" s="1"/>
  <c r="J152" i="1"/>
  <c r="I50" i="1"/>
  <c r="J157" i="1" l="1"/>
  <c r="J158" i="1"/>
  <c r="I152" i="1"/>
  <c r="I15" i="1"/>
  <c r="I19" i="1" s="1"/>
  <c r="K157" i="1"/>
  <c r="K158" i="1"/>
  <c r="H50" i="1"/>
  <c r="I158" i="1" l="1"/>
  <c r="I157" i="1"/>
  <c r="H15" i="1"/>
  <c r="H19" i="1" s="1"/>
  <c r="H152" i="1"/>
  <c r="G50" i="1"/>
  <c r="H158" i="1" l="1"/>
  <c r="H157" i="1"/>
  <c r="G15" i="1"/>
  <c r="G19" i="1" s="1"/>
  <c r="G152" i="1"/>
  <c r="F50" i="1"/>
  <c r="G157" i="1" l="1"/>
  <c r="G158" i="1"/>
  <c r="F152" i="1"/>
  <c r="F15" i="1"/>
  <c r="F19" i="1" s="1"/>
  <c r="E50" i="1"/>
  <c r="F157" i="1" l="1"/>
  <c r="F158" i="1"/>
  <c r="E15" i="1"/>
  <c r="E19" i="1" s="1"/>
  <c r="E152" i="1"/>
  <c r="E157" i="1" l="1"/>
  <c r="E158" i="1"/>
  <c r="AI49" i="1"/>
  <c r="D50" i="1"/>
  <c r="D15" i="1" l="1"/>
  <c r="D152" i="1"/>
  <c r="AI50" i="1"/>
  <c r="AI152" i="1" l="1"/>
  <c r="D157" i="1"/>
  <c r="AI157" i="1" s="1"/>
  <c r="D158" i="1"/>
  <c r="AI15" i="1"/>
  <c r="D19" i="1"/>
  <c r="AI19" i="1" l="1"/>
  <c r="AI158" i="1"/>
  <c r="X110" i="2" l="1"/>
  <c r="X109" i="2"/>
  <c r="U111" i="2" l="1"/>
  <c r="V108" i="2"/>
  <c r="T111" i="2"/>
  <c r="T49" i="2"/>
  <c r="X108" i="2" l="1"/>
  <c r="X46" i="2"/>
  <c r="T138" i="2"/>
  <c r="T142" i="2" s="1"/>
  <c r="T83" i="2"/>
  <c r="T84" i="2" s="1"/>
  <c r="V111" i="2"/>
  <c r="X111" i="2"/>
  <c r="V139" i="2"/>
  <c r="V140" i="2"/>
  <c r="V141" i="2"/>
  <c r="V110" i="2"/>
  <c r="V109" i="2"/>
  <c r="W110" i="2" l="1"/>
  <c r="W109" i="2"/>
  <c r="U49" i="2" l="1"/>
  <c r="X45" i="2"/>
  <c r="V45" i="2"/>
  <c r="U138" i="2" l="1"/>
  <c r="V47" i="2"/>
  <c r="V48" i="2"/>
  <c r="V49" i="2"/>
  <c r="V82" i="2"/>
  <c r="X49" i="2"/>
  <c r="V75" i="2"/>
  <c r="V80" i="2"/>
  <c r="V78" i="2"/>
  <c r="V81" i="2"/>
  <c r="V77" i="2"/>
  <c r="V76" i="2"/>
  <c r="V79" i="2"/>
  <c r="U83" i="2"/>
  <c r="V46" i="2"/>
  <c r="U84" i="2" l="1"/>
  <c r="V83" i="2"/>
  <c r="X83" i="2"/>
  <c r="X138" i="2"/>
  <c r="V138" i="2"/>
  <c r="U142" i="2"/>
  <c r="S111" i="2"/>
  <c r="P111" i="2"/>
  <c r="O111" i="2"/>
  <c r="R111" i="2"/>
  <c r="Q111" i="2"/>
  <c r="X142" i="2" l="1"/>
  <c r="V142" i="2"/>
  <c r="V84" i="2"/>
  <c r="X84" i="2"/>
  <c r="N111" i="2" l="1"/>
  <c r="H111" i="2"/>
  <c r="K111" i="2"/>
  <c r="G111" i="2" l="1"/>
  <c r="W111" i="2" s="1"/>
  <c r="W108" i="2"/>
  <c r="M111" i="2"/>
  <c r="J111" i="2"/>
  <c r="L111" i="2"/>
  <c r="I111" i="2"/>
  <c r="W46" i="2" l="1"/>
  <c r="Q49" i="2" l="1"/>
  <c r="P49" i="2"/>
  <c r="L49" i="2"/>
  <c r="R49" i="2"/>
  <c r="J49" i="2"/>
  <c r="N49" i="2"/>
  <c r="H49" i="2"/>
  <c r="I49" i="2"/>
  <c r="K49" i="2"/>
  <c r="O49" i="2"/>
  <c r="S49" i="2"/>
  <c r="L138" i="2" l="1"/>
  <c r="L142" i="2" s="1"/>
  <c r="L83" i="2"/>
  <c r="L84" i="2" s="1"/>
  <c r="J138" i="2"/>
  <c r="J142" i="2" s="1"/>
  <c r="J83" i="2"/>
  <c r="J84" i="2" s="1"/>
  <c r="M49" i="2"/>
  <c r="O138" i="2"/>
  <c r="O142" i="2" s="1"/>
  <c r="O83" i="2"/>
  <c r="O84" i="2" s="1"/>
  <c r="G49" i="2"/>
  <c r="W45" i="2"/>
  <c r="P138" i="2"/>
  <c r="P142" i="2" s="1"/>
  <c r="P83" i="2"/>
  <c r="P84" i="2" s="1"/>
  <c r="I138" i="2"/>
  <c r="I142" i="2" s="1"/>
  <c r="I83" i="2"/>
  <c r="I84" i="2" s="1"/>
  <c r="Q138" i="2"/>
  <c r="Q142" i="2" s="1"/>
  <c r="Q83" i="2"/>
  <c r="Q84" i="2" s="1"/>
  <c r="S138" i="2"/>
  <c r="S142" i="2" s="1"/>
  <c r="S83" i="2"/>
  <c r="S84" i="2" s="1"/>
  <c r="K138" i="2"/>
  <c r="K142" i="2" s="1"/>
  <c r="K83" i="2"/>
  <c r="K84" i="2" s="1"/>
  <c r="H138" i="2"/>
  <c r="H142" i="2" s="1"/>
  <c r="H83" i="2"/>
  <c r="H84" i="2" s="1"/>
  <c r="R138" i="2"/>
  <c r="R142" i="2" s="1"/>
  <c r="R83" i="2"/>
  <c r="R84" i="2" s="1"/>
  <c r="N138" i="2"/>
  <c r="N142" i="2" s="1"/>
  <c r="N83" i="2"/>
  <c r="N84" i="2" s="1"/>
  <c r="M138" i="2" l="1"/>
  <c r="M142" i="2" s="1"/>
  <c r="M83" i="2"/>
  <c r="M84" i="2" s="1"/>
  <c r="AF167" i="2"/>
  <c r="G138" i="2"/>
  <c r="G83" i="2"/>
  <c r="W49" i="2"/>
  <c r="G84" i="2" l="1"/>
  <c r="W84" i="2" s="1"/>
  <c r="W83" i="2"/>
  <c r="G142" i="2"/>
  <c r="W142" i="2" s="1"/>
  <c r="W138" i="2"/>
</calcChain>
</file>

<file path=xl/sharedStrings.xml><?xml version="1.0" encoding="utf-8"?>
<sst xmlns="http://schemas.openxmlformats.org/spreadsheetml/2006/main" count="244" uniqueCount="92">
  <si>
    <t>Fiskiskip</t>
  </si>
  <si>
    <t>Vegasamgöngur</t>
  </si>
  <si>
    <t>Jarðvarmavirkjanir</t>
  </si>
  <si>
    <t>Annað</t>
  </si>
  <si>
    <t>Samtals</t>
  </si>
  <si>
    <t>ORKA</t>
  </si>
  <si>
    <t>Iðnaður</t>
  </si>
  <si>
    <t>Steinefnaiðnaður</t>
  </si>
  <si>
    <t>Efnaiðnaður</t>
  </si>
  <si>
    <t>Málmiðnaður</t>
  </si>
  <si>
    <t>Leysiefni</t>
  </si>
  <si>
    <t>Landbúnaður</t>
  </si>
  <si>
    <t>Iðragerjun</t>
  </si>
  <si>
    <t>Meðhöndlun húsdýraáburðar</t>
  </si>
  <si>
    <t>Nytjajarðvegur</t>
  </si>
  <si>
    <t>Áburður</t>
  </si>
  <si>
    <t>Úrgangur</t>
  </si>
  <si>
    <t>Meðhöndlun skólps</t>
  </si>
  <si>
    <t>Urðun úrgangs</t>
  </si>
  <si>
    <t>Jarðgerð</t>
  </si>
  <si>
    <t>Orka</t>
  </si>
  <si>
    <t>Skóglendi</t>
  </si>
  <si>
    <t>Ræktunarland</t>
  </si>
  <si>
    <t>Graslendi</t>
  </si>
  <si>
    <t>Votlendi</t>
  </si>
  <si>
    <t>Byggð</t>
  </si>
  <si>
    <t>Viðarafurður</t>
  </si>
  <si>
    <t>samtals</t>
  </si>
  <si>
    <t>Staðbundinn iðnaður í viðskiptakerfi ESB</t>
  </si>
  <si>
    <t>Vélar og tæki</t>
  </si>
  <si>
    <t>Efnanotkun</t>
  </si>
  <si>
    <t>Innanlandsflug</t>
  </si>
  <si>
    <t>Strandsiglingar</t>
  </si>
  <si>
    <t>(þús. tonn)</t>
  </si>
  <si>
    <t>IÐNAÐUR</t>
  </si>
  <si>
    <t>LANDBÚNAÐUR</t>
  </si>
  <si>
    <t>ÚGANGUR</t>
  </si>
  <si>
    <t>Á ekki við*</t>
  </si>
  <si>
    <t>Iðnaður og efnanotkun</t>
  </si>
  <si>
    <t>*Viðskiptakerfi ESB var komið á fót árið 2005 og því er þessi skipting ekki til fyrir þann tíma</t>
  </si>
  <si>
    <t>Losun á beina ábyrgð Íslenskra stjórnvalda</t>
  </si>
  <si>
    <t>Annað land</t>
  </si>
  <si>
    <t>Heildarlosun án landnotkunar og skógræktar</t>
  </si>
  <si>
    <t>Landnotkun og skógrækt</t>
  </si>
  <si>
    <t>Heildarlosun með landnotkun og skógrækt</t>
  </si>
  <si>
    <t>Losun sem fellur undir beina ábyrgð íslenskra stjórnvalda</t>
  </si>
  <si>
    <t>Orka**</t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</si>
  <si>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losun frá innanlandsflugi**</t>
    </r>
  </si>
  <si>
    <t>Losun skipt eftir flokkum</t>
  </si>
  <si>
    <t>Losun skipt eftir skuldbindingum (án landnotkunar og skógræktar)</t>
  </si>
  <si>
    <t>Losun frá staðbundnum iðnaði sem fellur undir viðskiptakerfi ESB</t>
  </si>
  <si>
    <t>**sem fellur að hluta til undir viðskiptakerfi ESB</t>
  </si>
  <si>
    <t>Iðnaður***</t>
  </si>
  <si>
    <r>
      <t>Eldsneytisbruni (orka), staðbundinn iðnaður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</si>
  <si>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Kísil- og kísilmálmframleiðsla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</si>
  <si>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Álframleiðsla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og PFC)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</si>
  <si>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íg.</t>
    </r>
  </si>
  <si>
    <r>
      <t>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íg.</t>
    </r>
  </si>
  <si>
    <t>Landnotkun og skógrækt (LULUCF)</t>
  </si>
  <si>
    <t>Losun með landnotkun og skógrækt (LULUCF)</t>
  </si>
  <si>
    <t>Losun (án landnotkunar og skógræktar - LULUCF)</t>
  </si>
  <si>
    <t>Created by:</t>
  </si>
  <si>
    <t>Updated by:</t>
  </si>
  <si>
    <t>Crosschecked by:</t>
  </si>
  <si>
    <t>Data based on:</t>
  </si>
  <si>
    <t>Published:</t>
  </si>
  <si>
    <t>Version nr.</t>
  </si>
  <si>
    <r>
      <t>*** sá hluti iðnaðar sem fellur ekki undir skuldbindingar Íslands er 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og PFC losun fyrirtækja sem eru hluti af viðskiptakerfi ESB</t>
    </r>
  </si>
  <si>
    <t>Checks performed:</t>
  </si>
  <si>
    <t>Upplýsingar um skjalið</t>
  </si>
  <si>
    <t>F-gös (m.a. kælimiðlar)</t>
  </si>
  <si>
    <t>Breyting frá 1990</t>
  </si>
  <si>
    <t>Breyting frá fyrra ári</t>
  </si>
  <si>
    <t>Brennsla og opinn bruni</t>
  </si>
  <si>
    <t>Eldsneytisbruni vegna iðnaðar</t>
  </si>
  <si>
    <t>Hlutfall innan geira 2019</t>
  </si>
  <si>
    <t>Hlutfall 2019</t>
  </si>
  <si>
    <t>1990-2004</t>
  </si>
  <si>
    <t>Nánari skipting</t>
  </si>
  <si>
    <t>Losun sem fellur undir beina ábyrgð íslenskra stjórnvalda - nánari skipting</t>
  </si>
  <si>
    <t>Kælibúnaður (F-gös)</t>
  </si>
  <si>
    <t>Heildarlosun gróðurhúsalofttegunda skipt eftir skuldbindingum</t>
  </si>
  <si>
    <t>Losun frá LULUCF</t>
  </si>
  <si>
    <t>Binding LULUCF</t>
  </si>
  <si>
    <t>Bein ábyrgð stjórnvalda (BÁS)</t>
  </si>
  <si>
    <t>Binding vegna LULUCF</t>
  </si>
  <si>
    <t>ETS</t>
  </si>
  <si>
    <t>Markmið BÁS</t>
  </si>
  <si>
    <r>
      <t>** sá hluti orku sem fellur ekki undir skuldbindingar Íslands er losun vegna eldsneytisbruna hjá fyrirtækjum sem eru hluti af viðskiptakerfi ESB og CO</t>
    </r>
    <r>
      <rPr>
        <vertAlign val="sub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losun frá innanlandsflugi</t>
    </r>
  </si>
  <si>
    <t>Sigríður Rós Einarsdóttir</t>
  </si>
  <si>
    <t>Birgir Urbancic Ásgeirsson</t>
  </si>
  <si>
    <r>
      <rPr>
        <b/>
        <sz val="16"/>
        <color theme="1"/>
        <rFont val="Calibri"/>
        <family val="2"/>
        <scheme val="minor"/>
      </rPr>
      <t>Síðast uppfært: 14. apríl 2021</t>
    </r>
    <r>
      <rPr>
        <sz val="11"/>
        <color theme="1"/>
        <rFont val="Calibri"/>
        <family val="2"/>
        <scheme val="minor"/>
      </rPr>
      <t xml:space="preserve">
Þetta eru tölurnar eins og þær standa miða við þessa dagsetningu. Þar sem að losunarbókhaldið er í stöðugri endurskoðun með það markmið að hafa það eins nákvæmt og mögulegt er, þá geta allar þessar tölur breyst.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</si>
</sst>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%"/>
    <numFmt numFmtId="166" formatCode="0.0"/>
    <numFmt numFmtId="167" formatCode="0.000000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vertAlign val="subscript"/>
      <sz val="9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/>
  </cellStyleXfs>
  <cellXfs count="199">
    <xf numFmtId="0" fontId="0" fillId="0" borderId="0" xfId="0"/>
    <xf numFmtId="9" fontId="0" fillId="0" borderId="0" xfId="1" applyFont="1"/>
    <xf numFmtId="0" fontId="2" fillId="0" borderId="0" xfId="0" applyFont="1"/>
    <xf numFmtId="2" fontId="0" fillId="0" borderId="0" xfId="0" applyNumberFormat="1"/>
    <xf numFmtId="0" fontId="4" fillId="0" borderId="0" xfId="0" applyFont="1" applyFill="1" applyBorder="1"/>
    <xf numFmtId="0" fontId="0" fillId="0" borderId="0" xfId="0" applyBorder="1"/>
    <xf numFmtId="0" fontId="5" fillId="0" borderId="0" xfId="0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9" fontId="2" fillId="0" borderId="0" xfId="1" applyFont="1" applyFill="1" applyBorder="1"/>
    <xf numFmtId="0" fontId="2" fillId="0" borderId="0" xfId="0" applyFont="1" applyFill="1"/>
    <xf numFmtId="2" fontId="2" fillId="0" borderId="0" xfId="0" applyNumberFormat="1" applyFont="1"/>
    <xf numFmtId="2" fontId="2" fillId="0" borderId="0" xfId="0" applyNumberFormat="1" applyFont="1" applyFill="1" applyBorder="1"/>
    <xf numFmtId="2" fontId="0" fillId="0" borderId="0" xfId="0" applyNumberFormat="1" applyFill="1"/>
    <xf numFmtId="2" fontId="2" fillId="0" borderId="0" xfId="0" applyNumberFormat="1" applyFont="1" applyFill="1"/>
    <xf numFmtId="166" fontId="0" fillId="0" borderId="0" xfId="0" applyNumberFormat="1" applyFill="1" applyBorder="1"/>
    <xf numFmtId="165" fontId="0" fillId="0" borderId="0" xfId="1" applyNumberFormat="1" applyFont="1" applyFill="1" applyBorder="1"/>
    <xf numFmtId="2" fontId="0" fillId="0" borderId="0" xfId="0" applyNumberFormat="1" applyFill="1" applyBorder="1"/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10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166" fontId="2" fillId="0" borderId="0" xfId="0" applyNumberFormat="1" applyFont="1" applyFill="1" applyBorder="1"/>
    <xf numFmtId="0" fontId="2" fillId="0" borderId="1" xfId="0" applyFont="1" applyBorder="1"/>
    <xf numFmtId="0" fontId="0" fillId="0" borderId="3" xfId="0" applyBorder="1"/>
    <xf numFmtId="0" fontId="2" fillId="0" borderId="5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8" xfId="0" applyBorder="1"/>
    <xf numFmtId="0" fontId="2" fillId="0" borderId="0" xfId="0" applyFont="1" applyBorder="1"/>
    <xf numFmtId="9" fontId="2" fillId="0" borderId="0" xfId="1" applyFont="1" applyBorder="1"/>
    <xf numFmtId="1" fontId="2" fillId="0" borderId="1" xfId="0" applyNumberFormat="1" applyFont="1" applyBorder="1"/>
    <xf numFmtId="1" fontId="2" fillId="0" borderId="8" xfId="0" applyNumberFormat="1" applyFont="1" applyBorder="1"/>
    <xf numFmtId="1" fontId="2" fillId="0" borderId="10" xfId="0" applyNumberFormat="1" applyFont="1" applyBorder="1"/>
    <xf numFmtId="0" fontId="2" fillId="0" borderId="10" xfId="0" applyFont="1" applyFill="1" applyBorder="1"/>
    <xf numFmtId="167" fontId="0" fillId="0" borderId="0" xfId="0" applyNumberFormat="1"/>
    <xf numFmtId="164" fontId="0" fillId="0" borderId="0" xfId="0" applyNumberFormat="1"/>
    <xf numFmtId="1" fontId="0" fillId="0" borderId="4" xfId="0" applyNumberFormat="1" applyBorder="1"/>
    <xf numFmtId="1" fontId="0" fillId="0" borderId="6" xfId="0" applyNumberFormat="1" applyBorder="1"/>
    <xf numFmtId="1" fontId="0" fillId="0" borderId="2" xfId="0" applyNumberFormat="1" applyBorder="1"/>
    <xf numFmtId="1" fontId="2" fillId="0" borderId="9" xfId="0" applyNumberFormat="1" applyFont="1" applyBorder="1"/>
    <xf numFmtId="1" fontId="2" fillId="0" borderId="20" xfId="0" applyNumberFormat="1" applyFont="1" applyBorder="1"/>
    <xf numFmtId="0" fontId="12" fillId="0" borderId="0" xfId="0" applyFont="1"/>
    <xf numFmtId="1" fontId="0" fillId="0" borderId="3" xfId="0" applyNumberFormat="1" applyBorder="1"/>
    <xf numFmtId="1" fontId="0" fillId="0" borderId="3" xfId="0" applyNumberFormat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0" fontId="0" fillId="0" borderId="0" xfId="0" applyBorder="1" applyAlignment="1">
      <alignment vertical="center"/>
    </xf>
    <xf numFmtId="0" fontId="11" fillId="0" borderId="12" xfId="0" applyFont="1" applyBorder="1"/>
    <xf numFmtId="0" fontId="4" fillId="0" borderId="12" xfId="0" applyFont="1" applyFill="1" applyBorder="1"/>
    <xf numFmtId="0" fontId="0" fillId="0" borderId="12" xfId="0" applyFill="1" applyBorder="1"/>
    <xf numFmtId="0" fontId="0" fillId="0" borderId="12" xfId="0" applyBorder="1"/>
    <xf numFmtId="0" fontId="0" fillId="0" borderId="12" xfId="0" applyFill="1" applyBorder="1" applyAlignment="1">
      <alignment horizontal="center"/>
    </xf>
    <xf numFmtId="0" fontId="0" fillId="0" borderId="21" xfId="0" applyBorder="1"/>
    <xf numFmtId="0" fontId="2" fillId="0" borderId="23" xfId="0" applyFont="1" applyFill="1" applyBorder="1"/>
    <xf numFmtId="0" fontId="0" fillId="0" borderId="22" xfId="0" applyBorder="1"/>
    <xf numFmtId="0" fontId="0" fillId="0" borderId="23" xfId="0" applyBorder="1"/>
    <xf numFmtId="0" fontId="2" fillId="0" borderId="19" xfId="0" applyFont="1" applyBorder="1" applyAlignment="1">
      <alignment horizontal="right"/>
    </xf>
    <xf numFmtId="0" fontId="0" fillId="0" borderId="1" xfId="0" applyFont="1" applyFill="1" applyBorder="1" applyAlignment="1"/>
    <xf numFmtId="0" fontId="0" fillId="0" borderId="3" xfId="0" applyFont="1" applyFill="1" applyBorder="1" applyAlignment="1"/>
    <xf numFmtId="0" fontId="0" fillId="0" borderId="5" xfId="0" applyFont="1" applyFill="1" applyBorder="1" applyAlignment="1"/>
    <xf numFmtId="0" fontId="2" fillId="0" borderId="21" xfId="0" applyFont="1" applyBorder="1"/>
    <xf numFmtId="0" fontId="0" fillId="0" borderId="5" xfId="0" applyBorder="1"/>
    <xf numFmtId="0" fontId="0" fillId="0" borderId="1" xfId="0" applyBorder="1"/>
    <xf numFmtId="0" fontId="5" fillId="0" borderId="0" xfId="0" applyFont="1"/>
    <xf numFmtId="0" fontId="16" fillId="0" borderId="0" xfId="0" applyFont="1" applyFill="1" applyBorder="1" applyAlignment="1"/>
    <xf numFmtId="0" fontId="16" fillId="0" borderId="0" xfId="0" applyFont="1"/>
    <xf numFmtId="0" fontId="18" fillId="0" borderId="12" xfId="0" applyFont="1" applyBorder="1"/>
    <xf numFmtId="0" fontId="2" fillId="0" borderId="20" xfId="0" applyFont="1" applyBorder="1" applyAlignment="1">
      <alignment horizontal="right"/>
    </xf>
    <xf numFmtId="0" fontId="11" fillId="0" borderId="0" xfId="0" applyFont="1" applyBorder="1"/>
    <xf numFmtId="0" fontId="19" fillId="3" borderId="24" xfId="0" applyFont="1" applyFill="1" applyBorder="1"/>
    <xf numFmtId="0" fontId="19" fillId="3" borderId="27" xfId="0" applyFont="1" applyFill="1" applyBorder="1"/>
    <xf numFmtId="0" fontId="19" fillId="3" borderId="29" xfId="0" applyFont="1" applyFill="1" applyBorder="1"/>
    <xf numFmtId="0" fontId="19" fillId="3" borderId="32" xfId="0" applyFont="1" applyFill="1" applyBorder="1" applyAlignment="1">
      <alignment vertical="center"/>
    </xf>
    <xf numFmtId="1" fontId="0" fillId="0" borderId="0" xfId="0" applyNumberFormat="1"/>
    <xf numFmtId="165" fontId="0" fillId="0" borderId="0" xfId="1" applyNumberFormat="1" applyFont="1" applyBorder="1"/>
    <xf numFmtId="9" fontId="0" fillId="0" borderId="3" xfId="1" applyFont="1" applyFill="1" applyBorder="1"/>
    <xf numFmtId="165" fontId="0" fillId="0" borderId="3" xfId="1" applyNumberFormat="1" applyFont="1" applyFill="1" applyBorder="1"/>
    <xf numFmtId="166" fontId="0" fillId="0" borderId="3" xfId="0" applyNumberFormat="1" applyBorder="1"/>
    <xf numFmtId="166" fontId="0" fillId="0" borderId="3" xfId="0" applyNumberFormat="1" applyBorder="1" applyAlignment="1">
      <alignment horizontal="right"/>
    </xf>
    <xf numFmtId="9" fontId="0" fillId="0" borderId="1" xfId="1" applyFont="1" applyFill="1" applyBorder="1"/>
    <xf numFmtId="165" fontId="0" fillId="0" borderId="1" xfId="1" applyNumberFormat="1" applyFont="1" applyFill="1" applyBorder="1"/>
    <xf numFmtId="165" fontId="0" fillId="0" borderId="2" xfId="1" applyNumberFormat="1" applyFont="1" applyBorder="1"/>
    <xf numFmtId="165" fontId="0" fillId="0" borderId="4" xfId="1" applyNumberFormat="1" applyFont="1" applyBorder="1"/>
    <xf numFmtId="9" fontId="0" fillId="0" borderId="5" xfId="1" applyFont="1" applyFill="1" applyBorder="1"/>
    <xf numFmtId="165" fontId="0" fillId="0" borderId="5" xfId="1" applyNumberFormat="1" applyFont="1" applyFill="1" applyBorder="1"/>
    <xf numFmtId="165" fontId="0" fillId="0" borderId="6" xfId="1" applyNumberFormat="1" applyFont="1" applyBorder="1"/>
    <xf numFmtId="165" fontId="0" fillId="0" borderId="21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1" fontId="5" fillId="0" borderId="0" xfId="0" applyNumberFormat="1" applyFont="1"/>
    <xf numFmtId="9" fontId="2" fillId="0" borderId="20" xfId="1" applyFont="1" applyFill="1" applyBorder="1"/>
    <xf numFmtId="165" fontId="2" fillId="0" borderId="20" xfId="1" applyNumberFormat="1" applyFont="1" applyFill="1" applyBorder="1"/>
    <xf numFmtId="165" fontId="2" fillId="0" borderId="20" xfId="1" applyNumberFormat="1" applyFont="1" applyBorder="1"/>
    <xf numFmtId="0" fontId="2" fillId="0" borderId="10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165" fontId="0" fillId="0" borderId="21" xfId="1" applyNumberFormat="1" applyFont="1" applyFill="1" applyBorder="1"/>
    <xf numFmtId="165" fontId="0" fillId="0" borderId="22" xfId="1" applyNumberFormat="1" applyFont="1" applyFill="1" applyBorder="1"/>
    <xf numFmtId="165" fontId="0" fillId="0" borderId="23" xfId="1" applyNumberFormat="1" applyFont="1" applyFill="1" applyBorder="1"/>
    <xf numFmtId="165" fontId="2" fillId="0" borderId="23" xfId="1" applyNumberFormat="1" applyFont="1" applyBorder="1"/>
    <xf numFmtId="9" fontId="2" fillId="0" borderId="8" xfId="1" applyFont="1" applyFill="1" applyBorder="1"/>
    <xf numFmtId="9" fontId="2" fillId="0" borderId="1" xfId="1" applyFont="1" applyFill="1" applyBorder="1"/>
    <xf numFmtId="165" fontId="2" fillId="0" borderId="1" xfId="1" applyNumberFormat="1" applyFont="1" applyFill="1" applyBorder="1"/>
    <xf numFmtId="165" fontId="2" fillId="0" borderId="21" xfId="1" applyNumberFormat="1" applyFont="1" applyBorder="1"/>
    <xf numFmtId="9" fontId="2" fillId="0" borderId="5" xfId="1" applyFont="1" applyFill="1" applyBorder="1"/>
    <xf numFmtId="165" fontId="2" fillId="0" borderId="5" xfId="1" applyNumberFormat="1" applyFont="1" applyFill="1" applyBorder="1"/>
    <xf numFmtId="168" fontId="0" fillId="0" borderId="22" xfId="1" applyNumberFormat="1" applyFont="1" applyBorder="1"/>
    <xf numFmtId="168" fontId="0" fillId="0" borderId="23" xfId="1" applyNumberFormat="1" applyFont="1" applyBorder="1"/>
    <xf numFmtId="9" fontId="0" fillId="0" borderId="21" xfId="1" applyFont="1" applyFill="1" applyBorder="1"/>
    <xf numFmtId="9" fontId="0" fillId="0" borderId="22" xfId="1" applyFont="1" applyFill="1" applyBorder="1"/>
    <xf numFmtId="165" fontId="2" fillId="0" borderId="8" xfId="1" applyNumberFormat="1" applyFont="1" applyFill="1" applyBorder="1"/>
    <xf numFmtId="165" fontId="2" fillId="0" borderId="9" xfId="1" applyNumberFormat="1" applyFont="1" applyBorder="1"/>
    <xf numFmtId="9" fontId="0" fillId="0" borderId="0" xfId="1" applyFont="1" applyBorder="1"/>
    <xf numFmtId="9" fontId="2" fillId="0" borderId="20" xfId="1" applyFont="1" applyBorder="1"/>
    <xf numFmtId="0" fontId="2" fillId="0" borderId="2" xfId="0" applyFont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9" fontId="0" fillId="0" borderId="1" xfId="1" applyFont="1" applyBorder="1"/>
    <xf numFmtId="9" fontId="0" fillId="0" borderId="3" xfId="1" applyFont="1" applyBorder="1"/>
    <xf numFmtId="9" fontId="0" fillId="0" borderId="5" xfId="1" applyFont="1" applyBorder="1"/>
    <xf numFmtId="9" fontId="0" fillId="0" borderId="1" xfId="1" applyNumberFormat="1" applyFont="1" applyFill="1" applyBorder="1"/>
    <xf numFmtId="9" fontId="0" fillId="0" borderId="3" xfId="1" applyNumberFormat="1" applyFont="1" applyFill="1" applyBorder="1"/>
    <xf numFmtId="9" fontId="0" fillId="0" borderId="5" xfId="1" applyNumberFormat="1" applyFont="1" applyFill="1" applyBorder="1"/>
    <xf numFmtId="9" fontId="2" fillId="0" borderId="20" xfId="1" applyNumberFormat="1" applyFont="1" applyFill="1" applyBorder="1"/>
    <xf numFmtId="9" fontId="0" fillId="0" borderId="21" xfId="1" applyNumberFormat="1" applyFont="1" applyBorder="1"/>
    <xf numFmtId="9" fontId="0" fillId="0" borderId="22" xfId="1" applyNumberFormat="1" applyFont="1" applyBorder="1"/>
    <xf numFmtId="9" fontId="0" fillId="0" borderId="23" xfId="1" applyNumberFormat="1" applyFont="1" applyBorder="1"/>
    <xf numFmtId="9" fontId="2" fillId="0" borderId="23" xfId="1" applyNumberFormat="1" applyFont="1" applyBorder="1"/>
    <xf numFmtId="9" fontId="0" fillId="0" borderId="21" xfId="1" applyNumberFormat="1" applyFont="1" applyFill="1" applyBorder="1"/>
    <xf numFmtId="9" fontId="0" fillId="0" borderId="2" xfId="1" applyNumberFormat="1" applyFont="1" applyBorder="1"/>
    <xf numFmtId="9" fontId="0" fillId="0" borderId="22" xfId="1" applyNumberFormat="1" applyFont="1" applyFill="1" applyBorder="1"/>
    <xf numFmtId="9" fontId="0" fillId="0" borderId="4" xfId="1" applyNumberFormat="1" applyFont="1" applyBorder="1"/>
    <xf numFmtId="9" fontId="0" fillId="0" borderId="23" xfId="1" applyNumberFormat="1" applyFont="1" applyFill="1" applyBorder="1"/>
    <xf numFmtId="9" fontId="0" fillId="0" borderId="6" xfId="1" applyNumberFormat="1" applyFont="1" applyBorder="1"/>
    <xf numFmtId="9" fontId="2" fillId="0" borderId="5" xfId="1" applyNumberFormat="1" applyFont="1" applyFill="1" applyBorder="1"/>
    <xf numFmtId="2" fontId="0" fillId="0" borderId="3" xfId="0" applyNumberFormat="1" applyBorder="1"/>
    <xf numFmtId="0" fontId="0" fillId="0" borderId="36" xfId="0" applyBorder="1"/>
    <xf numFmtId="0" fontId="4" fillId="0" borderId="12" xfId="0" applyFont="1" applyBorder="1"/>
    <xf numFmtId="0" fontId="0" fillId="0" borderId="12" xfId="0" applyBorder="1" applyAlignment="1">
      <alignment horizontal="center"/>
    </xf>
    <xf numFmtId="165" fontId="0" fillId="0" borderId="7" xfId="1" applyNumberFormat="1" applyFont="1" applyFill="1" applyBorder="1"/>
    <xf numFmtId="9" fontId="0" fillId="0" borderId="19" xfId="1" applyNumberFormat="1" applyFont="1" applyFill="1" applyBorder="1"/>
    <xf numFmtId="9" fontId="0" fillId="0" borderId="7" xfId="1" applyFont="1" applyFill="1" applyBorder="1"/>
    <xf numFmtId="9" fontId="0" fillId="0" borderId="19" xfId="1" applyFont="1" applyFill="1" applyBorder="1"/>
    <xf numFmtId="1" fontId="0" fillId="0" borderId="1" xfId="0" applyNumberFormat="1" applyBorder="1"/>
    <xf numFmtId="1" fontId="0" fillId="0" borderId="7" xfId="0" applyNumberFormat="1" applyBorder="1"/>
    <xf numFmtId="1" fontId="0" fillId="0" borderId="5" xfId="0" applyNumberFormat="1" applyBorder="1"/>
    <xf numFmtId="1" fontId="0" fillId="0" borderId="19" xfId="0" applyNumberFormat="1" applyBorder="1"/>
    <xf numFmtId="0" fontId="0" fillId="0" borderId="7" xfId="0" applyFill="1" applyBorder="1"/>
    <xf numFmtId="0" fontId="0" fillId="0" borderId="19" xfId="0" applyFill="1" applyBorder="1"/>
    <xf numFmtId="0" fontId="0" fillId="0" borderId="0" xfId="0" applyFont="1"/>
    <xf numFmtId="0" fontId="2" fillId="0" borderId="5" xfId="0" applyFont="1" applyFill="1" applyBorder="1"/>
    <xf numFmtId="1" fontId="2" fillId="0" borderId="5" xfId="0" applyNumberFormat="1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0" fillId="0" borderId="3" xfId="0" applyFill="1" applyBorder="1"/>
    <xf numFmtId="0" fontId="0" fillId="0" borderId="21" xfId="0" applyFill="1" applyBorder="1"/>
    <xf numFmtId="1" fontId="0" fillId="0" borderId="3" xfId="0" applyNumberFormat="1" applyFill="1" applyBorder="1"/>
    <xf numFmtId="0" fontId="0" fillId="0" borderId="22" xfId="0" applyFill="1" applyBorder="1"/>
    <xf numFmtId="164" fontId="0" fillId="0" borderId="3" xfId="0" applyNumberFormat="1" applyFill="1" applyBorder="1"/>
    <xf numFmtId="0" fontId="0" fillId="0" borderId="23" xfId="0" applyFill="1" applyBorder="1"/>
    <xf numFmtId="1" fontId="2" fillId="0" borderId="8" xfId="0" applyNumberFormat="1" applyFont="1" applyFill="1" applyBorder="1"/>
    <xf numFmtId="15" fontId="20" fillId="2" borderId="20" xfId="0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1" fillId="2" borderId="30" xfId="3" applyFont="1" applyFill="1" applyBorder="1" applyAlignment="1">
      <alignment horizontal="center" vertical="center"/>
    </xf>
    <xf numFmtId="0" fontId="21" fillId="2" borderId="31" xfId="3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15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2" fontId="10" fillId="0" borderId="17" xfId="0" applyNumberFormat="1" applyFont="1" applyBorder="1" applyAlignment="1">
      <alignment horizontal="center" vertical="center" wrapText="1"/>
    </xf>
    <xf numFmtId="2" fontId="10" fillId="0" borderId="18" xfId="0" applyNumberFormat="1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4" xfId="2" xr:uid="{00000000-0005-0000-0000-000001000000}"/>
    <cellStyle name="Percent" xfId="1" builtinId="5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7FFB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 i="0" baseline="0">
                <a:effectLst/>
              </a:rPr>
              <a:t>Losun innan orkugeirans frá 1990 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Losunartölur!$B$42</c:f>
              <c:strCache>
                <c:ptCount val="1"/>
                <c:pt idx="0">
                  <c:v>Fiskiskip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Losunartölur!$D$42:$AG$42</c:f>
              <c:numCache>
                <c:formatCode>0</c:formatCode>
                <c:ptCount val="30"/>
                <c:pt idx="0">
                  <c:v>746.40356318926263</c:v>
                </c:pt>
                <c:pt idx="1">
                  <c:v>717.01994237709675</c:v>
                </c:pt>
                <c:pt idx="2">
                  <c:v>800.51026160289211</c:v>
                </c:pt>
                <c:pt idx="3">
                  <c:v>862.09464309100599</c:v>
                </c:pt>
                <c:pt idx="4">
                  <c:v>847.96163421814003</c:v>
                </c:pt>
                <c:pt idx="5">
                  <c:v>926.37157469273347</c:v>
                </c:pt>
                <c:pt idx="6">
                  <c:v>946.97815867179997</c:v>
                </c:pt>
                <c:pt idx="7">
                  <c:v>933.58450965719987</c:v>
                </c:pt>
                <c:pt idx="8">
                  <c:v>918.81732165313326</c:v>
                </c:pt>
                <c:pt idx="9">
                  <c:v>902.14800056113347</c:v>
                </c:pt>
                <c:pt idx="10">
                  <c:v>896.85283697813327</c:v>
                </c:pt>
                <c:pt idx="11">
                  <c:v>739.67152474453349</c:v>
                </c:pt>
                <c:pt idx="12">
                  <c:v>838.46677732593344</c:v>
                </c:pt>
                <c:pt idx="13">
                  <c:v>805.40488379039994</c:v>
                </c:pt>
                <c:pt idx="14">
                  <c:v>827.01536204219997</c:v>
                </c:pt>
                <c:pt idx="15">
                  <c:v>746.37203787946657</c:v>
                </c:pt>
                <c:pt idx="16">
                  <c:v>679.73810647813332</c:v>
                </c:pt>
                <c:pt idx="17">
                  <c:v>772.52190028866676</c:v>
                </c:pt>
                <c:pt idx="18">
                  <c:v>710.09902904226669</c:v>
                </c:pt>
                <c:pt idx="19">
                  <c:v>766.30168165406678</c:v>
                </c:pt>
                <c:pt idx="20">
                  <c:v>729.89050061339992</c:v>
                </c:pt>
                <c:pt idx="21">
                  <c:v>660.23743879466667</c:v>
                </c:pt>
                <c:pt idx="22">
                  <c:v>654.44368915326675</c:v>
                </c:pt>
                <c:pt idx="23">
                  <c:v>617.51666730686668</c:v>
                </c:pt>
                <c:pt idx="24">
                  <c:v>608.87957935694669</c:v>
                </c:pt>
                <c:pt idx="25">
                  <c:v>624.19013463029341</c:v>
                </c:pt>
                <c:pt idx="26">
                  <c:v>521.49772702248799</c:v>
                </c:pt>
                <c:pt idx="27">
                  <c:v>534.06572982284513</c:v>
                </c:pt>
                <c:pt idx="28">
                  <c:v>551.73162428879994</c:v>
                </c:pt>
                <c:pt idx="29">
                  <c:v>522.17989003508023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32-469B-BB4C-C075EE84F1FE}"/>
            </c:ext>
          </c:extLst>
        </c:ser>
        <c:ser>
          <c:idx val="1"/>
          <c:order val="1"/>
          <c:tx>
            <c:strRef>
              <c:f>Losunartölur!$B$43</c:f>
              <c:strCache>
                <c:ptCount val="1"/>
                <c:pt idx="0">
                  <c:v>Vegasamgöngur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Losunartölur!$D$43:$AG$43</c:f>
              <c:numCache>
                <c:formatCode>0</c:formatCode>
                <c:ptCount val="30"/>
                <c:pt idx="0">
                  <c:v>523.10408631462724</c:v>
                </c:pt>
                <c:pt idx="1">
                  <c:v>541.29212604255667</c:v>
                </c:pt>
                <c:pt idx="2">
                  <c:v>555.57066515182498</c:v>
                </c:pt>
                <c:pt idx="3">
                  <c:v>552.57899966848129</c:v>
                </c:pt>
                <c:pt idx="4">
                  <c:v>560.56359630972474</c:v>
                </c:pt>
                <c:pt idx="5">
                  <c:v>550.4395619223867</c:v>
                </c:pt>
                <c:pt idx="6">
                  <c:v>530.9524407269497</c:v>
                </c:pt>
                <c:pt idx="7">
                  <c:v>562.47424244181798</c:v>
                </c:pt>
                <c:pt idx="8">
                  <c:v>570.93569545290063</c:v>
                </c:pt>
                <c:pt idx="9">
                  <c:v>596.45298756287684</c:v>
                </c:pt>
                <c:pt idx="10">
                  <c:v>608.22798048949005</c:v>
                </c:pt>
                <c:pt idx="11">
                  <c:v>614.81099777079885</c:v>
                </c:pt>
                <c:pt idx="12">
                  <c:v>623.62583092374359</c:v>
                </c:pt>
                <c:pt idx="13">
                  <c:v>702.58242466079514</c:v>
                </c:pt>
                <c:pt idx="14">
                  <c:v>739.01479205520661</c:v>
                </c:pt>
                <c:pt idx="15">
                  <c:v>767.10869291705808</c:v>
                </c:pt>
                <c:pt idx="16">
                  <c:v>874.99726836264472</c:v>
                </c:pt>
                <c:pt idx="17">
                  <c:v>906.62114994537194</c:v>
                </c:pt>
                <c:pt idx="18">
                  <c:v>852.96647905703639</c:v>
                </c:pt>
                <c:pt idx="19">
                  <c:v>853.89896839093444</c:v>
                </c:pt>
                <c:pt idx="20">
                  <c:v>806.47307081064901</c:v>
                </c:pt>
                <c:pt idx="21">
                  <c:v>788.27426889659705</c:v>
                </c:pt>
                <c:pt idx="22">
                  <c:v>783.24547966162254</c:v>
                </c:pt>
                <c:pt idx="23">
                  <c:v>797.99339534173703</c:v>
                </c:pt>
                <c:pt idx="24">
                  <c:v>775.0033057369086</c:v>
                </c:pt>
                <c:pt idx="25">
                  <c:v>820.38712813915117</c:v>
                </c:pt>
                <c:pt idx="26">
                  <c:v>895.3090760981147</c:v>
                </c:pt>
                <c:pt idx="27">
                  <c:v>945.29405658036922</c:v>
                </c:pt>
                <c:pt idx="28">
                  <c:v>971.42624849384333</c:v>
                </c:pt>
                <c:pt idx="29">
                  <c:v>951.99276835349042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32-469B-BB4C-C075EE84F1FE}"/>
            </c:ext>
          </c:extLst>
        </c:ser>
        <c:ser>
          <c:idx val="4"/>
          <c:order val="2"/>
          <c:tx>
            <c:strRef>
              <c:f>Losunartölur!$B$46</c:f>
              <c:strCache>
                <c:ptCount val="1"/>
                <c:pt idx="0">
                  <c:v>Vélar og tæki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Losunartölur!$D$46:$AG$46</c:f>
              <c:numCache>
                <c:formatCode>0</c:formatCode>
                <c:ptCount val="30"/>
                <c:pt idx="0">
                  <c:v>135.05315567531667</c:v>
                </c:pt>
                <c:pt idx="1">
                  <c:v>128.86249339599999</c:v>
                </c:pt>
                <c:pt idx="2">
                  <c:v>120.0938700871</c:v>
                </c:pt>
                <c:pt idx="3">
                  <c:v>129.65899445893331</c:v>
                </c:pt>
                <c:pt idx="4">
                  <c:v>132.14094866396664</c:v>
                </c:pt>
                <c:pt idx="5">
                  <c:v>166.1842574877333</c:v>
                </c:pt>
                <c:pt idx="6">
                  <c:v>161.16345614459999</c:v>
                </c:pt>
                <c:pt idx="7">
                  <c:v>194.18980378979998</c:v>
                </c:pt>
                <c:pt idx="8">
                  <c:v>196.38373752118329</c:v>
                </c:pt>
                <c:pt idx="9">
                  <c:v>215.25441225773329</c:v>
                </c:pt>
                <c:pt idx="10">
                  <c:v>220.05119767691664</c:v>
                </c:pt>
                <c:pt idx="11">
                  <c:v>215.26152387436662</c:v>
                </c:pt>
                <c:pt idx="12">
                  <c:v>201.58944089678332</c:v>
                </c:pt>
                <c:pt idx="13">
                  <c:v>184.79113448884999</c:v>
                </c:pt>
                <c:pt idx="14">
                  <c:v>221.76109619723329</c:v>
                </c:pt>
                <c:pt idx="15">
                  <c:v>241.09365494828333</c:v>
                </c:pt>
                <c:pt idx="16">
                  <c:v>218.10246629271663</c:v>
                </c:pt>
                <c:pt idx="17">
                  <c:v>219.65912466373331</c:v>
                </c:pt>
                <c:pt idx="18">
                  <c:v>212.65061855646667</c:v>
                </c:pt>
                <c:pt idx="19">
                  <c:v>148.13331456883333</c:v>
                </c:pt>
                <c:pt idx="20">
                  <c:v>118.70632263673332</c:v>
                </c:pt>
                <c:pt idx="21">
                  <c:v>108.55418858901665</c:v>
                </c:pt>
                <c:pt idx="22">
                  <c:v>104.6438394128333</c:v>
                </c:pt>
                <c:pt idx="23">
                  <c:v>100.59477967303981</c:v>
                </c:pt>
                <c:pt idx="24">
                  <c:v>144.33323498677743</c:v>
                </c:pt>
                <c:pt idx="25">
                  <c:v>118.18924269933332</c:v>
                </c:pt>
                <c:pt idx="26">
                  <c:v>137.26513989979563</c:v>
                </c:pt>
                <c:pt idx="27">
                  <c:v>140.75596959510088</c:v>
                </c:pt>
                <c:pt idx="28">
                  <c:v>112.34152012492544</c:v>
                </c:pt>
                <c:pt idx="29">
                  <c:v>88.603151099229251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1-4034-8F4C-4FD2A442136B}"/>
            </c:ext>
          </c:extLst>
        </c:ser>
        <c:ser>
          <c:idx val="7"/>
          <c:order val="3"/>
          <c:tx>
            <c:strRef>
              <c:f>Losunartölur!$B$44</c:f>
              <c:strCache>
                <c:ptCount val="1"/>
                <c:pt idx="0">
                  <c:v>Innanlandsflug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Losunartölur!$D$44:$AG$44</c:f>
              <c:numCache>
                <c:formatCode>0</c:formatCode>
                <c:ptCount val="30"/>
                <c:pt idx="0">
                  <c:v>33.622862114366669</c:v>
                </c:pt>
                <c:pt idx="1">
                  <c:v>32.230644905766667</c:v>
                </c:pt>
                <c:pt idx="2">
                  <c:v>27.248850493316663</c:v>
                </c:pt>
                <c:pt idx="3">
                  <c:v>26.453045454683334</c:v>
                </c:pt>
                <c:pt idx="4">
                  <c:v>24.607284579533335</c:v>
                </c:pt>
                <c:pt idx="5">
                  <c:v>30.270341617150002</c:v>
                </c:pt>
                <c:pt idx="6">
                  <c:v>34.321108191416663</c:v>
                </c:pt>
                <c:pt idx="7">
                  <c:v>32.153834057183339</c:v>
                </c:pt>
                <c:pt idx="8">
                  <c:v>33.804236658233336</c:v>
                </c:pt>
                <c:pt idx="9">
                  <c:v>32.367964162533333</c:v>
                </c:pt>
                <c:pt idx="10">
                  <c:v>28.48465612881667</c:v>
                </c:pt>
                <c:pt idx="11">
                  <c:v>25.04412426375</c:v>
                </c:pt>
                <c:pt idx="12">
                  <c:v>21.910791906349999</c:v>
                </c:pt>
                <c:pt idx="13">
                  <c:v>22.195534081583332</c:v>
                </c:pt>
                <c:pt idx="14">
                  <c:v>23.528089852533334</c:v>
                </c:pt>
                <c:pt idx="15">
                  <c:v>26.228953806433331</c:v>
                </c:pt>
                <c:pt idx="16">
                  <c:v>28.378269703600001</c:v>
                </c:pt>
                <c:pt idx="17">
                  <c:v>22.23928605888333</c:v>
                </c:pt>
                <c:pt idx="18">
                  <c:v>26.458680526233334</c:v>
                </c:pt>
                <c:pt idx="19">
                  <c:v>21.972687151966664</c:v>
                </c:pt>
                <c:pt idx="20">
                  <c:v>21.317660824499999</c:v>
                </c:pt>
                <c:pt idx="21">
                  <c:v>20.451965742999999</c:v>
                </c:pt>
                <c:pt idx="22">
                  <c:v>21.042528227649999</c:v>
                </c:pt>
                <c:pt idx="23">
                  <c:v>19.78315312378334</c:v>
                </c:pt>
                <c:pt idx="24">
                  <c:v>40.678530263333336</c:v>
                </c:pt>
                <c:pt idx="25">
                  <c:v>20.615904741416667</c:v>
                </c:pt>
                <c:pt idx="26">
                  <c:v>22.766787739216667</c:v>
                </c:pt>
                <c:pt idx="27">
                  <c:v>23.154047704150003</c:v>
                </c:pt>
                <c:pt idx="28">
                  <c:v>24.792599279666668</c:v>
                </c:pt>
                <c:pt idx="29">
                  <c:v>27.992335099027727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DB-4958-B133-E5D4379A0CDC}"/>
            </c:ext>
          </c:extLst>
        </c:ser>
        <c:ser>
          <c:idx val="8"/>
          <c:order val="4"/>
          <c:tx>
            <c:strRef>
              <c:f>Losunartölur!$B$45</c:f>
              <c:strCache>
                <c:ptCount val="1"/>
                <c:pt idx="0">
                  <c:v>Strandsiglingar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Losunartölur!$D$45:$AG$45</c:f>
              <c:numCache>
                <c:formatCode>0</c:formatCode>
                <c:ptCount val="30"/>
                <c:pt idx="0">
                  <c:v>60.442494691666667</c:v>
                </c:pt>
                <c:pt idx="1">
                  <c:v>55.271508591266667</c:v>
                </c:pt>
                <c:pt idx="2">
                  <c:v>56.7516385586</c:v>
                </c:pt>
                <c:pt idx="3">
                  <c:v>61.291639859933341</c:v>
                </c:pt>
                <c:pt idx="4">
                  <c:v>58.429034896600001</c:v>
                </c:pt>
                <c:pt idx="5">
                  <c:v>37.674914554333334</c:v>
                </c:pt>
                <c:pt idx="6">
                  <c:v>44.3911588482</c:v>
                </c:pt>
                <c:pt idx="7">
                  <c:v>27.061565491600003</c:v>
                </c:pt>
                <c:pt idx="8">
                  <c:v>20.747966028600004</c:v>
                </c:pt>
                <c:pt idx="9">
                  <c:v>18.322178823333335</c:v>
                </c:pt>
                <c:pt idx="10">
                  <c:v>12.732682217799999</c:v>
                </c:pt>
                <c:pt idx="11">
                  <c:v>20.722528160933336</c:v>
                </c:pt>
                <c:pt idx="12">
                  <c:v>18.752655494066669</c:v>
                </c:pt>
                <c:pt idx="13">
                  <c:v>34.463723995066658</c:v>
                </c:pt>
                <c:pt idx="14">
                  <c:v>49.024313554000003</c:v>
                </c:pt>
                <c:pt idx="15">
                  <c:v>22.729611000733332</c:v>
                </c:pt>
                <c:pt idx="16">
                  <c:v>51.772836463799997</c:v>
                </c:pt>
                <c:pt idx="17">
                  <c:v>61.539405940600005</c:v>
                </c:pt>
                <c:pt idx="18">
                  <c:v>55.64342637313333</c:v>
                </c:pt>
                <c:pt idx="19">
                  <c:v>31.885412578933334</c:v>
                </c:pt>
                <c:pt idx="20">
                  <c:v>35.48278010613334</c:v>
                </c:pt>
                <c:pt idx="21">
                  <c:v>18.814853991</c:v>
                </c:pt>
                <c:pt idx="22">
                  <c:v>13.900411333066668</c:v>
                </c:pt>
                <c:pt idx="23">
                  <c:v>15.888880760733333</c:v>
                </c:pt>
                <c:pt idx="24">
                  <c:v>20.541650135133331</c:v>
                </c:pt>
                <c:pt idx="25">
                  <c:v>26.795179173066664</c:v>
                </c:pt>
                <c:pt idx="26">
                  <c:v>27.989207723400003</c:v>
                </c:pt>
                <c:pt idx="27">
                  <c:v>31.916375174516531</c:v>
                </c:pt>
                <c:pt idx="28">
                  <c:v>43.775550559599999</c:v>
                </c:pt>
                <c:pt idx="29">
                  <c:v>53.539299770753182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DB-4958-B133-E5D4379A0CDC}"/>
            </c:ext>
          </c:extLst>
        </c:ser>
        <c:ser>
          <c:idx val="2"/>
          <c:order val="5"/>
          <c:tx>
            <c:strRef>
              <c:f>Losunartölur!$B$47</c:f>
              <c:strCache>
                <c:ptCount val="1"/>
                <c:pt idx="0">
                  <c:v>Eldsneytisbruni vegna iðnaðar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Losunartölur!$D$47:$AG$47</c:f>
              <c:numCache>
                <c:formatCode>0</c:formatCode>
                <c:ptCount val="30"/>
                <c:pt idx="0">
                  <c:v>251.95831304377336</c:v>
                </c:pt>
                <c:pt idx="1">
                  <c:v>182.34161102389334</c:v>
                </c:pt>
                <c:pt idx="2">
                  <c:v>244.6492177682934</c:v>
                </c:pt>
                <c:pt idx="3">
                  <c:v>266.63662994773995</c:v>
                </c:pt>
                <c:pt idx="4">
                  <c:v>245.94085492651328</c:v>
                </c:pt>
                <c:pt idx="5">
                  <c:v>235.5201721657582</c:v>
                </c:pt>
                <c:pt idx="6">
                  <c:v>280.74947184331711</c:v>
                </c:pt>
                <c:pt idx="7">
                  <c:v>313.90600754562377</c:v>
                </c:pt>
                <c:pt idx="8">
                  <c:v>286.72474323781046</c:v>
                </c:pt>
                <c:pt idx="9">
                  <c:v>291.57097946231704</c:v>
                </c:pt>
                <c:pt idx="10">
                  <c:v>237.40962014099702</c:v>
                </c:pt>
                <c:pt idx="11">
                  <c:v>274.05276683213037</c:v>
                </c:pt>
                <c:pt idx="12">
                  <c:v>291.06162099207711</c:v>
                </c:pt>
                <c:pt idx="13">
                  <c:v>267.8483558964237</c:v>
                </c:pt>
                <c:pt idx="14">
                  <c:v>228.83333486434393</c:v>
                </c:pt>
                <c:pt idx="15">
                  <c:v>193.29927248757522</c:v>
                </c:pt>
                <c:pt idx="16">
                  <c:v>204.14237938177436</c:v>
                </c:pt>
                <c:pt idx="17">
                  <c:v>218.88791144085135</c:v>
                </c:pt>
                <c:pt idx="18">
                  <c:v>178.6072970649189</c:v>
                </c:pt>
                <c:pt idx="19">
                  <c:v>129.97759729627012</c:v>
                </c:pt>
                <c:pt idx="20">
                  <c:v>98.478726951501187</c:v>
                </c:pt>
                <c:pt idx="21">
                  <c:v>110.18848073942057</c:v>
                </c:pt>
                <c:pt idx="22">
                  <c:v>95.152465297320873</c:v>
                </c:pt>
                <c:pt idx="23">
                  <c:v>79.733454426534465</c:v>
                </c:pt>
                <c:pt idx="24">
                  <c:v>37.149955842291632</c:v>
                </c:pt>
                <c:pt idx="25">
                  <c:v>66.078679095417172</c:v>
                </c:pt>
                <c:pt idx="26">
                  <c:v>62.549167751271028</c:v>
                </c:pt>
                <c:pt idx="27">
                  <c:v>33.581209616268325</c:v>
                </c:pt>
                <c:pt idx="28">
                  <c:v>40.300868612269568</c:v>
                </c:pt>
                <c:pt idx="29">
                  <c:v>33.677665180739382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32-469B-BB4C-C075EE84F1FE}"/>
            </c:ext>
          </c:extLst>
        </c:ser>
        <c:ser>
          <c:idx val="5"/>
          <c:order val="6"/>
          <c:tx>
            <c:strRef>
              <c:f>Losunartölur!$B$48</c:f>
              <c:strCache>
                <c:ptCount val="1"/>
                <c:pt idx="0">
                  <c:v>Jarðvarmavirkjanir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Losunartölur!$D$48:$AG$48</c:f>
              <c:numCache>
                <c:formatCode>0</c:formatCode>
                <c:ptCount val="30"/>
                <c:pt idx="0">
                  <c:v>61.55088458281611</c:v>
                </c:pt>
                <c:pt idx="1">
                  <c:v>70.131881745696191</c:v>
                </c:pt>
                <c:pt idx="2">
                  <c:v>67.772743538415881</c:v>
                </c:pt>
                <c:pt idx="3">
                  <c:v>85.550267249028678</c:v>
                </c:pt>
                <c:pt idx="4">
                  <c:v>70.296663600793906</c:v>
                </c:pt>
                <c:pt idx="5">
                  <c:v>82.432509101723952</c:v>
                </c:pt>
                <c:pt idx="6">
                  <c:v>81.501780834587493</c:v>
                </c:pt>
                <c:pt idx="7">
                  <c:v>67.105980237284285</c:v>
                </c:pt>
                <c:pt idx="8">
                  <c:v>84.166358708856407</c:v>
                </c:pt>
                <c:pt idx="9">
                  <c:v>112.05587726144537</c:v>
                </c:pt>
                <c:pt idx="10">
                  <c:v>154.05628693131297</c:v>
                </c:pt>
                <c:pt idx="11">
                  <c:v>144.76819740379139</c:v>
                </c:pt>
                <c:pt idx="12">
                  <c:v>148.39698338423921</c:v>
                </c:pt>
                <c:pt idx="13">
                  <c:v>137.31044314633255</c:v>
                </c:pt>
                <c:pt idx="14">
                  <c:v>123.91964517268885</c:v>
                </c:pt>
                <c:pt idx="15">
                  <c:v>119.29791555191447</c:v>
                </c:pt>
                <c:pt idx="16">
                  <c:v>129.24056672281176</c:v>
                </c:pt>
                <c:pt idx="17">
                  <c:v>149.83992987683513</c:v>
                </c:pt>
                <c:pt idx="18">
                  <c:v>188.48446841169911</c:v>
                </c:pt>
                <c:pt idx="19">
                  <c:v>172.40675584137767</c:v>
                </c:pt>
                <c:pt idx="20">
                  <c:v>194.21499999999997</c:v>
                </c:pt>
                <c:pt idx="21">
                  <c:v>183.00800000000001</c:v>
                </c:pt>
                <c:pt idx="22">
                  <c:v>174.81625</c:v>
                </c:pt>
                <c:pt idx="23">
                  <c:v>176.60899999999998</c:v>
                </c:pt>
                <c:pt idx="24">
                  <c:v>186.96474999999998</c:v>
                </c:pt>
                <c:pt idx="25">
                  <c:v>167.0795</c:v>
                </c:pt>
                <c:pt idx="26">
                  <c:v>151.80460830540562</c:v>
                </c:pt>
                <c:pt idx="27">
                  <c:v>149.09899999999999</c:v>
                </c:pt>
                <c:pt idx="28">
                  <c:v>158.982</c:v>
                </c:pt>
                <c:pt idx="29">
                  <c:v>166.24161351894816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32-469B-BB4C-C075EE84F1FE}"/>
            </c:ext>
          </c:extLst>
        </c:ser>
        <c:ser>
          <c:idx val="6"/>
          <c:order val="7"/>
          <c:tx>
            <c:strRef>
              <c:f>Losunartölur!$B$49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Losunartölur!$D$41:$AG$41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Losunartölur!$D$49:$AG$49</c:f>
              <c:numCache>
                <c:formatCode>0</c:formatCode>
                <c:ptCount val="30"/>
                <c:pt idx="0">
                  <c:v>36.964220717736907</c:v>
                </c:pt>
                <c:pt idx="1">
                  <c:v>33.44683197317795</c:v>
                </c:pt>
                <c:pt idx="2">
                  <c:v>34.140403164662075</c:v>
                </c:pt>
                <c:pt idx="3">
                  <c:v>33.006656782624532</c:v>
                </c:pt>
                <c:pt idx="4">
                  <c:v>31.068704717208448</c:v>
                </c:pt>
                <c:pt idx="5">
                  <c:v>32.187416882388789</c:v>
                </c:pt>
                <c:pt idx="6">
                  <c:v>37.733079512873701</c:v>
                </c:pt>
                <c:pt idx="7">
                  <c:v>27.995848535747882</c:v>
                </c:pt>
                <c:pt idx="8">
                  <c:v>40.39893239026469</c:v>
                </c:pt>
                <c:pt idx="9">
                  <c:v>40.869587471410341</c:v>
                </c:pt>
                <c:pt idx="10">
                  <c:v>33.480204954920282</c:v>
                </c:pt>
                <c:pt idx="11">
                  <c:v>44.702158308677326</c:v>
                </c:pt>
                <c:pt idx="12">
                  <c:v>45.677025639404292</c:v>
                </c:pt>
                <c:pt idx="13">
                  <c:v>24.055583568574093</c:v>
                </c:pt>
                <c:pt idx="14">
                  <c:v>65.162719169912179</c:v>
                </c:pt>
                <c:pt idx="15">
                  <c:v>47.748262375963805</c:v>
                </c:pt>
                <c:pt idx="16">
                  <c:v>40.114796425812074</c:v>
                </c:pt>
                <c:pt idx="17">
                  <c:v>20.453572020330284</c:v>
                </c:pt>
                <c:pt idx="18">
                  <c:v>16.432701528514372</c:v>
                </c:pt>
                <c:pt idx="19">
                  <c:v>15.727446698465883</c:v>
                </c:pt>
                <c:pt idx="20">
                  <c:v>24.718257414547907</c:v>
                </c:pt>
                <c:pt idx="21">
                  <c:v>17.197531590857579</c:v>
                </c:pt>
                <c:pt idx="22">
                  <c:v>9.6329896677320903</c:v>
                </c:pt>
                <c:pt idx="23">
                  <c:v>10.11655777415649</c:v>
                </c:pt>
                <c:pt idx="24">
                  <c:v>16.474622430223235</c:v>
                </c:pt>
                <c:pt idx="25">
                  <c:v>8.8374918533129403</c:v>
                </c:pt>
                <c:pt idx="26">
                  <c:v>8.3162307145958039</c:v>
                </c:pt>
                <c:pt idx="27">
                  <c:v>12.649825189400417</c:v>
                </c:pt>
                <c:pt idx="28">
                  <c:v>9.5307274032222722</c:v>
                </c:pt>
                <c:pt idx="29">
                  <c:v>10.686511099206655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32-469B-BB4C-C075EE84F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1072350992"/>
        <c:axId val="1072350336"/>
      </c:barChart>
      <c:catAx>
        <c:axId val="107235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2350336"/>
        <c:crosses val="autoZero"/>
        <c:auto val="1"/>
        <c:lblAlgn val="ctr"/>
        <c:lblOffset val="100"/>
        <c:noMultiLvlLbl val="0"/>
      </c:catAx>
      <c:valAx>
        <c:axId val="107235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/>
                  <a:t> (kt</a:t>
                </a:r>
                <a:r>
                  <a:rPr lang="is-IS" baseline="0"/>
                  <a:t> CO</a:t>
                </a:r>
                <a:r>
                  <a:rPr lang="is-IS" sz="1000" baseline="-25000"/>
                  <a:t>2</a:t>
                </a:r>
                <a:r>
                  <a:rPr lang="is-IS" sz="1000" baseline="0"/>
                  <a:t>-íg.)</a:t>
                </a:r>
                <a:endParaRPr lang="is-IS"/>
              </a:p>
            </c:rich>
          </c:tx>
          <c:layout>
            <c:manualLayout>
              <c:xMode val="edge"/>
              <c:yMode val="edge"/>
              <c:x val="1.7171717171717171E-2"/>
              <c:y val="0.305589356431681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7235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s-IS" sz="1600" b="1" i="0" u="none" strike="noStrike" baseline="0">
                <a:effectLst/>
              </a:rPr>
              <a:t>Hlutfallsleg losun innan iðnaðargeirans árið 2019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E6-4676-959A-C7BD226C3F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E6-4676-959A-C7BD226C3F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E6-4676-959A-C7BD226C3F7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E6-4676-959A-C7BD226C3F7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E6-4676-959A-C7BD226C3F7F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E6-4676-959A-C7BD226C3F7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6-4676-959A-C7BD226C3F7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E6-4676-959A-C7BD226C3F7F}"/>
                </c:ext>
              </c:extLst>
            </c:dLbl>
            <c:dLbl>
              <c:idx val="2"/>
              <c:layout>
                <c:manualLayout>
                  <c:x val="0.15581476852384787"/>
                  <c:y val="-0.2131924785234325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E6-4676-959A-C7BD226C3F7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E6-4676-959A-C7BD226C3F7F}"/>
                </c:ext>
              </c:extLst>
            </c:dLbl>
            <c:dLbl>
              <c:idx val="4"/>
              <c:layout>
                <c:manualLayout>
                  <c:x val="6.7436949632750612E-2"/>
                  <c:y val="1.547595052220867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737847222222218"/>
                      <c:h val="0.115552469135802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0E6-4676-959A-C7BD226C3F7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E6-4676-959A-C7BD226C3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Losunartölur!$B$72:$B$77</c:f>
              <c:strCache>
                <c:ptCount val="6"/>
                <c:pt idx="0">
                  <c:v>Steinefnaiðnaður</c:v>
                </c:pt>
                <c:pt idx="1">
                  <c:v>Efnaiðnaður</c:v>
                </c:pt>
                <c:pt idx="2">
                  <c:v>Málmiðnaður</c:v>
                </c:pt>
                <c:pt idx="3">
                  <c:v>Leysiefni</c:v>
                </c:pt>
                <c:pt idx="4">
                  <c:v>F-gös (m.a. kælimiðlar)</c:v>
                </c:pt>
                <c:pt idx="5">
                  <c:v>Efnanotkun</c:v>
                </c:pt>
              </c:strCache>
            </c:strRef>
          </c:cat>
          <c:val>
            <c:numRef>
              <c:f>Losunartölur!$AH$72:$AH$77</c:f>
              <c:numCache>
                <c:formatCode>0%</c:formatCode>
                <c:ptCount val="6"/>
                <c:pt idx="0">
                  <c:v>4.7273527680283039E-4</c:v>
                </c:pt>
                <c:pt idx="1">
                  <c:v>0</c:v>
                </c:pt>
                <c:pt idx="2">
                  <c:v>0.89196571375653166</c:v>
                </c:pt>
                <c:pt idx="3">
                  <c:v>2.7430222801851818E-3</c:v>
                </c:pt>
                <c:pt idx="4">
                  <c:v>0.10242076733972504</c:v>
                </c:pt>
                <c:pt idx="5">
                  <c:v>2.3977613467553835E-3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E6-4676-959A-C7BD226C3F7F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s-IS" sz="1800" i="0">
                <a:effectLst/>
              </a:rPr>
              <a:t>Hlutfallsleg losun innan landbúnaðar árið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3D-4390-9370-1F2A2D4512B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3D-4390-9370-1F2A2D4512B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3D-4390-9370-1F2A2D4512B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3D-4390-9370-1F2A2D4512BC}"/>
              </c:ext>
            </c:extLst>
          </c:dPt>
          <c:dLbls>
            <c:dLbl>
              <c:idx val="0"/>
              <c:layout>
                <c:manualLayout>
                  <c:x val="4.256189236111111E-2"/>
                  <c:y val="-1.46583333333333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D-4390-9370-1F2A2D4512BC}"/>
                </c:ext>
              </c:extLst>
            </c:dLbl>
            <c:dLbl>
              <c:idx val="2"/>
              <c:layout>
                <c:manualLayout>
                  <c:x val="-2.1650173611111045E-3"/>
                  <c:y val="5.32058641975308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96458333333334"/>
                      <c:h val="0.112261728395061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93D-4390-9370-1F2A2D4512BC}"/>
                </c:ext>
              </c:extLst>
            </c:dLbl>
            <c:dLbl>
              <c:idx val="3"/>
              <c:layout>
                <c:manualLayout>
                  <c:x val="-1.0558854166666666E-2"/>
                  <c:y val="-6.454629629629629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3D-4390-9370-1F2A2D451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Losunartölur!$B$99:$B$102</c:f>
              <c:strCache>
                <c:ptCount val="4"/>
                <c:pt idx="0">
                  <c:v>Iðragerjun</c:v>
                </c:pt>
                <c:pt idx="1">
                  <c:v>Meðhöndlun húsdýraáburðar</c:v>
                </c:pt>
                <c:pt idx="2">
                  <c:v>Nytjajarðvegur</c:v>
                </c:pt>
                <c:pt idx="3">
                  <c:v>Áburður</c:v>
                </c:pt>
              </c:strCache>
            </c:strRef>
          </c:cat>
          <c:val>
            <c:numRef>
              <c:f>Losunartölur!$AH$99:$AH$102</c:f>
              <c:numCache>
                <c:formatCode>0%</c:formatCode>
                <c:ptCount val="4"/>
                <c:pt idx="0">
                  <c:v>0.47945085785299502</c:v>
                </c:pt>
                <c:pt idx="1">
                  <c:v>0.11955405570465263</c:v>
                </c:pt>
                <c:pt idx="2">
                  <c:v>0.39151609185141983</c:v>
                </c:pt>
                <c:pt idx="3">
                  <c:v>9.4789945909324481E-3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3D-4390-9370-1F2A2D4512B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s-IS" sz="1600" b="1" i="0" u="none" strike="noStrike" baseline="0">
                <a:effectLst/>
              </a:rPr>
              <a:t>Hlutfallsleg losun innan úrgangsgeirans árið 2019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6C-4EAA-8BF5-CD8A110A2CD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6C-4EAA-8BF5-CD8A110A2CD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6C-4EAA-8BF5-CD8A110A2CD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6C-4EAA-8BF5-CD8A110A2CD1}"/>
              </c:ext>
            </c:extLst>
          </c:dPt>
          <c:dLbls>
            <c:dLbl>
              <c:idx val="0"/>
              <c:layout>
                <c:manualLayout>
                  <c:x val="0.16635086805555555"/>
                  <c:y val="-0.2789114197530863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C-4EAA-8BF5-CD8A110A2CD1}"/>
                </c:ext>
              </c:extLst>
            </c:dLbl>
            <c:dLbl>
              <c:idx val="1"/>
              <c:layout>
                <c:manualLayout>
                  <c:x val="-3.437343750000002E-2"/>
                  <c:y val="5.846203703703703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6C-4EAA-8BF5-CD8A110A2CD1}"/>
                </c:ext>
              </c:extLst>
            </c:dLbl>
            <c:dLbl>
              <c:idx val="2"/>
              <c:layout>
                <c:manualLayout>
                  <c:x val="-6.6145833333333334E-3"/>
                  <c:y val="3.750092592592592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7734375"/>
                      <c:h val="0.111712962962962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26C-4EAA-8BF5-CD8A110A2CD1}"/>
                </c:ext>
              </c:extLst>
            </c:dLbl>
            <c:dLbl>
              <c:idx val="3"/>
              <c:layout>
                <c:manualLayout>
                  <c:x val="3.7842013888888887E-2"/>
                  <c:y val="8.81929012345678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274027777777777"/>
                      <c:h val="0.112261728395061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26C-4EAA-8BF5-CD8A110A2C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Losunartölur!$B$124:$B$127</c:f>
              <c:strCache>
                <c:ptCount val="4"/>
                <c:pt idx="0">
                  <c:v>Urðun úrgangs</c:v>
                </c:pt>
                <c:pt idx="1">
                  <c:v>Jarðgerð</c:v>
                </c:pt>
                <c:pt idx="2">
                  <c:v>Brennsla og opinn bruni</c:v>
                </c:pt>
                <c:pt idx="3">
                  <c:v>Meðhöndlun skólps</c:v>
                </c:pt>
              </c:strCache>
            </c:strRef>
          </c:cat>
          <c:val>
            <c:numRef>
              <c:f>Losunartölur!$AH$124:$AH$127</c:f>
              <c:numCache>
                <c:formatCode>0%</c:formatCode>
                <c:ptCount val="4"/>
                <c:pt idx="0">
                  <c:v>0.72650202020048715</c:v>
                </c:pt>
                <c:pt idx="1">
                  <c:v>6.6144074970814525E-3</c:v>
                </c:pt>
                <c:pt idx="2">
                  <c:v>4.1808160740183696E-2</c:v>
                </c:pt>
                <c:pt idx="3">
                  <c:v>7.7329262709946237E-2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26C-4EAA-8BF5-CD8A110A2CD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skipt eftir skuldbindingum (án landnotkunar og skógræktar)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'Losun skipt eftir skuldbind.'!$B$17</c:f>
              <c:strCache>
                <c:ptCount val="1"/>
                <c:pt idx="0">
                  <c:v>Losun á beina ábyrgð Íslenskra stjórnvalda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'Losun skipt eftir skuldbind.'!$G$14:$U$14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skuldbind.'!$G$17:$U$17</c:f>
              <c:numCache>
                <c:formatCode>0</c:formatCode>
                <c:ptCount val="15"/>
                <c:pt idx="0">
                  <c:v>3140.9200724360508</c:v>
                </c:pt>
                <c:pt idx="1">
                  <c:v>3265.014864827056</c:v>
                </c:pt>
                <c:pt idx="2">
                  <c:v>3431.0674353946933</c:v>
                </c:pt>
                <c:pt idx="3">
                  <c:v>3301.1518500490738</c:v>
                </c:pt>
                <c:pt idx="4">
                  <c:v>3162.2092788458676</c:v>
                </c:pt>
                <c:pt idx="5">
                  <c:v>3044.4038346743582</c:v>
                </c:pt>
                <c:pt idx="6">
                  <c:v>2938.3815753342319</c:v>
                </c:pt>
                <c:pt idx="7">
                  <c:v>2872.1691392650778</c:v>
                </c:pt>
                <c:pt idx="8">
                  <c:v>2854.8891785020401</c:v>
                </c:pt>
                <c:pt idx="9">
                  <c:v>2890.3823975075525</c:v>
                </c:pt>
                <c:pt idx="10">
                  <c:v>2931.5080780136786</c:v>
                </c:pt>
                <c:pt idx="11">
                  <c:v>2913.0824063235564</c:v>
                </c:pt>
                <c:pt idx="12">
                  <c:v>2940.787344671764</c:v>
                </c:pt>
                <c:pt idx="13">
                  <c:v>2942.9112227571181</c:v>
                </c:pt>
                <c:pt idx="14">
                  <c:v>2881.8829758088305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A-4BA5-B19F-FD458B84C5F7}"/>
            </c:ext>
          </c:extLst>
        </c:ser>
        <c:ser>
          <c:idx val="0"/>
          <c:order val="1"/>
          <c:tx>
            <c:strRef>
              <c:f>'Losun skipt eftir skuldbind.'!$B$15</c:f>
              <c:strCache>
                <c:ptCount val="1"/>
                <c:pt idx="0">
                  <c:v>CO2 losun frá innanlandsflugi**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skuldbind.'!$G$14:$U$14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skuldbind.'!$G$15:$U$15</c:f>
              <c:numCache>
                <c:formatCode>0</c:formatCode>
                <c:ptCount val="15"/>
                <c:pt idx="0">
                  <c:v>26.007138153333333</c:v>
                </c:pt>
                <c:pt idx="1">
                  <c:v>28.138312839999998</c:v>
                </c:pt>
                <c:pt idx="2">
                  <c:v>22.051151063333332</c:v>
                </c:pt>
                <c:pt idx="3">
                  <c:v>26.235003593333332</c:v>
                </c:pt>
                <c:pt idx="4">
                  <c:v>21.786911006666664</c:v>
                </c:pt>
                <c:pt idx="5">
                  <c:v>21.137412779999998</c:v>
                </c:pt>
                <c:pt idx="6">
                  <c:v>20.279152960000001</c:v>
                </c:pt>
                <c:pt idx="7">
                  <c:v>20.86468747</c:v>
                </c:pt>
                <c:pt idx="8">
                  <c:v>19.615938723333336</c:v>
                </c:pt>
                <c:pt idx="9">
                  <c:v>40.334983333333334</c:v>
                </c:pt>
                <c:pt idx="10">
                  <c:v>20.441658636666666</c:v>
                </c:pt>
                <c:pt idx="11">
                  <c:v>22.574404196666666</c:v>
                </c:pt>
                <c:pt idx="12">
                  <c:v>22.95845761</c:v>
                </c:pt>
                <c:pt idx="13">
                  <c:v>24.583191306666667</c:v>
                </c:pt>
                <c:pt idx="14">
                  <c:v>27.755915457878668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A-4BA5-B19F-FD458B84C5F7}"/>
            </c:ext>
          </c:extLst>
        </c:ser>
        <c:ser>
          <c:idx val="2"/>
          <c:order val="2"/>
          <c:tx>
            <c:strRef>
              <c:f>'Losun skipt eftir skuldbind.'!$B$16</c:f>
              <c:strCache>
                <c:ptCount val="1"/>
                <c:pt idx="0">
                  <c:v>Staðbundinn iðnaður í viðskiptakerfi ESB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'Losun skipt eftir skuldbind.'!$G$14:$U$14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skuldbind.'!$G$16:$U$16</c:f>
              <c:numCache>
                <c:formatCode>0</c:formatCode>
                <c:ptCount val="15"/>
                <c:pt idx="0">
                  <c:v>855.98123812839515</c:v>
                </c:pt>
                <c:pt idx="1">
                  <c:v>1313.3229027948287</c:v>
                </c:pt>
                <c:pt idx="2">
                  <c:v>1447.9789505148212</c:v>
                </c:pt>
                <c:pt idx="3">
                  <c:v>1972.5539745126102</c:v>
                </c:pt>
                <c:pt idx="4">
                  <c:v>1782.2814525456306</c:v>
                </c:pt>
                <c:pt idx="5">
                  <c:v>1800.7247401398042</c:v>
                </c:pt>
                <c:pt idx="6">
                  <c:v>1688.3972224381973</c:v>
                </c:pt>
                <c:pt idx="7">
                  <c:v>1764.3292885955782</c:v>
                </c:pt>
                <c:pt idx="8">
                  <c:v>1779.8814230522012</c:v>
                </c:pt>
                <c:pt idx="9">
                  <c:v>1754.9435046978817</c:v>
                </c:pt>
                <c:pt idx="10">
                  <c:v>1812.0409400834837</c:v>
                </c:pt>
                <c:pt idx="11">
                  <c:v>1780.9645254350892</c:v>
                </c:pt>
                <c:pt idx="12">
                  <c:v>1831.6686219580765</c:v>
                </c:pt>
                <c:pt idx="13">
                  <c:v>1854.6851967106909</c:v>
                </c:pt>
                <c:pt idx="14">
                  <c:v>1812.7069999999999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A-4BA5-B19F-FD458B84C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5681896"/>
        <c:axId val="835683864"/>
      </c:barChart>
      <c:catAx>
        <c:axId val="835681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5683864"/>
        <c:crosses val="autoZero"/>
        <c:auto val="1"/>
        <c:lblAlgn val="ctr"/>
        <c:lblOffset val="100"/>
        <c:noMultiLvlLbl val="0"/>
      </c:catAx>
      <c:valAx>
        <c:axId val="83568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Losun</a:t>
                </a:r>
                <a:r>
                  <a:rPr lang="is-IS" baseline="0"/>
                  <a:t>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 baseline="0"/>
                  <a:t> (kt CO</a:t>
                </a:r>
                <a:r>
                  <a:rPr lang="is-IS" baseline="-25000"/>
                  <a:t>2</a:t>
                </a:r>
                <a:r>
                  <a:rPr lang="is-IS" baseline="0"/>
                  <a:t>-íg.)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3568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6814236111111"/>
          <c:y val="0.8500685185185185"/>
          <c:w val="0.8194461805555554"/>
          <c:h val="0.12641296296296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frá staðbundnum iðnaði sem fellur undir viðskiptakerfi ESB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skuldbind.'!$B$108</c:f>
              <c:strCache>
                <c:ptCount val="1"/>
                <c:pt idx="0">
                  <c:v>Eldsneytisbruni (orka), staðbundinn iðnaður (CO2)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skuldbind.'!$G$107:$U$107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skuldbind.'!$G$108:$U$108</c:f>
              <c:numCache>
                <c:formatCode>0</c:formatCode>
                <c:ptCount val="15"/>
                <c:pt idx="0">
                  <c:v>31.174118</c:v>
                </c:pt>
                <c:pt idx="1">
                  <c:v>25.455764341866672</c:v>
                </c:pt>
                <c:pt idx="2">
                  <c:v>25.406225813333336</c:v>
                </c:pt>
                <c:pt idx="3">
                  <c:v>25.030248853333333</c:v>
                </c:pt>
                <c:pt idx="4">
                  <c:v>20.077822040000001</c:v>
                </c:pt>
                <c:pt idx="5">
                  <c:v>21.75813826666667</c:v>
                </c:pt>
                <c:pt idx="6">
                  <c:v>22.05996232</c:v>
                </c:pt>
                <c:pt idx="7">
                  <c:v>15.966683531593601</c:v>
                </c:pt>
                <c:pt idx="8">
                  <c:v>11.367055847674584</c:v>
                </c:pt>
                <c:pt idx="9">
                  <c:v>7.9870000908463847</c:v>
                </c:pt>
                <c:pt idx="10">
                  <c:v>7.8773423299866687</c:v>
                </c:pt>
                <c:pt idx="11">
                  <c:v>12.373307299119999</c:v>
                </c:pt>
                <c:pt idx="12">
                  <c:v>10.500173123390434</c:v>
                </c:pt>
                <c:pt idx="13">
                  <c:v>11.597262139844522</c:v>
                </c:pt>
                <c:pt idx="14">
                  <c:v>9.9734661452456717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9-477A-8759-16BF55F72EDF}"/>
            </c:ext>
          </c:extLst>
        </c:ser>
        <c:ser>
          <c:idx val="1"/>
          <c:order val="1"/>
          <c:tx>
            <c:strRef>
              <c:f>'Losun skipt eftir skuldbind.'!$B$109</c:f>
              <c:strCache>
                <c:ptCount val="1"/>
                <c:pt idx="0">
                  <c:v>Kísil- og kísilmálmframleiðsla (CO2)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skuldbind.'!$G$107:$U$107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skuldbind.'!$G$109:$U$109</c:f>
              <c:numCache>
                <c:formatCode>0</c:formatCode>
                <c:ptCount val="15"/>
                <c:pt idx="0">
                  <c:v>376.83593000640002</c:v>
                </c:pt>
                <c:pt idx="1">
                  <c:v>378.67314290880006</c:v>
                </c:pt>
                <c:pt idx="2">
                  <c:v>398.15671910400005</c:v>
                </c:pt>
                <c:pt idx="3">
                  <c:v>349.27363032799997</c:v>
                </c:pt>
                <c:pt idx="4">
                  <c:v>350.6137790624</c:v>
                </c:pt>
                <c:pt idx="5">
                  <c:v>369.7000336512001</c:v>
                </c:pt>
                <c:pt idx="6">
                  <c:v>377.47027440484715</c:v>
                </c:pt>
                <c:pt idx="7">
                  <c:v>410.12313323066928</c:v>
                </c:pt>
                <c:pt idx="8">
                  <c:v>406.1587385957888</c:v>
                </c:pt>
                <c:pt idx="9">
                  <c:v>368.42319359483201</c:v>
                </c:pt>
                <c:pt idx="10">
                  <c:v>400.91596159685452</c:v>
                </c:pt>
                <c:pt idx="11">
                  <c:v>405.16545580981278</c:v>
                </c:pt>
                <c:pt idx="12">
                  <c:v>428.32083524965424</c:v>
                </c:pt>
                <c:pt idx="13">
                  <c:v>452.2433647004662</c:v>
                </c:pt>
                <c:pt idx="14">
                  <c:v>428.79300000000001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9-477A-8759-16BF55F72EDF}"/>
            </c:ext>
          </c:extLst>
        </c:ser>
        <c:ser>
          <c:idx val="2"/>
          <c:order val="2"/>
          <c:tx>
            <c:strRef>
              <c:f>'Losun skipt eftir skuldbind.'!$B$110</c:f>
              <c:strCache>
                <c:ptCount val="1"/>
                <c:pt idx="0">
                  <c:v>Álframleiðsla (CO2 og PFC)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skuldbind.'!$G$107:$U$107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skuldbind.'!$G$110:$U$110</c:f>
              <c:numCache>
                <c:formatCode>0</c:formatCode>
                <c:ptCount val="15"/>
                <c:pt idx="0">
                  <c:v>447.90682320269514</c:v>
                </c:pt>
                <c:pt idx="1">
                  <c:v>909.13756031558182</c:v>
                </c:pt>
                <c:pt idx="2">
                  <c:v>1024.3618779493479</c:v>
                </c:pt>
                <c:pt idx="3">
                  <c:v>1598.197338961917</c:v>
                </c:pt>
                <c:pt idx="4">
                  <c:v>1411.5383229507906</c:v>
                </c:pt>
                <c:pt idx="5">
                  <c:v>1409.2122334986375</c:v>
                </c:pt>
                <c:pt idx="6">
                  <c:v>1288.8165286988103</c:v>
                </c:pt>
                <c:pt idx="7">
                  <c:v>1338.2025386094149</c:v>
                </c:pt>
                <c:pt idx="8">
                  <c:v>1362.3519902290964</c:v>
                </c:pt>
                <c:pt idx="9">
                  <c:v>1378.5311619666813</c:v>
                </c:pt>
                <c:pt idx="10">
                  <c:v>1403.2452502183073</c:v>
                </c:pt>
                <c:pt idx="11">
                  <c:v>1363.3779257073038</c:v>
                </c:pt>
                <c:pt idx="12">
                  <c:v>1392.4342069747249</c:v>
                </c:pt>
                <c:pt idx="13">
                  <c:v>1390.2634967130271</c:v>
                </c:pt>
                <c:pt idx="14">
                  <c:v>1373.0560999999998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9-477A-8759-16BF55F7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448592"/>
        <c:axId val="1025450560"/>
      </c:barChart>
      <c:catAx>
        <c:axId val="102544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25450560"/>
        <c:crosses val="autoZero"/>
        <c:auto val="1"/>
        <c:lblAlgn val="ctr"/>
        <c:lblOffset val="100"/>
        <c:noMultiLvlLbl val="0"/>
      </c:catAx>
      <c:valAx>
        <c:axId val="10254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baseline="0">
                    <a:effectLst/>
                  </a:rPr>
                  <a:t>Losun gróðrhúsalofttegunda (kt CO</a:t>
                </a:r>
                <a:r>
                  <a:rPr lang="is-IS" sz="1000" b="0" i="0" baseline="-25000">
                    <a:effectLst/>
                  </a:rPr>
                  <a:t>2</a:t>
                </a:r>
                <a:r>
                  <a:rPr lang="is-IS" sz="1000" b="0" i="0" baseline="0">
                    <a:effectLst/>
                  </a:rPr>
                  <a:t>-íg.)</a:t>
                </a:r>
                <a:endParaRPr lang="is-I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2544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927951388888885E-2"/>
          <c:y val="0.8500685185185185"/>
          <c:w val="0.89183159722222227"/>
          <c:h val="0.126412962962962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Losun sem fellur undir beina ábyrgð íslenskra stjórnvalda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skuldbind.'!$B$45</c:f>
              <c:strCache>
                <c:ptCount val="1"/>
                <c:pt idx="0">
                  <c:v>Orka**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skuldbind.'!$G$44:$U$44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skuldbind.'!$G$45:$U$45</c:f>
              <c:numCache>
                <c:formatCode>0</c:formatCode>
                <c:ptCount val="15"/>
                <c:pt idx="0">
                  <c:v>2106.6971430071903</c:v>
                </c:pt>
                <c:pt idx="1">
                  <c:v>2172.8926105481892</c:v>
                </c:pt>
                <c:pt idx="2">
                  <c:v>2324.304896811735</c:v>
                </c:pt>
                <c:pt idx="3">
                  <c:v>2190.0774352932153</c:v>
                </c:pt>
                <c:pt idx="4">
                  <c:v>2098.4391219057334</c:v>
                </c:pt>
                <c:pt idx="5">
                  <c:v>1986.3867789172727</c:v>
                </c:pt>
                <c:pt idx="6">
                  <c:v>1864.3876107214896</c:v>
                </c:pt>
                <c:pt idx="7">
                  <c:v>1820.0462676812936</c:v>
                </c:pt>
                <c:pt idx="8">
                  <c:v>1787.2528972671923</c:v>
                </c:pt>
                <c:pt idx="9">
                  <c:v>1781.7036423783729</c:v>
                </c:pt>
                <c:pt idx="10">
                  <c:v>1823.8542562537116</c:v>
                </c:pt>
                <c:pt idx="11">
                  <c:v>1792.5502308382613</c:v>
                </c:pt>
                <c:pt idx="12">
                  <c:v>1837.0575611445306</c:v>
                </c:pt>
                <c:pt idx="13">
                  <c:v>1876.7006821959892</c:v>
                </c:pt>
                <c:pt idx="14">
                  <c:v>1817.1842821289779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4-41F7-815A-3ED2DE443B97}"/>
            </c:ext>
          </c:extLst>
        </c:ser>
        <c:ser>
          <c:idx val="1"/>
          <c:order val="1"/>
          <c:tx>
            <c:strRef>
              <c:f>'Losun skipt eftir skuldbind.'!$B$46</c:f>
              <c:strCache>
                <c:ptCount val="1"/>
                <c:pt idx="0">
                  <c:v>Iðnaður***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skuldbind.'!$G$44:$U$44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skuldbind.'!$G$46:$U$46</c:f>
              <c:numCache>
                <c:formatCode>0</c:formatCode>
                <c:ptCount val="15"/>
                <c:pt idx="0">
                  <c:v>126.66494506908506</c:v>
                </c:pt>
                <c:pt idx="1">
                  <c:v>136.75943331475779</c:v>
                </c:pt>
                <c:pt idx="2">
                  <c:v>132.79068727005603</c:v>
                </c:pt>
                <c:pt idx="3">
                  <c:v>138.22005528417608</c:v>
                </c:pt>
                <c:pt idx="4">
                  <c:v>115.83258146873328</c:v>
                </c:pt>
                <c:pt idx="5">
                  <c:v>131.80070297393891</c:v>
                </c:pt>
                <c:pt idx="6">
                  <c:v>165.69157747948697</c:v>
                </c:pt>
                <c:pt idx="7">
                  <c:v>158.81794936215496</c:v>
                </c:pt>
                <c:pt idx="8">
                  <c:v>178.89933557781427</c:v>
                </c:pt>
                <c:pt idx="9">
                  <c:v>184.58168992428008</c:v>
                </c:pt>
                <c:pt idx="10">
                  <c:v>194.19869525466129</c:v>
                </c:pt>
                <c:pt idx="11">
                  <c:v>218.03516807087993</c:v>
                </c:pt>
                <c:pt idx="12">
                  <c:v>203.29885699999528</c:v>
                </c:pt>
                <c:pt idx="13">
                  <c:v>180.02806616137266</c:v>
                </c:pt>
                <c:pt idx="14">
                  <c:v>222.52064149944974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34-41F7-815A-3ED2DE443B97}"/>
            </c:ext>
          </c:extLst>
        </c:ser>
        <c:ser>
          <c:idx val="2"/>
          <c:order val="2"/>
          <c:tx>
            <c:strRef>
              <c:f>'Losun skipt eftir skuldbind.'!$B$47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skuldbind.'!$G$44:$U$44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skuldbind.'!$G$47:$U$47</c:f>
              <c:numCache>
                <c:formatCode>0</c:formatCode>
                <c:ptCount val="15"/>
                <c:pt idx="0">
                  <c:v>603.35349749586283</c:v>
                </c:pt>
                <c:pt idx="1">
                  <c:v>627.02781625921023</c:v>
                </c:pt>
                <c:pt idx="2">
                  <c:v>642.27674664218205</c:v>
                </c:pt>
                <c:pt idx="3">
                  <c:v>658.03723790330753</c:v>
                </c:pt>
                <c:pt idx="4">
                  <c:v>644.9368364021401</c:v>
                </c:pt>
                <c:pt idx="5">
                  <c:v>629.8227623205081</c:v>
                </c:pt>
                <c:pt idx="6">
                  <c:v>630.02885638862369</c:v>
                </c:pt>
                <c:pt idx="7">
                  <c:v>633.16532184620849</c:v>
                </c:pt>
                <c:pt idx="8">
                  <c:v>618.71420067196186</c:v>
                </c:pt>
                <c:pt idx="9">
                  <c:v>664.13309063494148</c:v>
                </c:pt>
                <c:pt idx="10">
                  <c:v>652.56715324384209</c:v>
                </c:pt>
                <c:pt idx="11">
                  <c:v>654.29855995631738</c:v>
                </c:pt>
                <c:pt idx="12">
                  <c:v>655.94261749261273</c:v>
                </c:pt>
                <c:pt idx="13">
                  <c:v>631.91386032517858</c:v>
                </c:pt>
                <c:pt idx="14">
                  <c:v>618.85034887441702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34-41F7-815A-3ED2DE443B97}"/>
            </c:ext>
          </c:extLst>
        </c:ser>
        <c:ser>
          <c:idx val="3"/>
          <c:order val="3"/>
          <c:tx>
            <c:strRef>
              <c:f>'Losun skipt eftir skuldbind.'!$B$48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skuldbind.'!$G$44:$U$44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skuldbind.'!$G$48:$U$48</c:f>
              <c:numCache>
                <c:formatCode>0</c:formatCode>
                <c:ptCount val="15"/>
                <c:pt idx="0">
                  <c:v>304.2688635364334</c:v>
                </c:pt>
                <c:pt idx="1">
                  <c:v>328.39145009286045</c:v>
                </c:pt>
                <c:pt idx="2">
                  <c:v>331.74922636083471</c:v>
                </c:pt>
                <c:pt idx="3">
                  <c:v>314.86987401703652</c:v>
                </c:pt>
                <c:pt idx="4">
                  <c:v>303.05224228536645</c:v>
                </c:pt>
                <c:pt idx="5">
                  <c:v>296.44786628850414</c:v>
                </c:pt>
                <c:pt idx="6">
                  <c:v>278.3239476386272</c:v>
                </c:pt>
                <c:pt idx="7">
                  <c:v>260.17727210561861</c:v>
                </c:pt>
                <c:pt idx="8">
                  <c:v>270.0273898246918</c:v>
                </c:pt>
                <c:pt idx="9">
                  <c:v>259.96660868806845</c:v>
                </c:pt>
                <c:pt idx="10">
                  <c:v>260.89073862326575</c:v>
                </c:pt>
                <c:pt idx="11">
                  <c:v>248.24703690923181</c:v>
                </c:pt>
                <c:pt idx="12">
                  <c:v>244.90279180736508</c:v>
                </c:pt>
                <c:pt idx="13">
                  <c:v>254.85826237862597</c:v>
                </c:pt>
                <c:pt idx="14">
                  <c:v>224.21510424741078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34-41F7-815A-3ED2DE443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751641352"/>
        <c:axId val="751641024"/>
      </c:barChart>
      <c:catAx>
        <c:axId val="7516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641024"/>
        <c:crosses val="autoZero"/>
        <c:auto val="1"/>
        <c:lblAlgn val="ctr"/>
        <c:lblOffset val="100"/>
        <c:noMultiLvlLbl val="0"/>
      </c:catAx>
      <c:valAx>
        <c:axId val="7516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/>
                  <a:t>Losun gróðrhúsalofttegunda (kt CO</a:t>
                </a:r>
                <a:r>
                  <a:rPr lang="is-IS" sz="1000" baseline="-25000"/>
                  <a:t>2</a:t>
                </a:r>
                <a:r>
                  <a:rPr lang="is-IS" sz="1000"/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64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54406894050985"/>
          <c:y val="4.4645632780450535E-2"/>
          <c:w val="0.78621849089404405"/>
          <c:h val="0.6680848441714689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'Losun skipt eftir skuldbind.'!$B$138</c:f>
              <c:strCache>
                <c:ptCount val="1"/>
                <c:pt idx="0">
                  <c:v>Bein ábyrgð stjórnvalda (BÁS)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'Losun skipt eftir skuldbind.'!$G$137:$U$137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skuldbind.'!$G$138:$U$138</c:f>
              <c:numCache>
                <c:formatCode>0</c:formatCode>
                <c:ptCount val="15"/>
                <c:pt idx="0">
                  <c:v>3140.9844491085719</c:v>
                </c:pt>
                <c:pt idx="1">
                  <c:v>3265.0713102150175</c:v>
                </c:pt>
                <c:pt idx="2">
                  <c:v>3431.1215570848076</c:v>
                </c:pt>
                <c:pt idx="3">
                  <c:v>3301.2046024977353</c:v>
                </c:pt>
                <c:pt idx="4">
                  <c:v>3162.2607820619733</c:v>
                </c:pt>
                <c:pt idx="5">
                  <c:v>3044.4581105002235</c:v>
                </c:pt>
                <c:pt idx="6">
                  <c:v>2938.4319922282275</c:v>
                </c:pt>
                <c:pt idx="7">
                  <c:v>2872.2068109952756</c:v>
                </c:pt>
                <c:pt idx="8">
                  <c:v>2854.8938233416607</c:v>
                </c:pt>
                <c:pt idx="9">
                  <c:v>2890.3850316256626</c:v>
                </c:pt>
                <c:pt idx="10">
                  <c:v>2931.5108433754808</c:v>
                </c:pt>
                <c:pt idx="11">
                  <c:v>2913.1309957746903</c:v>
                </c:pt>
                <c:pt idx="12">
                  <c:v>2941.2018274445036</c:v>
                </c:pt>
                <c:pt idx="13">
                  <c:v>2943.5008710611664</c:v>
                </c:pt>
                <c:pt idx="14">
                  <c:v>2882.7703767502553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D-4805-BEF0-834BE91191F9}"/>
            </c:ext>
          </c:extLst>
        </c:ser>
        <c:ser>
          <c:idx val="2"/>
          <c:order val="1"/>
          <c:tx>
            <c:strRef>
              <c:f>'Losun skipt eftir skuldbind.'!$B$139</c:f>
              <c:strCache>
                <c:ptCount val="1"/>
                <c:pt idx="0">
                  <c:v>ETS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'Losun skipt eftir skuldbind.'!$G$137:$U$137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skuldbind.'!$G$139:$U$139</c:f>
              <c:numCache>
                <c:formatCode>0</c:formatCode>
                <c:ptCount val="15"/>
                <c:pt idx="0">
                  <c:v>855.98123812839515</c:v>
                </c:pt>
                <c:pt idx="1">
                  <c:v>1313.3229027948287</c:v>
                </c:pt>
                <c:pt idx="2">
                  <c:v>1447.9789505148212</c:v>
                </c:pt>
                <c:pt idx="3">
                  <c:v>1972.5539745126102</c:v>
                </c:pt>
                <c:pt idx="4">
                  <c:v>1782.2814525456306</c:v>
                </c:pt>
                <c:pt idx="5">
                  <c:v>1800.7247401398042</c:v>
                </c:pt>
                <c:pt idx="6">
                  <c:v>1688.3972224381973</c:v>
                </c:pt>
                <c:pt idx="7">
                  <c:v>1764.3292885955782</c:v>
                </c:pt>
                <c:pt idx="8">
                  <c:v>1779.8814230522012</c:v>
                </c:pt>
                <c:pt idx="9">
                  <c:v>1754.9435046978817</c:v>
                </c:pt>
                <c:pt idx="10">
                  <c:v>1812.0409400834837</c:v>
                </c:pt>
                <c:pt idx="11">
                  <c:v>1780.9645254350892</c:v>
                </c:pt>
                <c:pt idx="12">
                  <c:v>1831.6686219580765</c:v>
                </c:pt>
                <c:pt idx="13">
                  <c:v>1854.6851967106909</c:v>
                </c:pt>
                <c:pt idx="14">
                  <c:v>1812.7069999999999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D-4805-BEF0-834BE91191F9}"/>
            </c:ext>
          </c:extLst>
        </c:ser>
        <c:ser>
          <c:idx val="0"/>
          <c:order val="2"/>
          <c:tx>
            <c:strRef>
              <c:f>'Losun skipt eftir skuldbind.'!$B$140</c:f>
              <c:strCache>
                <c:ptCount val="1"/>
                <c:pt idx="0">
                  <c:v>Losun frá LULUCF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skuldbind.'!$G$137:$U$137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skuldbind.'!$G$140:$U$140</c:f>
              <c:numCache>
                <c:formatCode>0</c:formatCode>
                <c:ptCount val="15"/>
                <c:pt idx="0">
                  <c:v>9386.7931096378961</c:v>
                </c:pt>
                <c:pt idx="1">
                  <c:v>9462.6674478752102</c:v>
                </c:pt>
                <c:pt idx="2">
                  <c:v>9486.5057181591092</c:v>
                </c:pt>
                <c:pt idx="3">
                  <c:v>9510.6208309895119</c:v>
                </c:pt>
                <c:pt idx="4">
                  <c:v>9501.5109870925153</c:v>
                </c:pt>
                <c:pt idx="5">
                  <c:v>9501.8697179374249</c:v>
                </c:pt>
                <c:pt idx="6">
                  <c:v>9503.509256395133</c:v>
                </c:pt>
                <c:pt idx="7">
                  <c:v>9508.6648993528433</c:v>
                </c:pt>
                <c:pt idx="8">
                  <c:v>9513.6128324180136</c:v>
                </c:pt>
                <c:pt idx="9">
                  <c:v>9513.5595965671255</c:v>
                </c:pt>
                <c:pt idx="10">
                  <c:v>9514.866481852976</c:v>
                </c:pt>
                <c:pt idx="11">
                  <c:v>9510.7571322250733</c:v>
                </c:pt>
                <c:pt idx="12">
                  <c:v>9509.7707939612264</c:v>
                </c:pt>
                <c:pt idx="13">
                  <c:v>9508.8518260554447</c:v>
                </c:pt>
                <c:pt idx="14">
                  <c:v>9518.2980613894688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D-4805-BEF0-834BE91191F9}"/>
            </c:ext>
          </c:extLst>
        </c:ser>
        <c:ser>
          <c:idx val="1"/>
          <c:order val="3"/>
          <c:tx>
            <c:strRef>
              <c:f>'Losun skipt eftir skuldbind.'!$B$141</c:f>
              <c:strCache>
                <c:ptCount val="1"/>
                <c:pt idx="0">
                  <c:v>Binding LULUCF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skuldbind.'!$G$137:$U$137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'Losun skipt eftir skuldbind.'!$G$141:$U$141</c:f>
              <c:numCache>
                <c:formatCode>0</c:formatCode>
                <c:ptCount val="15"/>
                <c:pt idx="0">
                  <c:v>-153.51426282133133</c:v>
                </c:pt>
                <c:pt idx="1">
                  <c:v>-159.77812203419663</c:v>
                </c:pt>
                <c:pt idx="2">
                  <c:v>-167.48393927899528</c:v>
                </c:pt>
                <c:pt idx="3">
                  <c:v>-171.51542058100111</c:v>
                </c:pt>
                <c:pt idx="4">
                  <c:v>-185.08739946372748</c:v>
                </c:pt>
                <c:pt idx="5">
                  <c:v>-208.48748191885798</c:v>
                </c:pt>
                <c:pt idx="6">
                  <c:v>-235.62668802374174</c:v>
                </c:pt>
                <c:pt idx="7">
                  <c:v>-246.18984554873899</c:v>
                </c:pt>
                <c:pt idx="8">
                  <c:v>-264.78946415546994</c:v>
                </c:pt>
                <c:pt idx="9">
                  <c:v>-288.50397222389267</c:v>
                </c:pt>
                <c:pt idx="10">
                  <c:v>-312.68707910043298</c:v>
                </c:pt>
                <c:pt idx="11">
                  <c:v>-336.000614586778</c:v>
                </c:pt>
                <c:pt idx="12">
                  <c:v>-374.54399178388991</c:v>
                </c:pt>
                <c:pt idx="13">
                  <c:v>-403.27785576423219</c:v>
                </c:pt>
                <c:pt idx="14">
                  <c:v>-446.24146650286093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2D-4805-BEF0-834BE9119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4943520"/>
        <c:axId val="1145396752"/>
      </c:barChart>
      <c:catAx>
        <c:axId val="13249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45396752"/>
        <c:crosses val="autoZero"/>
        <c:auto val="1"/>
        <c:lblAlgn val="ctr"/>
        <c:lblOffset val="100"/>
        <c:noMultiLvlLbl val="0"/>
      </c:catAx>
      <c:valAx>
        <c:axId val="1145396752"/>
        <c:scaling>
          <c:orientation val="minMax"/>
          <c:max val="15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400" b="0" i="0" baseline="0">
                    <a:effectLst/>
                  </a:rPr>
                  <a:t>Losun gróðurhúsalofttegunda (kt CO</a:t>
                </a:r>
                <a:r>
                  <a:rPr lang="is-IS" sz="1400" b="0" i="0" baseline="-25000">
                    <a:effectLst/>
                  </a:rPr>
                  <a:t>2</a:t>
                </a:r>
                <a:r>
                  <a:rPr lang="is-IS" sz="1400" b="0" i="0" baseline="0">
                    <a:effectLst/>
                  </a:rPr>
                  <a:t>-íg.)</a:t>
                </a:r>
                <a:endParaRPr lang="is-IS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249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96311120595579"/>
          <c:y val="0.79716333689187147"/>
          <c:w val="0.8980368887940442"/>
          <c:h val="0.202836663108128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Skuldbinding sem</a:t>
            </a:r>
            <a:r>
              <a:rPr lang="is-IS" baseline="0"/>
              <a:t> fellur undir beina ábyrgð stjórnvalda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'Losun skipt eftir skuldbind.'!$B$138</c:f>
              <c:strCache>
                <c:ptCount val="1"/>
                <c:pt idx="0">
                  <c:v>Bein ábyrgð stjórnvalda (BÁS)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'Losun skipt eftir skuldbind.'!$G$166:$AF$166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'Losun skipt eftir skuldbind.'!$G$138:$U$138</c:f>
              <c:numCache>
                <c:formatCode>0</c:formatCode>
                <c:ptCount val="15"/>
                <c:pt idx="0">
                  <c:v>3140.9844491085719</c:v>
                </c:pt>
                <c:pt idx="1">
                  <c:v>3265.0713102150175</c:v>
                </c:pt>
                <c:pt idx="2">
                  <c:v>3431.1215570848076</c:v>
                </c:pt>
                <c:pt idx="3">
                  <c:v>3301.2046024977353</c:v>
                </c:pt>
                <c:pt idx="4">
                  <c:v>3162.2607820619733</c:v>
                </c:pt>
                <c:pt idx="5">
                  <c:v>3044.4581105002235</c:v>
                </c:pt>
                <c:pt idx="6">
                  <c:v>2938.4319922282275</c:v>
                </c:pt>
                <c:pt idx="7">
                  <c:v>2872.2068109952756</c:v>
                </c:pt>
                <c:pt idx="8">
                  <c:v>2854.8938233416607</c:v>
                </c:pt>
                <c:pt idx="9">
                  <c:v>2890.3850316256626</c:v>
                </c:pt>
                <c:pt idx="10">
                  <c:v>2931.5108433754808</c:v>
                </c:pt>
                <c:pt idx="11">
                  <c:v>2913.1309957746903</c:v>
                </c:pt>
                <c:pt idx="12">
                  <c:v>2941.2018274445036</c:v>
                </c:pt>
                <c:pt idx="13">
                  <c:v>2943.5008710611664</c:v>
                </c:pt>
                <c:pt idx="14">
                  <c:v>2882.7703767502553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0-4F90-8373-A3BF8A768C33}"/>
            </c:ext>
          </c:extLst>
        </c:ser>
        <c:ser>
          <c:idx val="1"/>
          <c:order val="1"/>
          <c:tx>
            <c:v>Markmið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'Losun skipt eftir skuldbind.'!$G$166:$AF$166</c:f>
              <c:numCache>
                <c:formatCode>General</c:formatCode>
                <c:ptCount val="2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  <c:pt idx="20">
                  <c:v>2025</c:v>
                </c:pt>
                <c:pt idx="21">
                  <c:v>2026</c:v>
                </c:pt>
                <c:pt idx="22">
                  <c:v>2027</c:v>
                </c:pt>
                <c:pt idx="23">
                  <c:v>2028</c:v>
                </c:pt>
                <c:pt idx="24">
                  <c:v>2029</c:v>
                </c:pt>
                <c:pt idx="25">
                  <c:v>2030</c:v>
                </c:pt>
              </c:numCache>
            </c:numRef>
          </c:cat>
          <c:val>
            <c:numRef>
              <c:f>'Losun skipt eftir skuldbind.'!$G$167:$AF$167</c:f>
              <c:numCache>
                <c:formatCode>General</c:formatCode>
                <c:ptCount val="26"/>
                <c:pt idx="25" formatCode="0">
                  <c:v>2230.0989588670859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0-4F90-8373-A3BF8A76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08007328"/>
        <c:axId val="1306277280"/>
      </c:barChart>
      <c:catAx>
        <c:axId val="130800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06277280"/>
        <c:crosses val="autoZero"/>
        <c:auto val="1"/>
        <c:lblAlgn val="ctr"/>
        <c:lblOffset val="100"/>
        <c:noMultiLvlLbl val="0"/>
      </c:catAx>
      <c:valAx>
        <c:axId val="1306277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 b="0" i="0" baseline="0">
                    <a:effectLst/>
                  </a:rPr>
                  <a:t>Losun gróðurhúsalofttegunda (kt CO</a:t>
                </a:r>
                <a:r>
                  <a:rPr lang="is-IS" sz="1100" b="0" i="0" baseline="-25000">
                    <a:effectLst/>
                  </a:rPr>
                  <a:t>2</a:t>
                </a:r>
                <a:r>
                  <a:rPr lang="is-IS" sz="1100" b="0" i="0" baseline="0">
                    <a:effectLst/>
                  </a:rPr>
                  <a:t>-íg.)</a:t>
                </a:r>
                <a:endParaRPr lang="is-IS" sz="11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0800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is-IS" sz="1800" b="1" i="0" baseline="0">
                <a:effectLst/>
              </a:rPr>
              <a:t>Losun innan iðnaðargeirans frá 1990 </a:t>
            </a:r>
            <a:endParaRPr lang="is-IS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Losunartölur!$B$72</c:f>
              <c:strCache>
                <c:ptCount val="1"/>
                <c:pt idx="0">
                  <c:v>Steinefnaiðnaður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Losunartölur!$D$71:$AG$71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Losunartölur!$D$72:$AG$72</c:f>
              <c:numCache>
                <c:formatCode>0</c:formatCode>
                <c:ptCount val="30"/>
                <c:pt idx="0">
                  <c:v>52.256339687250005</c:v>
                </c:pt>
                <c:pt idx="1">
                  <c:v>48.627777945875003</c:v>
                </c:pt>
                <c:pt idx="2">
                  <c:v>45.670125973499999</c:v>
                </c:pt>
                <c:pt idx="3">
                  <c:v>39.654677162187504</c:v>
                </c:pt>
                <c:pt idx="4">
                  <c:v>37.353068341499998</c:v>
                </c:pt>
                <c:pt idx="5">
                  <c:v>37.842061164624994</c:v>
                </c:pt>
                <c:pt idx="6">
                  <c:v>41.7556405603125</c:v>
                </c:pt>
                <c:pt idx="7">
                  <c:v>46.519068504062503</c:v>
                </c:pt>
                <c:pt idx="8">
                  <c:v>54.358745967249995</c:v>
                </c:pt>
                <c:pt idx="9">
                  <c:v>61.405246905937496</c:v>
                </c:pt>
                <c:pt idx="10">
                  <c:v>65.449830021950007</c:v>
                </c:pt>
                <c:pt idx="11">
                  <c:v>58.659445362749992</c:v>
                </c:pt>
                <c:pt idx="12">
                  <c:v>39.313677956749999</c:v>
                </c:pt>
                <c:pt idx="13">
                  <c:v>32.975809699750002</c:v>
                </c:pt>
                <c:pt idx="14">
                  <c:v>50.813966560749996</c:v>
                </c:pt>
                <c:pt idx="15">
                  <c:v>54.981288890000009</c:v>
                </c:pt>
                <c:pt idx="16">
                  <c:v>62.168088455000003</c:v>
                </c:pt>
                <c:pt idx="17">
                  <c:v>64.331651867560012</c:v>
                </c:pt>
                <c:pt idx="18">
                  <c:v>61.804693555000007</c:v>
                </c:pt>
                <c:pt idx="19">
                  <c:v>28.685283075320005</c:v>
                </c:pt>
                <c:pt idx="20">
                  <c:v>10.399972692080002</c:v>
                </c:pt>
                <c:pt idx="21">
                  <c:v>20.143580462280006</c:v>
                </c:pt>
                <c:pt idx="22">
                  <c:v>0.50936247647999999</c:v>
                </c:pt>
                <c:pt idx="23">
                  <c:v>0.55272388644000003</c:v>
                </c:pt>
                <c:pt idx="24">
                  <c:v>0.54749451240000002</c:v>
                </c:pt>
                <c:pt idx="25">
                  <c:v>0.71654013156000007</c:v>
                </c:pt>
                <c:pt idx="26">
                  <c:v>0.77397152472000008</c:v>
                </c:pt>
                <c:pt idx="27">
                  <c:v>0.90232273404000007</c:v>
                </c:pt>
                <c:pt idx="28">
                  <c:v>0.90521219079999993</c:v>
                </c:pt>
                <c:pt idx="29">
                  <c:v>0.95699099012000011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36-4B03-B274-5B3426889A44}"/>
            </c:ext>
          </c:extLst>
        </c:ser>
        <c:ser>
          <c:idx val="1"/>
          <c:order val="1"/>
          <c:tx>
            <c:strRef>
              <c:f>Losunartölur!$B$73</c:f>
              <c:strCache>
                <c:ptCount val="1"/>
                <c:pt idx="0">
                  <c:v>Efnaiðnaður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Losunartölur!$D$71:$AG$71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Losunartölur!$D$73:$AG$73</c:f>
              <c:numCache>
                <c:formatCode>0</c:formatCode>
                <c:ptCount val="30"/>
                <c:pt idx="0">
                  <c:v>46.848301886792456</c:v>
                </c:pt>
                <c:pt idx="1">
                  <c:v>45.310981132075469</c:v>
                </c:pt>
                <c:pt idx="2">
                  <c:v>40.483622641509434</c:v>
                </c:pt>
                <c:pt idx="3">
                  <c:v>42.557999999999993</c:v>
                </c:pt>
                <c:pt idx="4">
                  <c:v>42.966415094339617</c:v>
                </c:pt>
                <c:pt idx="5">
                  <c:v>40.98335849056604</c:v>
                </c:pt>
                <c:pt idx="6">
                  <c:v>47.783811320754715</c:v>
                </c:pt>
                <c:pt idx="7">
                  <c:v>39.949818867924527</c:v>
                </c:pt>
                <c:pt idx="8">
                  <c:v>34.845215094339622</c:v>
                </c:pt>
                <c:pt idx="9">
                  <c:v>35.20705283018868</c:v>
                </c:pt>
                <c:pt idx="10">
                  <c:v>18.317007547169812</c:v>
                </c:pt>
                <c:pt idx="11">
                  <c:v>16.017271698113209</c:v>
                </c:pt>
                <c:pt idx="12">
                  <c:v>0.45369811320754716</c:v>
                </c:pt>
                <c:pt idx="13">
                  <c:v>0.47860377358490563</c:v>
                </c:pt>
                <c:pt idx="14">
                  <c:v>0.38885584464161987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36-4B03-B274-5B3426889A44}"/>
            </c:ext>
          </c:extLst>
        </c:ser>
        <c:ser>
          <c:idx val="2"/>
          <c:order val="2"/>
          <c:tx>
            <c:strRef>
              <c:f>Losunartölur!$B$74</c:f>
              <c:strCache>
                <c:ptCount val="1"/>
                <c:pt idx="0">
                  <c:v>Málmiðnaður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Losunartölur!$D$71:$AG$71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Losunartölur!$D$74:$AG$74</c:f>
              <c:numCache>
                <c:formatCode>0</c:formatCode>
                <c:ptCount val="30"/>
                <c:pt idx="0">
                  <c:v>844.21849272093868</c:v>
                </c:pt>
                <c:pt idx="1">
                  <c:v>729.28925317455264</c:v>
                </c:pt>
                <c:pt idx="2">
                  <c:v>507.94252052105691</c:v>
                </c:pt>
                <c:pt idx="3">
                  <c:v>468.19597389360285</c:v>
                </c:pt>
                <c:pt idx="4">
                  <c:v>435.82249082353007</c:v>
                </c:pt>
                <c:pt idx="5">
                  <c:v>469.08058151145946</c:v>
                </c:pt>
                <c:pt idx="6">
                  <c:v>424.9302712224794</c:v>
                </c:pt>
                <c:pt idx="7">
                  <c:v>546.86586298652901</c:v>
                </c:pt>
                <c:pt idx="8">
                  <c:v>681.79387578335638</c:v>
                </c:pt>
                <c:pt idx="9">
                  <c:v>816.11093412159926</c:v>
                </c:pt>
                <c:pt idx="10">
                  <c:v>868.16855663560455</c:v>
                </c:pt>
                <c:pt idx="11">
                  <c:v>876.23618558724195</c:v>
                </c:pt>
                <c:pt idx="12">
                  <c:v>890.30448668612462</c:v>
                </c:pt>
                <c:pt idx="13">
                  <c:v>882.78398520403402</c:v>
                </c:pt>
                <c:pt idx="14">
                  <c:v>862.97793414333808</c:v>
                </c:pt>
                <c:pt idx="15">
                  <c:v>827.51682820909514</c:v>
                </c:pt>
                <c:pt idx="16">
                  <c:v>1290.5307782243819</c:v>
                </c:pt>
                <c:pt idx="17">
                  <c:v>1425.3723220533482</c:v>
                </c:pt>
                <c:pt idx="18">
                  <c:v>1949.8811442899168</c:v>
                </c:pt>
                <c:pt idx="19">
                  <c:v>1764.6030770131906</c:v>
                </c:pt>
                <c:pt idx="20">
                  <c:v>1781.4676171498377</c:v>
                </c:pt>
                <c:pt idx="21">
                  <c:v>1668.9166203536577</c:v>
                </c:pt>
                <c:pt idx="22">
                  <c:v>1751.284646840084</c:v>
                </c:pt>
                <c:pt idx="23">
                  <c:v>1771.5009538248855</c:v>
                </c:pt>
                <c:pt idx="24">
                  <c:v>1750.482580561513</c:v>
                </c:pt>
                <c:pt idx="25">
                  <c:v>1807.4543303151615</c:v>
                </c:pt>
                <c:pt idx="26">
                  <c:v>1772.1443406546166</c:v>
                </c:pt>
                <c:pt idx="27">
                  <c:v>1823.8809574118795</c:v>
                </c:pt>
                <c:pt idx="28">
                  <c:v>1845.6638814134931</c:v>
                </c:pt>
                <c:pt idx="29">
                  <c:v>1805.6684014232742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36-4B03-B274-5B3426889A44}"/>
            </c:ext>
          </c:extLst>
        </c:ser>
        <c:ser>
          <c:idx val="3"/>
          <c:order val="3"/>
          <c:tx>
            <c:strRef>
              <c:f>Losunartölur!$B$75</c:f>
              <c:strCache>
                <c:ptCount val="1"/>
                <c:pt idx="0">
                  <c:v>Leysiefni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Losunartölur!$D$71:$AG$71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Losunartölur!$D$75:$AG$75</c:f>
              <c:numCache>
                <c:formatCode>0</c:formatCode>
                <c:ptCount val="30"/>
                <c:pt idx="0">
                  <c:v>6.7649734017292644</c:v>
                </c:pt>
                <c:pt idx="1">
                  <c:v>6.6253041308213696</c:v>
                </c:pt>
                <c:pt idx="2">
                  <c:v>6.7689445987083277</c:v>
                </c:pt>
                <c:pt idx="3">
                  <c:v>7.0152697015519276</c:v>
                </c:pt>
                <c:pt idx="4">
                  <c:v>6.9293960101627263</c:v>
                </c:pt>
                <c:pt idx="5">
                  <c:v>7.4412221829107272</c:v>
                </c:pt>
                <c:pt idx="6">
                  <c:v>7.4013184655099273</c:v>
                </c:pt>
                <c:pt idx="7">
                  <c:v>7.2865602901400255</c:v>
                </c:pt>
                <c:pt idx="8">
                  <c:v>7.4295130385937274</c:v>
                </c:pt>
                <c:pt idx="9">
                  <c:v>6.9792285308444919</c:v>
                </c:pt>
                <c:pt idx="10">
                  <c:v>7.3544798068163963</c:v>
                </c:pt>
                <c:pt idx="11">
                  <c:v>6.4540770969590309</c:v>
                </c:pt>
                <c:pt idx="12">
                  <c:v>6.6865073808821229</c:v>
                </c:pt>
                <c:pt idx="13">
                  <c:v>6.3554558977292652</c:v>
                </c:pt>
                <c:pt idx="14">
                  <c:v>7.1404000476541096</c:v>
                </c:pt>
                <c:pt idx="15">
                  <c:v>6.8704182663850943</c:v>
                </c:pt>
                <c:pt idx="16">
                  <c:v>7.6414170284739207</c:v>
                </c:pt>
                <c:pt idx="17">
                  <c:v>7.1614511326000727</c:v>
                </c:pt>
                <c:pt idx="18">
                  <c:v>6.3952977293226674</c:v>
                </c:pt>
                <c:pt idx="19">
                  <c:v>4.9046690367039307</c:v>
                </c:pt>
                <c:pt idx="20">
                  <c:v>5.1329721547256923</c:v>
                </c:pt>
                <c:pt idx="21">
                  <c:v>5.3571541559108322</c:v>
                </c:pt>
                <c:pt idx="22">
                  <c:v>5.3128578952911027</c:v>
                </c:pt>
                <c:pt idx="23">
                  <c:v>5.2625277798818964</c:v>
                </c:pt>
                <c:pt idx="24">
                  <c:v>5.3429897196137413</c:v>
                </c:pt>
                <c:pt idx="25">
                  <c:v>5.6735727014029846</c:v>
                </c:pt>
                <c:pt idx="26">
                  <c:v>5.7573938904590332</c:v>
                </c:pt>
                <c:pt idx="27">
                  <c:v>5.5747994899601974</c:v>
                </c:pt>
                <c:pt idx="28">
                  <c:v>6.1957835853715544</c:v>
                </c:pt>
                <c:pt idx="29">
                  <c:v>5.5528913043874635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6-4B03-B274-5B3426889A44}"/>
            </c:ext>
          </c:extLst>
        </c:ser>
        <c:ser>
          <c:idx val="4"/>
          <c:order val="4"/>
          <c:tx>
            <c:strRef>
              <c:f>Losunartölur!$B$76</c:f>
              <c:strCache>
                <c:ptCount val="1"/>
                <c:pt idx="0">
                  <c:v>F-gös (m.a. kælimiðlar)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Losunartölur!$D$71:$AG$71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Losunartölur!$D$76:$AG$76</c:f>
              <c:numCache>
                <c:formatCode>0</c:formatCode>
                <c:ptCount val="30"/>
                <c:pt idx="0" formatCode="0.0">
                  <c:v>0.34414661194926871</c:v>
                </c:pt>
                <c:pt idx="1">
                  <c:v>0.69354829829307219</c:v>
                </c:pt>
                <c:pt idx="2">
                  <c:v>0.70255239276177739</c:v>
                </c:pt>
                <c:pt idx="3">
                  <c:v>1.5785445399612708</c:v>
                </c:pt>
                <c:pt idx="4">
                  <c:v>2.0294982693707362</c:v>
                </c:pt>
                <c:pt idx="5">
                  <c:v>3.4296861422974523</c:v>
                </c:pt>
                <c:pt idx="6">
                  <c:v>10.650622753892511</c:v>
                </c:pt>
                <c:pt idx="7">
                  <c:v>16.886959163982002</c:v>
                </c:pt>
                <c:pt idx="8">
                  <c:v>26.314948582128707</c:v>
                </c:pt>
                <c:pt idx="9">
                  <c:v>37.977970668849785</c:v>
                </c:pt>
                <c:pt idx="10">
                  <c:v>43.961977487452273</c:v>
                </c:pt>
                <c:pt idx="11">
                  <c:v>41.101574945970597</c:v>
                </c:pt>
                <c:pt idx="12">
                  <c:v>49.328820891212487</c:v>
                </c:pt>
                <c:pt idx="13">
                  <c:v>46.558168921517073</c:v>
                </c:pt>
                <c:pt idx="14">
                  <c:v>51.465875369749902</c:v>
                </c:pt>
                <c:pt idx="15">
                  <c:v>55.560803785955123</c:v>
                </c:pt>
                <c:pt idx="16">
                  <c:v>57.39203030239694</c:v>
                </c:pt>
                <c:pt idx="17">
                  <c:v>50.851076681232449</c:v>
                </c:pt>
                <c:pt idx="18">
                  <c:v>60.443508455516159</c:v>
                </c:pt>
                <c:pt idx="19">
                  <c:v>73.117427133187689</c:v>
                </c:pt>
                <c:pt idx="20">
                  <c:v>105.10782589069591</c:v>
                </c:pt>
                <c:pt idx="21">
                  <c:v>130.4614723154526</c:v>
                </c:pt>
                <c:pt idx="22">
                  <c:v>140.74764413164129</c:v>
                </c:pt>
                <c:pt idx="23">
                  <c:v>163.38026478130112</c:v>
                </c:pt>
                <c:pt idx="24">
                  <c:v>169.59904284777508</c:v>
                </c:pt>
                <c:pt idx="25">
                  <c:v>179.66159605094157</c:v>
                </c:pt>
                <c:pt idx="26">
                  <c:v>203.8813610919334</c:v>
                </c:pt>
                <c:pt idx="27">
                  <c:v>188.90506612733489</c:v>
                </c:pt>
                <c:pt idx="28">
                  <c:v>163.49897185049622</c:v>
                </c:pt>
                <c:pt idx="29">
                  <c:v>207.33750230824063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36-4B03-B274-5B3426889A44}"/>
            </c:ext>
          </c:extLst>
        </c:ser>
        <c:ser>
          <c:idx val="5"/>
          <c:order val="5"/>
          <c:tx>
            <c:strRef>
              <c:f>Losunartölur!$B$77</c:f>
              <c:strCache>
                <c:ptCount val="1"/>
                <c:pt idx="0">
                  <c:v>Efnanotkun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Losunartölur!$D$71:$AG$71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Losunartölur!$D$77:$AG$77</c:f>
              <c:numCache>
                <c:formatCode>0</c:formatCode>
                <c:ptCount val="30"/>
                <c:pt idx="0">
                  <c:v>7.2426488624940006</c:v>
                </c:pt>
                <c:pt idx="1">
                  <c:v>6.8379971620340001</c:v>
                </c:pt>
                <c:pt idx="2">
                  <c:v>6.2945896573729998</c:v>
                </c:pt>
                <c:pt idx="3">
                  <c:v>6.2065886340949996</c:v>
                </c:pt>
                <c:pt idx="4">
                  <c:v>5.7732957654039998</c:v>
                </c:pt>
                <c:pt idx="5">
                  <c:v>5.7780892844159997</c:v>
                </c:pt>
                <c:pt idx="6">
                  <c:v>6.2068839869749999</c:v>
                </c:pt>
                <c:pt idx="7">
                  <c:v>6.23146920774</c:v>
                </c:pt>
                <c:pt idx="8">
                  <c:v>6.3833956434370007</c:v>
                </c:pt>
                <c:pt idx="9">
                  <c:v>6.5533484737369996</c:v>
                </c:pt>
                <c:pt idx="10">
                  <c:v>6.303549422853</c:v>
                </c:pt>
                <c:pt idx="11">
                  <c:v>6.0582498724159999</c:v>
                </c:pt>
                <c:pt idx="12">
                  <c:v>5.7355508743279993</c:v>
                </c:pt>
                <c:pt idx="13">
                  <c:v>5.6963754581449999</c:v>
                </c:pt>
                <c:pt idx="14">
                  <c:v>5.4358407881840005</c:v>
                </c:pt>
                <c:pt idx="15">
                  <c:v>6.4783591316300004</c:v>
                </c:pt>
                <c:pt idx="16">
                  <c:v>6.8378226238609994</c:v>
                </c:pt>
                <c:pt idx="17">
                  <c:v>7.5927826497629995</c:v>
                </c:pt>
                <c:pt idx="18">
                  <c:v>7.1663805621609997</c:v>
                </c:pt>
                <c:pt idx="19">
                  <c:v>6.6742271262259996</c:v>
                </c:pt>
                <c:pt idx="20">
                  <c:v>8.6045821591630016</c:v>
                </c:pt>
                <c:pt idx="21">
                  <c:v>7.0995532232550005</c:v>
                </c:pt>
                <c:pt idx="22">
                  <c:v>9.2891099155330004</c:v>
                </c:pt>
                <c:pt idx="23">
                  <c:v>6.7135940810730004</c:v>
                </c:pt>
                <c:pt idx="24">
                  <c:v>5.5639377114059991</c:v>
                </c:pt>
                <c:pt idx="25">
                  <c:v>4.8538679277100005</c:v>
                </c:pt>
                <c:pt idx="26">
                  <c:v>4.0214824195269996</c:v>
                </c:pt>
                <c:pt idx="27">
                  <c:v>4.79075334842</c:v>
                </c:pt>
                <c:pt idx="28">
                  <c:v>6.2710783616779997</c:v>
                </c:pt>
                <c:pt idx="29">
                  <c:v>4.8539555178149989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36-4B03-B274-5B3426889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949955576"/>
        <c:axId val="949955904"/>
      </c:barChart>
      <c:catAx>
        <c:axId val="94995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49955904"/>
        <c:crosses val="autoZero"/>
        <c:auto val="1"/>
        <c:lblAlgn val="ctr"/>
        <c:lblOffset val="100"/>
        <c:noMultiLvlLbl val="0"/>
      </c:catAx>
      <c:valAx>
        <c:axId val="94995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baseline="0">
                    <a:effectLst/>
                  </a:rPr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 sz="1000" b="0" i="0" baseline="0">
                    <a:effectLst/>
                  </a:rPr>
                  <a:t> (kt CO</a:t>
                </a:r>
                <a:r>
                  <a:rPr lang="is-IS" sz="1000" b="0" i="0" baseline="-25000">
                    <a:effectLst/>
                  </a:rPr>
                  <a:t>2</a:t>
                </a:r>
                <a:r>
                  <a:rPr lang="is-IS" sz="1000" b="0" i="0" baseline="0">
                    <a:effectLst/>
                  </a:rPr>
                  <a:t>-íg.)</a:t>
                </a:r>
                <a:endParaRPr lang="is-I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4995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 i="0" baseline="0">
                <a:effectLst/>
              </a:rPr>
              <a:t>Losun frá landbúnaði frá 1990 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Losunartölur!$B$99</c:f>
              <c:strCache>
                <c:ptCount val="1"/>
                <c:pt idx="0">
                  <c:v>Iðragerjun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Losunartölur!$D$98:$AG$98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Losunartölur!$D$99:$AG$99</c:f>
              <c:numCache>
                <c:formatCode>0</c:formatCode>
                <c:ptCount val="30"/>
                <c:pt idx="0">
                  <c:v>326.3216078471674</c:v>
                </c:pt>
                <c:pt idx="1">
                  <c:v>316.86114599782974</c:v>
                </c:pt>
                <c:pt idx="2">
                  <c:v>313.02291246108121</c:v>
                </c:pt>
                <c:pt idx="3">
                  <c:v>312.7188588030628</c:v>
                </c:pt>
                <c:pt idx="4">
                  <c:v>315.2010213005758</c:v>
                </c:pt>
                <c:pt idx="5">
                  <c:v>303.23375868625033</c:v>
                </c:pt>
                <c:pt idx="6">
                  <c:v>307.86556155956316</c:v>
                </c:pt>
                <c:pt idx="7">
                  <c:v>305.42543254476226</c:v>
                </c:pt>
                <c:pt idx="8">
                  <c:v>311.29075289315495</c:v>
                </c:pt>
                <c:pt idx="9">
                  <c:v>310.0177059071433</c:v>
                </c:pt>
                <c:pt idx="10">
                  <c:v>297.83699173059426</c:v>
                </c:pt>
                <c:pt idx="11">
                  <c:v>299.53582416632634</c:v>
                </c:pt>
                <c:pt idx="12">
                  <c:v>294.11960761413218</c:v>
                </c:pt>
                <c:pt idx="13">
                  <c:v>290.56052240999134</c:v>
                </c:pt>
                <c:pt idx="14">
                  <c:v>286.7254257231549</c:v>
                </c:pt>
                <c:pt idx="15">
                  <c:v>289.029125974507</c:v>
                </c:pt>
                <c:pt idx="16">
                  <c:v>294.56448094597323</c:v>
                </c:pt>
                <c:pt idx="17">
                  <c:v>298.84221730153513</c:v>
                </c:pt>
                <c:pt idx="18">
                  <c:v>301.85389401360175</c:v>
                </c:pt>
                <c:pt idx="19">
                  <c:v>306.13893784340803</c:v>
                </c:pt>
                <c:pt idx="20">
                  <c:v>303.06097745823894</c:v>
                </c:pt>
                <c:pt idx="21">
                  <c:v>302.58864287651352</c:v>
                </c:pt>
                <c:pt idx="22">
                  <c:v>299.58348935032336</c:v>
                </c:pt>
                <c:pt idx="23">
                  <c:v>292.90210638889243</c:v>
                </c:pt>
                <c:pt idx="24">
                  <c:v>311.37704484506315</c:v>
                </c:pt>
                <c:pt idx="25">
                  <c:v>313.84141674597242</c:v>
                </c:pt>
                <c:pt idx="26">
                  <c:v>318.06182815993714</c:v>
                </c:pt>
                <c:pt idx="27">
                  <c:v>311.00870553855987</c:v>
                </c:pt>
                <c:pt idx="28">
                  <c:v>301.14044393239038</c:v>
                </c:pt>
                <c:pt idx="29">
                  <c:v>296.70711455164752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C9-4AED-96A2-51D007CDED1B}"/>
            </c:ext>
          </c:extLst>
        </c:ser>
        <c:ser>
          <c:idx val="1"/>
          <c:order val="1"/>
          <c:tx>
            <c:strRef>
              <c:f>Losunartölur!$B$100</c:f>
              <c:strCache>
                <c:ptCount val="1"/>
                <c:pt idx="0">
                  <c:v>Meðhöndlun húsdýraáburðar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Losunartölur!$D$98:$AG$98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Losunartölur!$D$100:$AG$100</c:f>
              <c:numCache>
                <c:formatCode>0</c:formatCode>
                <c:ptCount val="30"/>
                <c:pt idx="0">
                  <c:v>81.66323687218005</c:v>
                </c:pt>
                <c:pt idx="1">
                  <c:v>79.352798326811183</c:v>
                </c:pt>
                <c:pt idx="2">
                  <c:v>77.132957417829431</c:v>
                </c:pt>
                <c:pt idx="3">
                  <c:v>76.916276103397067</c:v>
                </c:pt>
                <c:pt idx="4">
                  <c:v>76.822302096295687</c:v>
                </c:pt>
                <c:pt idx="5">
                  <c:v>75.025513028613986</c:v>
                </c:pt>
                <c:pt idx="6">
                  <c:v>75.840882444790026</c:v>
                </c:pt>
                <c:pt idx="7">
                  <c:v>74.892157467819388</c:v>
                </c:pt>
                <c:pt idx="8">
                  <c:v>76.871157967541379</c:v>
                </c:pt>
                <c:pt idx="9">
                  <c:v>76.619675765841805</c:v>
                </c:pt>
                <c:pt idx="10">
                  <c:v>74.868596970322898</c:v>
                </c:pt>
                <c:pt idx="11">
                  <c:v>75.327120820201728</c:v>
                </c:pt>
                <c:pt idx="12">
                  <c:v>73.751375965828061</c:v>
                </c:pt>
                <c:pt idx="13">
                  <c:v>72.578577116287704</c:v>
                </c:pt>
                <c:pt idx="14">
                  <c:v>71.513261992855249</c:v>
                </c:pt>
                <c:pt idx="15">
                  <c:v>72.375553101443558</c:v>
                </c:pt>
                <c:pt idx="16">
                  <c:v>75.319010190235417</c:v>
                </c:pt>
                <c:pt idx="17">
                  <c:v>77.085414248969556</c:v>
                </c:pt>
                <c:pt idx="18">
                  <c:v>77.262320023611323</c:v>
                </c:pt>
                <c:pt idx="19">
                  <c:v>78.034257656353077</c:v>
                </c:pt>
                <c:pt idx="20">
                  <c:v>75.042595855733055</c:v>
                </c:pt>
                <c:pt idx="21">
                  <c:v>76.611269993653465</c:v>
                </c:pt>
                <c:pt idx="22">
                  <c:v>73.754736707479935</c:v>
                </c:pt>
                <c:pt idx="23">
                  <c:v>71.617410240743823</c:v>
                </c:pt>
                <c:pt idx="24">
                  <c:v>77.308206161381719</c:v>
                </c:pt>
                <c:pt idx="25">
                  <c:v>77.802528260834251</c:v>
                </c:pt>
                <c:pt idx="26">
                  <c:v>79.189008316949284</c:v>
                </c:pt>
                <c:pt idx="27">
                  <c:v>78.158248288984026</c:v>
                </c:pt>
                <c:pt idx="28">
                  <c:v>75.781792948553033</c:v>
                </c:pt>
                <c:pt idx="29">
                  <c:v>73.985765840366255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C9-4AED-96A2-51D007CDED1B}"/>
            </c:ext>
          </c:extLst>
        </c:ser>
        <c:ser>
          <c:idx val="2"/>
          <c:order val="2"/>
          <c:tx>
            <c:strRef>
              <c:f>Losunartölur!$B$101</c:f>
              <c:strCache>
                <c:ptCount val="1"/>
                <c:pt idx="0">
                  <c:v>Nytjajarðvegur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Losunartölur!$D$98:$AG$98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Losunartölur!$D$101:$AG$101</c:f>
              <c:numCache>
                <c:formatCode>0</c:formatCode>
                <c:ptCount val="30"/>
                <c:pt idx="0">
                  <c:v>248.26269363947759</c:v>
                </c:pt>
                <c:pt idx="1">
                  <c:v>244.54429172722743</c:v>
                </c:pt>
                <c:pt idx="2">
                  <c:v>236.0440478634043</c:v>
                </c:pt>
                <c:pt idx="3">
                  <c:v>240.58826634731307</c:v>
                </c:pt>
                <c:pt idx="4">
                  <c:v>245.82379635895495</c:v>
                </c:pt>
                <c:pt idx="5">
                  <c:v>238.78057451260725</c:v>
                </c:pt>
                <c:pt idx="6">
                  <c:v>246.76142467637339</c:v>
                </c:pt>
                <c:pt idx="7">
                  <c:v>244.37343661077261</c:v>
                </c:pt>
                <c:pt idx="8">
                  <c:v>248.61180987784158</c:v>
                </c:pt>
                <c:pt idx="9">
                  <c:v>254.79667236321632</c:v>
                </c:pt>
                <c:pt idx="10">
                  <c:v>251.56909364826546</c:v>
                </c:pt>
                <c:pt idx="11">
                  <c:v>250.57607888095862</c:v>
                </c:pt>
                <c:pt idx="12">
                  <c:v>242.54755422689925</c:v>
                </c:pt>
                <c:pt idx="13">
                  <c:v>238.44769039126928</c:v>
                </c:pt>
                <c:pt idx="14">
                  <c:v>236.28382892714168</c:v>
                </c:pt>
                <c:pt idx="15">
                  <c:v>237.73932173854391</c:v>
                </c:pt>
                <c:pt idx="16">
                  <c:v>254.27267129965995</c:v>
                </c:pt>
                <c:pt idx="17">
                  <c:v>264.79658720345748</c:v>
                </c:pt>
                <c:pt idx="18">
                  <c:v>274.1835420852039</c:v>
                </c:pt>
                <c:pt idx="19">
                  <c:v>257.3206063740455</c:v>
                </c:pt>
                <c:pt idx="20">
                  <c:v>249.6321589676821</c:v>
                </c:pt>
                <c:pt idx="21">
                  <c:v>248.22934315182565</c:v>
                </c:pt>
                <c:pt idx="22">
                  <c:v>256.2471177985899</c:v>
                </c:pt>
                <c:pt idx="23">
                  <c:v>251.30330213798769</c:v>
                </c:pt>
                <c:pt idx="24">
                  <c:v>273.23219548093925</c:v>
                </c:pt>
                <c:pt idx="25">
                  <c:v>257.44631120891972</c:v>
                </c:pt>
                <c:pt idx="26">
                  <c:v>254.1380214346789</c:v>
                </c:pt>
                <c:pt idx="27">
                  <c:v>264.40479512371024</c:v>
                </c:pt>
                <c:pt idx="28">
                  <c:v>251.78871581223322</c:v>
                </c:pt>
                <c:pt idx="29">
                  <c:v>242.28887697472896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9-4AED-96A2-51D007CDED1B}"/>
            </c:ext>
          </c:extLst>
        </c:ser>
        <c:ser>
          <c:idx val="3"/>
          <c:order val="3"/>
          <c:tx>
            <c:strRef>
              <c:f>Losunartölur!$B$102</c:f>
              <c:strCache>
                <c:ptCount val="1"/>
                <c:pt idx="0">
                  <c:v>Áburður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Losunartölur!$D$98:$AG$98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Losunartölur!$D$102:$AG$102</c:f>
              <c:numCache>
                <c:formatCode>0.0</c:formatCode>
                <c:ptCount val="30"/>
                <c:pt idx="0">
                  <c:v>0.51700000000000002</c:v>
                </c:pt>
                <c:pt idx="1">
                  <c:v>0.24233146666666666</c:v>
                </c:pt>
                <c:pt idx="2">
                  <c:v>0.55757973333333333</c:v>
                </c:pt>
                <c:pt idx="3">
                  <c:v>0.49869013333333329</c:v>
                </c:pt>
                <c:pt idx="4">
                  <c:v>6.7686666666666673E-2</c:v>
                </c:pt>
                <c:pt idx="5">
                  <c:v>6.1221600000000008E-2</c:v>
                </c:pt>
                <c:pt idx="6">
                  <c:v>0.41275373333329646</c:v>
                </c:pt>
                <c:pt idx="7">
                  <c:v>0.75665919999999987</c:v>
                </c:pt>
                <c:pt idx="8">
                  <c:v>7.5803200000000001E-2</c:v>
                </c:pt>
                <c:pt idx="9">
                  <c:v>9.421426666666384E-2</c:v>
                </c:pt>
                <c:pt idx="10">
                  <c:v>0.11834533333333333</c:v>
                </c:pt>
                <c:pt idx="11">
                  <c:v>0.10186586666666667</c:v>
                </c:pt>
                <c:pt idx="12">
                  <c:v>0.13691919999999999</c:v>
                </c:pt>
                <c:pt idx="13">
                  <c:v>2.6465890000000005</c:v>
                </c:pt>
                <c:pt idx="14">
                  <c:v>4.9528167333333339</c:v>
                </c:pt>
                <c:pt idx="15">
                  <c:v>4.2094843999999991</c:v>
                </c:pt>
                <c:pt idx="16">
                  <c:v>2.8716423999999998</c:v>
                </c:pt>
                <c:pt idx="17">
                  <c:v>1.5525269635845629</c:v>
                </c:pt>
                <c:pt idx="18">
                  <c:v>4.7374723122222218</c:v>
                </c:pt>
                <c:pt idx="19">
                  <c:v>3.4430504389844439</c:v>
                </c:pt>
                <c:pt idx="20">
                  <c:v>2.0871003046666665</c:v>
                </c:pt>
                <c:pt idx="21">
                  <c:v>2.5996383361666666</c:v>
                </c:pt>
                <c:pt idx="22">
                  <c:v>3.5792256916777778</c:v>
                </c:pt>
                <c:pt idx="23">
                  <c:v>2.8903801666666666</c:v>
                </c:pt>
                <c:pt idx="24">
                  <c:v>2.2151572666666666</c:v>
                </c:pt>
                <c:pt idx="25">
                  <c:v>3.4765136999999999</c:v>
                </c:pt>
                <c:pt idx="26">
                  <c:v>2.9089470666666664</c:v>
                </c:pt>
                <c:pt idx="27">
                  <c:v>2.3697695999999997</c:v>
                </c:pt>
                <c:pt idx="28">
                  <c:v>3.194328866666666</c:v>
                </c:pt>
                <c:pt idx="29">
                  <c:v>5.8660550666666662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C9-4AED-96A2-51D007CDE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1135892928"/>
        <c:axId val="1135886696"/>
      </c:barChart>
      <c:catAx>
        <c:axId val="113589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5886696"/>
        <c:crosses val="autoZero"/>
        <c:auto val="1"/>
        <c:lblAlgn val="ctr"/>
        <c:lblOffset val="100"/>
        <c:noMultiLvlLbl val="0"/>
      </c:catAx>
      <c:valAx>
        <c:axId val="113588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baseline="0">
                    <a:effectLst/>
                  </a:rPr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 sz="1000" b="0" i="0" baseline="0">
                    <a:effectLst/>
                  </a:rPr>
                  <a:t> (kt CO</a:t>
                </a:r>
                <a:r>
                  <a:rPr lang="is-IS" sz="1000" b="0" i="0" baseline="-25000">
                    <a:effectLst/>
                  </a:rPr>
                  <a:t>2</a:t>
                </a:r>
                <a:r>
                  <a:rPr lang="is-IS" sz="1000" b="0" i="0" baseline="0">
                    <a:effectLst/>
                  </a:rPr>
                  <a:t>-íg.)</a:t>
                </a:r>
                <a:endParaRPr lang="is-I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589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 i="0" baseline="0">
                <a:effectLst/>
              </a:rPr>
              <a:t>Losun vegna úrgangs frá 1990 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Losunartölur!$B$124</c:f>
              <c:strCache>
                <c:ptCount val="1"/>
                <c:pt idx="0">
                  <c:v>Urðun úrgangs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Losunartölur!$D$123:$AG$123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Losunartölur!$D$124:$AG$124</c:f>
              <c:numCache>
                <c:formatCode>0</c:formatCode>
                <c:ptCount val="30"/>
                <c:pt idx="0">
                  <c:v>149.73224359180495</c:v>
                </c:pt>
                <c:pt idx="1">
                  <c:v>154.75155590477738</c:v>
                </c:pt>
                <c:pt idx="2">
                  <c:v>168.14846358502928</c:v>
                </c:pt>
                <c:pt idx="3">
                  <c:v>179.68923104666308</c:v>
                </c:pt>
                <c:pt idx="4">
                  <c:v>190.33919241003571</c:v>
                </c:pt>
                <c:pt idx="5">
                  <c:v>201.09490457909786</c:v>
                </c:pt>
                <c:pt idx="6">
                  <c:v>204.95623387252914</c:v>
                </c:pt>
                <c:pt idx="7">
                  <c:v>208.75624387879702</c:v>
                </c:pt>
                <c:pt idx="8">
                  <c:v>214.88154243483393</c:v>
                </c:pt>
                <c:pt idx="9">
                  <c:v>221.64651205698209</c:v>
                </c:pt>
                <c:pt idx="10">
                  <c:v>227.17540037737282</c:v>
                </c:pt>
                <c:pt idx="11">
                  <c:v>235.46736183854097</c:v>
                </c:pt>
                <c:pt idx="12">
                  <c:v>236.29149612066971</c:v>
                </c:pt>
                <c:pt idx="13">
                  <c:v>237.08877957030938</c:v>
                </c:pt>
                <c:pt idx="14">
                  <c:v>244.82889159437428</c:v>
                </c:pt>
                <c:pt idx="15">
                  <c:v>234.37921196633101</c:v>
                </c:pt>
                <c:pt idx="16">
                  <c:v>265.32269581775853</c:v>
                </c:pt>
                <c:pt idx="17">
                  <c:v>262.41508077476391</c:v>
                </c:pt>
                <c:pt idx="18">
                  <c:v>252.08197955104674</c:v>
                </c:pt>
                <c:pt idx="19">
                  <c:v>242.79421898440251</c:v>
                </c:pt>
                <c:pt idx="20">
                  <c:v>242.68989381530926</c:v>
                </c:pt>
                <c:pt idx="21">
                  <c:v>221.37354613052207</c:v>
                </c:pt>
                <c:pt idx="22">
                  <c:v>195.92564616445776</c:v>
                </c:pt>
                <c:pt idx="23">
                  <c:v>208.1074537581577</c:v>
                </c:pt>
                <c:pt idx="24">
                  <c:v>204.58904049232558</c:v>
                </c:pt>
                <c:pt idx="25">
                  <c:v>200.14798023607082</c:v>
                </c:pt>
                <c:pt idx="26">
                  <c:v>191.97150498230337</c:v>
                </c:pt>
                <c:pt idx="27">
                  <c:v>184.80485083694774</c:v>
                </c:pt>
                <c:pt idx="28">
                  <c:v>192.83175217185243</c:v>
                </c:pt>
                <c:pt idx="29">
                  <c:v>162.89272538557594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6-4922-8E3A-553426D2FA53}"/>
            </c:ext>
          </c:extLst>
        </c:ser>
        <c:ser>
          <c:idx val="1"/>
          <c:order val="1"/>
          <c:tx>
            <c:strRef>
              <c:f>Losunartölur!$B$125</c:f>
              <c:strCache>
                <c:ptCount val="1"/>
                <c:pt idx="0">
                  <c:v>Jarðgerð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Losunartölur!$D$123:$AG$123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Losunartölur!$D$125:$AG$125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0.34304000000000001</c:v>
                </c:pt>
                <c:pt idx="6">
                  <c:v>0.34304000000000001</c:v>
                </c:pt>
                <c:pt idx="7">
                  <c:v>0.34304000000000001</c:v>
                </c:pt>
                <c:pt idx="8">
                  <c:v>0.34304000000000001</c:v>
                </c:pt>
                <c:pt idx="9">
                  <c:v>0.34304000000000001</c:v>
                </c:pt>
                <c:pt idx="10">
                  <c:v>0.34304000000000001</c:v>
                </c:pt>
                <c:pt idx="11">
                  <c:v>0.34304000000000001</c:v>
                </c:pt>
                <c:pt idx="12">
                  <c:v>0.34304000000000001</c:v>
                </c:pt>
                <c:pt idx="13">
                  <c:v>0.51455999999999991</c:v>
                </c:pt>
                <c:pt idx="14">
                  <c:v>0.51455999999999991</c:v>
                </c:pt>
                <c:pt idx="15">
                  <c:v>0.85759999999999992</c:v>
                </c:pt>
                <c:pt idx="16">
                  <c:v>1.37216</c:v>
                </c:pt>
                <c:pt idx="17">
                  <c:v>1.7151999999999998</c:v>
                </c:pt>
                <c:pt idx="18">
                  <c:v>1.8193126399999999</c:v>
                </c:pt>
                <c:pt idx="19">
                  <c:v>2.1848087244799999</c:v>
                </c:pt>
                <c:pt idx="20">
                  <c:v>2.6147431920640001</c:v>
                </c:pt>
                <c:pt idx="21">
                  <c:v>2.4494580812799995</c:v>
                </c:pt>
                <c:pt idx="22">
                  <c:v>1.91746496</c:v>
                </c:pt>
                <c:pt idx="23">
                  <c:v>2.5671398400000003</c:v>
                </c:pt>
                <c:pt idx="24">
                  <c:v>3.4544128000000001</c:v>
                </c:pt>
                <c:pt idx="25">
                  <c:v>3.6536161280000004</c:v>
                </c:pt>
                <c:pt idx="26">
                  <c:v>3.9122494208000003</c:v>
                </c:pt>
                <c:pt idx="27">
                  <c:v>3.7228464025600005</c:v>
                </c:pt>
                <c:pt idx="28">
                  <c:v>4.1174077516800001</c:v>
                </c:pt>
                <c:pt idx="29">
                  <c:v>4.093311610112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6-4922-8E3A-553426D2FA53}"/>
            </c:ext>
          </c:extLst>
        </c:ser>
        <c:ser>
          <c:idx val="2"/>
          <c:order val="2"/>
          <c:tx>
            <c:strRef>
              <c:f>Losunartölur!$B$126</c:f>
              <c:strCache>
                <c:ptCount val="1"/>
                <c:pt idx="0">
                  <c:v>Brennsla og opinn bruni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Losunartölur!$D$123:$AG$123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Losunartölur!$E$126:$AG$126</c:f>
              <c:numCache>
                <c:formatCode>0</c:formatCode>
                <c:ptCount val="29"/>
                <c:pt idx="0">
                  <c:v>14.941539657667798</c:v>
                </c:pt>
                <c:pt idx="1">
                  <c:v>14.562318787884408</c:v>
                </c:pt>
                <c:pt idx="2">
                  <c:v>12.512133237071936</c:v>
                </c:pt>
                <c:pt idx="3">
                  <c:v>11.574038171498445</c:v>
                </c:pt>
                <c:pt idx="4">
                  <c:v>10.273340219497227</c:v>
                </c:pt>
                <c:pt idx="5">
                  <c:v>9.2476883490454576</c:v>
                </c:pt>
                <c:pt idx="6">
                  <c:v>8.8874543231161933</c:v>
                </c:pt>
                <c:pt idx="7">
                  <c:v>7.5891978511927753</c:v>
                </c:pt>
                <c:pt idx="8">
                  <c:v>6.2800606840948987</c:v>
                </c:pt>
                <c:pt idx="9">
                  <c:v>6.0298185105264857</c:v>
                </c:pt>
                <c:pt idx="10">
                  <c:v>5.5292089972410414</c:v>
                </c:pt>
                <c:pt idx="11">
                  <c:v>5.1488933127525609</c:v>
                </c:pt>
                <c:pt idx="12">
                  <c:v>4.445315657067705</c:v>
                </c:pt>
                <c:pt idx="13">
                  <c:v>6.7800387675425391</c:v>
                </c:pt>
                <c:pt idx="14">
                  <c:v>5.4745524920987885</c:v>
                </c:pt>
                <c:pt idx="15">
                  <c:v>5.5327898723174114</c:v>
                </c:pt>
                <c:pt idx="16">
                  <c:v>8.6209444666858275</c:v>
                </c:pt>
                <c:pt idx="17">
                  <c:v>6.8306331539132445</c:v>
                </c:pt>
                <c:pt idx="18">
                  <c:v>6.6865975583634754</c:v>
                </c:pt>
                <c:pt idx="19">
                  <c:v>6.5122992051654096</c:v>
                </c:pt>
                <c:pt idx="20">
                  <c:v>7.1444797801906246</c:v>
                </c:pt>
                <c:pt idx="21">
                  <c:v>6.9025475471280862</c:v>
                </c:pt>
                <c:pt idx="22">
                  <c:v>5.9733521193200012</c:v>
                </c:pt>
                <c:pt idx="23">
                  <c:v>7.8417672927911646</c:v>
                </c:pt>
                <c:pt idx="24">
                  <c:v>7.099509136388134</c:v>
                </c:pt>
                <c:pt idx="25">
                  <c:v>7.4268464206791744</c:v>
                </c:pt>
                <c:pt idx="26">
                  <c:v>7.7987273868057061</c:v>
                </c:pt>
                <c:pt idx="27">
                  <c:v>6.8257945909720972</c:v>
                </c:pt>
                <c:pt idx="28">
                  <c:v>9.3740210721608026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86-4922-8E3A-553426D2FA53}"/>
            </c:ext>
          </c:extLst>
        </c:ser>
        <c:ser>
          <c:idx val="3"/>
          <c:order val="3"/>
          <c:tx>
            <c:strRef>
              <c:f>Losunartölur!$B$127</c:f>
              <c:strCache>
                <c:ptCount val="1"/>
                <c:pt idx="0">
                  <c:v>Meðhöndlun skólps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Losunartölur!$D$123:$AG$123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Losunartölur!$D$127:$AG$127</c:f>
              <c:numCache>
                <c:formatCode>0</c:formatCode>
                <c:ptCount val="30"/>
                <c:pt idx="0">
                  <c:v>54.577184719350861</c:v>
                </c:pt>
                <c:pt idx="1">
                  <c:v>57.490037925957409</c:v>
                </c:pt>
                <c:pt idx="2">
                  <c:v>56.899386825593929</c:v>
                </c:pt>
                <c:pt idx="3">
                  <c:v>60.695490619330911</c:v>
                </c:pt>
                <c:pt idx="4">
                  <c:v>56.530250588878559</c:v>
                </c:pt>
                <c:pt idx="5">
                  <c:v>58.660729232419783</c:v>
                </c:pt>
                <c:pt idx="6">
                  <c:v>69.789749144994119</c:v>
                </c:pt>
                <c:pt idx="7">
                  <c:v>73.756801656359528</c:v>
                </c:pt>
                <c:pt idx="8">
                  <c:v>60.668326071041697</c:v>
                </c:pt>
                <c:pt idx="9">
                  <c:v>62.241125002241766</c:v>
                </c:pt>
                <c:pt idx="10">
                  <c:v>68.004692548303083</c:v>
                </c:pt>
                <c:pt idx="11">
                  <c:v>68.302282579270468</c:v>
                </c:pt>
                <c:pt idx="12">
                  <c:v>79.673364144892346</c:v>
                </c:pt>
                <c:pt idx="13">
                  <c:v>73.649458340794226</c:v>
                </c:pt>
                <c:pt idx="14">
                  <c:v>66.514330732257946</c:v>
                </c:pt>
                <c:pt idx="15">
                  <c:v>63.55749979436159</c:v>
                </c:pt>
                <c:pt idx="16">
                  <c:v>56.163803470532955</c:v>
                </c:pt>
                <c:pt idx="17">
                  <c:v>58.998001394075487</c:v>
                </c:pt>
                <c:pt idx="18">
                  <c:v>54.137949223232852</c:v>
                </c:pt>
                <c:pt idx="19">
                  <c:v>51.386617252651121</c:v>
                </c:pt>
                <c:pt idx="20">
                  <c:v>44.630929391335727</c:v>
                </c:pt>
                <c:pt idx="21">
                  <c:v>47.356463527162113</c:v>
                </c:pt>
                <c:pt idx="22">
                  <c:v>55.43161309847747</c:v>
                </c:pt>
                <c:pt idx="23">
                  <c:v>53.379442865373008</c:v>
                </c:pt>
                <c:pt idx="24">
                  <c:v>44.081387095277286</c:v>
                </c:pt>
                <c:pt idx="25">
                  <c:v>49.989633858876743</c:v>
                </c:pt>
                <c:pt idx="26">
                  <c:v>44.936435317753762</c:v>
                </c:pt>
                <c:pt idx="27">
                  <c:v>48.576368267988258</c:v>
                </c:pt>
                <c:pt idx="28">
                  <c:v>51.083308535961606</c:v>
                </c:pt>
                <c:pt idx="29">
                  <c:v>47.855045065138654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86-4922-8E3A-553426D2F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1135872920"/>
        <c:axId val="1135881776"/>
      </c:barChart>
      <c:catAx>
        <c:axId val="1135872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5881776"/>
        <c:crosses val="autoZero"/>
        <c:auto val="1"/>
        <c:lblAlgn val="ctr"/>
        <c:lblOffset val="100"/>
        <c:noMultiLvlLbl val="0"/>
      </c:catAx>
      <c:valAx>
        <c:axId val="113588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 b="0" i="0" baseline="0">
                    <a:effectLst/>
                  </a:rPr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 sz="1000" b="0" i="0" baseline="0">
                    <a:effectLst/>
                  </a:rPr>
                  <a:t>, (kt CO</a:t>
                </a:r>
                <a:r>
                  <a:rPr lang="is-IS" sz="1000" b="0" i="0" baseline="-25000">
                    <a:effectLst/>
                  </a:rPr>
                  <a:t>2</a:t>
                </a:r>
                <a:r>
                  <a:rPr lang="is-IS" sz="1000" b="0" i="0" baseline="0">
                    <a:effectLst/>
                  </a:rPr>
                  <a:t>-íg)</a:t>
                </a:r>
                <a:endParaRPr lang="is-I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135872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 i="0" baseline="0">
                <a:effectLst/>
              </a:rPr>
              <a:t>Heildarlosun með landnotkun og skógrækt 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Losunartölur!$B$152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Losunartölur!$D$151:$AG$151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Losunartölur!$D$152:$AG$152</c:f>
              <c:numCache>
                <c:formatCode>0</c:formatCode>
                <c:ptCount val="30"/>
                <c:pt idx="0">
                  <c:v>1849.0995803295662</c:v>
                </c:pt>
                <c:pt idx="1">
                  <c:v>1760.597040055454</c:v>
                </c:pt>
                <c:pt idx="2">
                  <c:v>1906.7376503651049</c:v>
                </c:pt>
                <c:pt idx="3">
                  <c:v>2017.2708765124307</c:v>
                </c:pt>
                <c:pt idx="4">
                  <c:v>1971.0087219124803</c:v>
                </c:pt>
                <c:pt idx="5">
                  <c:v>2061.0807484242077</c:v>
                </c:pt>
                <c:pt idx="6">
                  <c:v>2117.7906547737443</c:v>
                </c:pt>
                <c:pt idx="7">
                  <c:v>2158.4717917562571</c:v>
                </c:pt>
                <c:pt idx="8">
                  <c:v>2151.9789916509822</c:v>
                </c:pt>
                <c:pt idx="9">
                  <c:v>2209.0419875627831</c:v>
                </c:pt>
                <c:pt idx="10">
                  <c:v>2191.2954655183867</c:v>
                </c:pt>
                <c:pt idx="11">
                  <c:v>2079.0338213589812</c:v>
                </c:pt>
                <c:pt idx="12">
                  <c:v>2189.4811265625976</c:v>
                </c:pt>
                <c:pt idx="13">
                  <c:v>2178.6520836280256</c:v>
                </c:pt>
                <c:pt idx="14">
                  <c:v>2278.2593529081182</c:v>
                </c:pt>
                <c:pt idx="15">
                  <c:v>2163.8784009674282</c:v>
                </c:pt>
                <c:pt idx="16">
                  <c:v>2226.486689831293</c:v>
                </c:pt>
                <c:pt idx="17">
                  <c:v>2371.7622802352721</c:v>
                </c:pt>
                <c:pt idx="18">
                  <c:v>2241.3427005602689</c:v>
                </c:pt>
                <c:pt idx="19">
                  <c:v>2140.303864180848</c:v>
                </c:pt>
                <c:pt idx="20">
                  <c:v>2029.2823193574648</c:v>
                </c:pt>
                <c:pt idx="21">
                  <c:v>1906.7267283445588</c:v>
                </c:pt>
                <c:pt idx="22">
                  <c:v>1856.8776527534926</c:v>
                </c:pt>
                <c:pt idx="23">
                  <c:v>1818.2358884068512</c:v>
                </c:pt>
                <c:pt idx="24">
                  <c:v>1830.0256287516142</c:v>
                </c:pt>
                <c:pt idx="25">
                  <c:v>1852.1732603319913</c:v>
                </c:pt>
                <c:pt idx="26">
                  <c:v>1827.4979452542875</c:v>
                </c:pt>
                <c:pt idx="27">
                  <c:v>1870.5162136826505</c:v>
                </c:pt>
                <c:pt idx="28">
                  <c:v>1912.8811387623273</c:v>
                </c:pt>
                <c:pt idx="29">
                  <c:v>1854.913234156475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1-41B1-95A4-0771DF2C267C}"/>
            </c:ext>
          </c:extLst>
        </c:ser>
        <c:ser>
          <c:idx val="1"/>
          <c:order val="1"/>
          <c:tx>
            <c:strRef>
              <c:f>Losunartölur!$B$153</c:f>
              <c:strCache>
                <c:ptCount val="1"/>
                <c:pt idx="0">
                  <c:v>Iðnaður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Losunartölur!$D$151:$AG$151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Losunartölur!$D$153:$AG$153</c:f>
              <c:numCache>
                <c:formatCode>0</c:formatCode>
                <c:ptCount val="30"/>
                <c:pt idx="0">
                  <c:v>957.67490317115369</c:v>
                </c:pt>
                <c:pt idx="1">
                  <c:v>837.38486184365149</c:v>
                </c:pt>
                <c:pt idx="2">
                  <c:v>607.86235578490937</c:v>
                </c:pt>
                <c:pt idx="3">
                  <c:v>565.20905393139867</c:v>
                </c:pt>
                <c:pt idx="4">
                  <c:v>530.8741643043071</c:v>
                </c:pt>
                <c:pt idx="5">
                  <c:v>564.5549987762746</c:v>
                </c:pt>
                <c:pt idx="6">
                  <c:v>538.72854830992401</c:v>
                </c:pt>
                <c:pt idx="7">
                  <c:v>663.73973902037812</c:v>
                </c:pt>
                <c:pt idx="8">
                  <c:v>811.12569410910555</c:v>
                </c:pt>
                <c:pt idx="9">
                  <c:v>964.23378153115664</c:v>
                </c:pt>
                <c:pt idx="10">
                  <c:v>1009.5554009218461</c:v>
                </c:pt>
                <c:pt idx="11">
                  <c:v>1004.5268045634508</c:v>
                </c:pt>
                <c:pt idx="12">
                  <c:v>991.82274190250484</c:v>
                </c:pt>
                <c:pt idx="13">
                  <c:v>974.84839895476023</c:v>
                </c:pt>
                <c:pt idx="14">
                  <c:v>978.22287275431779</c:v>
                </c:pt>
                <c:pt idx="15">
                  <c:v>951.40769828306532</c:v>
                </c:pt>
                <c:pt idx="16">
                  <c:v>1424.5701366341139</c:v>
                </c:pt>
                <c:pt idx="17">
                  <c:v>1555.3092843845036</c:v>
                </c:pt>
                <c:pt idx="18">
                  <c:v>2085.6910245919166</c:v>
                </c:pt>
                <c:pt idx="19">
                  <c:v>1877.9846833846284</c:v>
                </c:pt>
                <c:pt idx="20">
                  <c:v>1910.7129700465023</c:v>
                </c:pt>
                <c:pt idx="21">
                  <c:v>1831.978380510556</c:v>
                </c:pt>
                <c:pt idx="22">
                  <c:v>1907.143621259029</c:v>
                </c:pt>
                <c:pt idx="23">
                  <c:v>1947.4100643535814</c:v>
                </c:pt>
                <c:pt idx="24">
                  <c:v>1931.5360453527078</c:v>
                </c:pt>
                <c:pt idx="25">
                  <c:v>1998.3599071267761</c:v>
                </c:pt>
                <c:pt idx="26">
                  <c:v>1986.5785495812563</c:v>
                </c:pt>
                <c:pt idx="27">
                  <c:v>2024.0538991116346</c:v>
                </c:pt>
                <c:pt idx="28" formatCode="0.00">
                  <c:v>2022.534927401839</c:v>
                </c:pt>
                <c:pt idx="29" formatCode="0.00">
                  <c:v>2024.3697415438371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1-41B1-95A4-0771DF2C267C}"/>
            </c:ext>
          </c:extLst>
        </c:ser>
        <c:ser>
          <c:idx val="2"/>
          <c:order val="2"/>
          <c:tx>
            <c:strRef>
              <c:f>Losunartölur!$B$154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Losunartölur!$D$151:$AG$151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Losunartölur!$D$154:$AG$154</c:f>
              <c:numCache>
                <c:formatCode>0</c:formatCode>
                <c:ptCount val="30"/>
                <c:pt idx="0">
                  <c:v>656.76453835882512</c:v>
                </c:pt>
                <c:pt idx="1">
                  <c:v>641.00056751853504</c:v>
                </c:pt>
                <c:pt idx="2">
                  <c:v>626.75749747564828</c:v>
                </c:pt>
                <c:pt idx="3">
                  <c:v>630.72209138710627</c:v>
                </c:pt>
                <c:pt idx="4">
                  <c:v>637.91480642249314</c:v>
                </c:pt>
                <c:pt idx="5">
                  <c:v>617.10106782747152</c:v>
                </c:pt>
                <c:pt idx="6">
                  <c:v>630.88062241405987</c:v>
                </c:pt>
                <c:pt idx="7">
                  <c:v>625.44768582335416</c:v>
                </c:pt>
                <c:pt idx="8">
                  <c:v>636.84952393853791</c:v>
                </c:pt>
                <c:pt idx="9">
                  <c:v>641.52826830286801</c:v>
                </c:pt>
                <c:pt idx="10">
                  <c:v>624.39302768251594</c:v>
                </c:pt>
                <c:pt idx="11">
                  <c:v>625.54088973415332</c:v>
                </c:pt>
                <c:pt idx="12">
                  <c:v>610.55545700685946</c:v>
                </c:pt>
                <c:pt idx="13">
                  <c:v>604.23337891754829</c:v>
                </c:pt>
                <c:pt idx="14">
                  <c:v>599.47533337648508</c:v>
                </c:pt>
                <c:pt idx="15">
                  <c:v>603.35348521449441</c:v>
                </c:pt>
                <c:pt idx="16">
                  <c:v>627.02780483586866</c:v>
                </c:pt>
                <c:pt idx="17">
                  <c:v>642.27674571754665</c:v>
                </c:pt>
                <c:pt idx="18">
                  <c:v>658.03722843463913</c:v>
                </c:pt>
                <c:pt idx="19">
                  <c:v>644.93685231279107</c:v>
                </c:pt>
                <c:pt idx="20">
                  <c:v>629.82283258632083</c:v>
                </c:pt>
                <c:pt idx="21">
                  <c:v>630.02889435815928</c:v>
                </c:pt>
                <c:pt idx="22">
                  <c:v>633.16456954807097</c:v>
                </c:pt>
                <c:pt idx="23">
                  <c:v>618.71319893429063</c:v>
                </c:pt>
                <c:pt idx="24">
                  <c:v>664.13260375405082</c:v>
                </c:pt>
                <c:pt idx="25">
                  <c:v>652.56676991572647</c:v>
                </c:pt>
                <c:pt idx="26">
                  <c:v>654.29780497823197</c:v>
                </c:pt>
                <c:pt idx="27">
                  <c:v>655.94151855125426</c:v>
                </c:pt>
                <c:pt idx="28">
                  <c:v>631.90528155984327</c:v>
                </c:pt>
                <c:pt idx="29">
                  <c:v>618.84781243340944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11-41B1-95A4-0771DF2C267C}"/>
            </c:ext>
          </c:extLst>
        </c:ser>
        <c:ser>
          <c:idx val="3"/>
          <c:order val="3"/>
          <c:tx>
            <c:strRef>
              <c:f>Losunartölur!$B$155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Losunartölur!$D$151:$AG$151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Losunartölur!$D$155:$AG$155</c:f>
              <c:numCache>
                <c:formatCode>0</c:formatCode>
                <c:ptCount val="30"/>
                <c:pt idx="0">
                  <c:v>219.36458748868134</c:v>
                </c:pt>
                <c:pt idx="1">
                  <c:v>227.18313348840258</c:v>
                </c:pt>
                <c:pt idx="2">
                  <c:v>239.61016919850761</c:v>
                </c:pt>
                <c:pt idx="3">
                  <c:v>252.89685490306593</c:v>
                </c:pt>
                <c:pt idx="4">
                  <c:v>258.44348117041272</c:v>
                </c:pt>
                <c:pt idx="5">
                  <c:v>270.37201403101483</c:v>
                </c:pt>
                <c:pt idx="6">
                  <c:v>284.33671136656869</c:v>
                </c:pt>
                <c:pt idx="7">
                  <c:v>291.74353985827275</c:v>
                </c:pt>
                <c:pt idx="8">
                  <c:v>283.4821063570684</c:v>
                </c:pt>
                <c:pt idx="9">
                  <c:v>290.51073774331877</c:v>
                </c:pt>
                <c:pt idx="10">
                  <c:v>301.55295143620242</c:v>
                </c:pt>
                <c:pt idx="11">
                  <c:v>309.64189341505244</c:v>
                </c:pt>
                <c:pt idx="12">
                  <c:v>321.4567935783146</c:v>
                </c:pt>
                <c:pt idx="13">
                  <c:v>315.69811356817132</c:v>
                </c:pt>
                <c:pt idx="14">
                  <c:v>318.6378210941748</c:v>
                </c:pt>
                <c:pt idx="15">
                  <c:v>304.26886425279139</c:v>
                </c:pt>
                <c:pt idx="16">
                  <c:v>328.39144916060894</c:v>
                </c:pt>
                <c:pt idx="17">
                  <c:v>331.74922663552525</c:v>
                </c:pt>
                <c:pt idx="18">
                  <c:v>314.86987456819281</c:v>
                </c:pt>
                <c:pt idx="19">
                  <c:v>303.05224251989711</c:v>
                </c:pt>
                <c:pt idx="20">
                  <c:v>296.44786560387439</c:v>
                </c:pt>
                <c:pt idx="21">
                  <c:v>278.32394751915484</c:v>
                </c:pt>
                <c:pt idx="22">
                  <c:v>260.17727177006327</c:v>
                </c:pt>
                <c:pt idx="23">
                  <c:v>270.02738858285073</c:v>
                </c:pt>
                <c:pt idx="24">
                  <c:v>259.96660768039402</c:v>
                </c:pt>
                <c:pt idx="25">
                  <c:v>260.89073935933573</c:v>
                </c:pt>
                <c:pt idx="26">
                  <c:v>248.24703614153631</c:v>
                </c:pt>
                <c:pt idx="27">
                  <c:v>244.90279289430168</c:v>
                </c:pt>
                <c:pt idx="28">
                  <c:v>254.85826305046612</c:v>
                </c:pt>
                <c:pt idx="29">
                  <c:v>224.21510313298742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11-41B1-95A4-0771DF2C267C}"/>
            </c:ext>
          </c:extLst>
        </c:ser>
        <c:ser>
          <c:idx val="4"/>
          <c:order val="4"/>
          <c:tx>
            <c:strRef>
              <c:f>Losunartölur!$B$156</c:f>
              <c:strCache>
                <c:ptCount val="1"/>
                <c:pt idx="0">
                  <c:v>Landnotkun og skógrækt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Losunartölur!$D$151:$AG$151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Losunartölur!$D$156:$AG$156</c:f>
              <c:numCache>
                <c:formatCode>0</c:formatCode>
                <c:ptCount val="30"/>
                <c:pt idx="0">
                  <c:v>9192.1917871379264</c:v>
                </c:pt>
                <c:pt idx="1">
                  <c:v>9198.3665947638037</c:v>
                </c:pt>
                <c:pt idx="2">
                  <c:v>9189.3282935131265</c:v>
                </c:pt>
                <c:pt idx="3">
                  <c:v>9196.1670138149111</c:v>
                </c:pt>
                <c:pt idx="4">
                  <c:v>9166.9478522255322</c:v>
                </c:pt>
                <c:pt idx="5">
                  <c:v>9161.1091508903082</c:v>
                </c:pt>
                <c:pt idx="6">
                  <c:v>9159.2945756299723</c:v>
                </c:pt>
                <c:pt idx="7">
                  <c:v>9157.7466144309383</c:v>
                </c:pt>
                <c:pt idx="8">
                  <c:v>9159.7440122637217</c:v>
                </c:pt>
                <c:pt idx="9">
                  <c:v>9169.6883232873297</c:v>
                </c:pt>
                <c:pt idx="10">
                  <c:v>9183.8748653186249</c:v>
                </c:pt>
                <c:pt idx="11">
                  <c:v>9195.3355944931682</c:v>
                </c:pt>
                <c:pt idx="12">
                  <c:v>9219.5948618729672</c:v>
                </c:pt>
                <c:pt idx="13">
                  <c:v>9215.861536682105</c:v>
                </c:pt>
                <c:pt idx="14">
                  <c:v>9222.8960536908417</c:v>
                </c:pt>
                <c:pt idx="15">
                  <c:v>9233.2788468165636</c:v>
                </c:pt>
                <c:pt idx="16">
                  <c:v>9302.8893258410117</c:v>
                </c:pt>
                <c:pt idx="17">
                  <c:v>9319.0217788801128</c:v>
                </c:pt>
                <c:pt idx="18">
                  <c:v>9339.1054104085106</c:v>
                </c:pt>
                <c:pt idx="19">
                  <c:v>9316.4235876287876</c:v>
                </c:pt>
                <c:pt idx="20">
                  <c:v>9293.3822360185677</c:v>
                </c:pt>
                <c:pt idx="21">
                  <c:v>9267.8825683713912</c:v>
                </c:pt>
                <c:pt idx="22">
                  <c:v>9262.4750538041026</c:v>
                </c:pt>
                <c:pt idx="23">
                  <c:v>9248.8233682625432</c:v>
                </c:pt>
                <c:pt idx="24">
                  <c:v>9225.0556243432329</c:v>
                </c:pt>
                <c:pt idx="25">
                  <c:v>9202.1794027525448</c:v>
                </c:pt>
                <c:pt idx="26">
                  <c:v>9174.7565176382941</c:v>
                </c:pt>
                <c:pt idx="27">
                  <c:v>9135.226802177338</c:v>
                </c:pt>
                <c:pt idx="28">
                  <c:v>9105.5739702912142</c:v>
                </c:pt>
                <c:pt idx="29">
                  <c:v>9072.0565948866079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11-41B1-95A4-0771DF2C2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1096279760"/>
        <c:axId val="1096278776"/>
      </c:barChart>
      <c:catAx>
        <c:axId val="109627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6278776"/>
        <c:crosses val="autoZero"/>
        <c:auto val="1"/>
        <c:lblAlgn val="ctr"/>
        <c:lblOffset val="100"/>
        <c:noMultiLvlLbl val="0"/>
      </c:catAx>
      <c:valAx>
        <c:axId val="1096278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/>
                  <a:t> (kt CO</a:t>
                </a:r>
                <a:r>
                  <a:rPr lang="is-IS" sz="1000" baseline="-25000"/>
                  <a:t>2</a:t>
                </a:r>
                <a:r>
                  <a:rPr lang="is-IS"/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09627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800" b="1" i="0" baseline="0">
                <a:effectLst/>
              </a:rPr>
              <a:t>Losun frá landnotkun og skógrækt frá 1990 </a:t>
            </a:r>
            <a:endParaRPr lang="is-I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Losunartölur!$B$187</c:f>
              <c:strCache>
                <c:ptCount val="1"/>
                <c:pt idx="0">
                  <c:v>Viðarafurður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Losunartölur!$D$180:$AG$180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Losunartölur!$D$187:$AG$187</c:f>
              <c:numCache>
                <c:formatCode>0.000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5.1879785421000003E-4</c:v>
                </c:pt>
                <c:pt idx="8">
                  <c:v>-7.2899714048400002E-3</c:v>
                </c:pt>
                <c:pt idx="9">
                  <c:v>3.4118470721400001E-3</c:v>
                </c:pt>
                <c:pt idx="10">
                  <c:v>4.3501897029E-4</c:v>
                </c:pt>
                <c:pt idx="11">
                  <c:v>3.1701310118699999E-3</c:v>
                </c:pt>
                <c:pt idx="12">
                  <c:v>2.2765598586700002E-3</c:v>
                </c:pt>
                <c:pt idx="13">
                  <c:v>-1.1768500439700001E-3</c:v>
                </c:pt>
                <c:pt idx="14">
                  <c:v>4.2590022112000002E-4</c:v>
                </c:pt>
                <c:pt idx="15">
                  <c:v>-2.4757687655999999E-4</c:v>
                </c:pt>
                <c:pt idx="16">
                  <c:v>3.0829052255900002E-3</c:v>
                </c:pt>
                <c:pt idx="17">
                  <c:v>2.6067479256699998E-3</c:v>
                </c:pt>
                <c:pt idx="18">
                  <c:v>-1.4903911981870001E-2</c:v>
                </c:pt>
                <c:pt idx="19">
                  <c:v>-9.6232144524799994E-3</c:v>
                </c:pt>
                <c:pt idx="20">
                  <c:v>-3.0219679527930001E-2</c:v>
                </c:pt>
                <c:pt idx="21">
                  <c:v>-3.2620154588120003E-2</c:v>
                </c:pt>
                <c:pt idx="22">
                  <c:v>-6.0580887780179997E-2</c:v>
                </c:pt>
                <c:pt idx="23">
                  <c:v>-6.65430321533E-2</c:v>
                </c:pt>
                <c:pt idx="24">
                  <c:v>-6.5238163880020003E-2</c:v>
                </c:pt>
                <c:pt idx="25">
                  <c:v>-0.12415273687563</c:v>
                </c:pt>
                <c:pt idx="26">
                  <c:v>-3.8244932939009997E-2</c:v>
                </c:pt>
                <c:pt idx="27">
                  <c:v>-9.436319945853E-2</c:v>
                </c:pt>
                <c:pt idx="28">
                  <c:v>-0.15021242781801</c:v>
                </c:pt>
                <c:pt idx="29">
                  <c:v>-2.8430976744520001E-2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E7-40CB-89A8-4A03A4A64903}"/>
            </c:ext>
          </c:extLst>
        </c:ser>
        <c:ser>
          <c:idx val="0"/>
          <c:order val="1"/>
          <c:tx>
            <c:strRef>
              <c:f>Losunartölur!$B$181</c:f>
              <c:strCache>
                <c:ptCount val="1"/>
                <c:pt idx="0">
                  <c:v>Skóglendi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Losunartölur!$D$180:$AG$180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Losunartölur!$D$181:$AG$181</c:f>
              <c:numCache>
                <c:formatCode>0</c:formatCode>
                <c:ptCount val="30"/>
                <c:pt idx="0">
                  <c:v>-43.227997311165609</c:v>
                </c:pt>
                <c:pt idx="1">
                  <c:v>-44.591561335100337</c:v>
                </c:pt>
                <c:pt idx="2">
                  <c:v>-49.081970506148039</c:v>
                </c:pt>
                <c:pt idx="3">
                  <c:v>-54.20615306986776</c:v>
                </c:pt>
                <c:pt idx="4">
                  <c:v>-57.095199287724519</c:v>
                </c:pt>
                <c:pt idx="5">
                  <c:v>-66.633865440569764</c:v>
                </c:pt>
                <c:pt idx="6">
                  <c:v>-70.784051765011242</c:v>
                </c:pt>
                <c:pt idx="7">
                  <c:v>-77.644375067003125</c:v>
                </c:pt>
                <c:pt idx="8">
                  <c:v>-86.080096220098284</c:v>
                </c:pt>
                <c:pt idx="9">
                  <c:v>-92.391546455296194</c:v>
                </c:pt>
                <c:pt idx="10">
                  <c:v>-102.5700665615189</c:v>
                </c:pt>
                <c:pt idx="11">
                  <c:v>-108.20130665859365</c:v>
                </c:pt>
                <c:pt idx="12">
                  <c:v>-117.43209267907461</c:v>
                </c:pt>
                <c:pt idx="13">
                  <c:v>-128.18359195677127</c:v>
                </c:pt>
                <c:pt idx="14">
                  <c:v>-134.1198101878928</c:v>
                </c:pt>
                <c:pt idx="15">
                  <c:v>-153.51401524445478</c:v>
                </c:pt>
                <c:pt idx="16">
                  <c:v>-159.78120493942222</c:v>
                </c:pt>
                <c:pt idx="17">
                  <c:v>-167.48654602692096</c:v>
                </c:pt>
                <c:pt idx="18">
                  <c:v>-171.50051666901925</c:v>
                </c:pt>
                <c:pt idx="19">
                  <c:v>-185.07777624927499</c:v>
                </c:pt>
                <c:pt idx="20">
                  <c:v>-208.45726223933005</c:v>
                </c:pt>
                <c:pt idx="21">
                  <c:v>-235.5940678691536</c:v>
                </c:pt>
                <c:pt idx="22">
                  <c:v>-246.1292646609588</c:v>
                </c:pt>
                <c:pt idx="23">
                  <c:v>-264.72292112331667</c:v>
                </c:pt>
                <c:pt idx="24">
                  <c:v>-288.43873406001268</c:v>
                </c:pt>
                <c:pt idx="25">
                  <c:v>-312.56292636355732</c:v>
                </c:pt>
                <c:pt idx="26">
                  <c:v>-335.962369653839</c:v>
                </c:pt>
                <c:pt idx="27">
                  <c:v>-374.44962858443137</c:v>
                </c:pt>
                <c:pt idx="28">
                  <c:v>-403.12764333641417</c:v>
                </c:pt>
                <c:pt idx="29">
                  <c:v>-446.21303552611641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7-40CB-89A8-4A03A4A64903}"/>
            </c:ext>
          </c:extLst>
        </c:ser>
        <c:ser>
          <c:idx val="1"/>
          <c:order val="2"/>
          <c:tx>
            <c:strRef>
              <c:f>Losunartölur!$B$182</c:f>
              <c:strCache>
                <c:ptCount val="1"/>
                <c:pt idx="0">
                  <c:v>Ræktunarland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Losunartölur!$D$180:$AG$180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Losunartölur!$D$182:$AG$182</c:f>
              <c:numCache>
                <c:formatCode>0</c:formatCode>
                <c:ptCount val="30"/>
                <c:pt idx="0">
                  <c:v>1975.0288786025292</c:v>
                </c:pt>
                <c:pt idx="1">
                  <c:v>1972.9011282913009</c:v>
                </c:pt>
                <c:pt idx="2">
                  <c:v>1970.1641701728136</c:v>
                </c:pt>
                <c:pt idx="3">
                  <c:v>1967.460456008806</c:v>
                </c:pt>
                <c:pt idx="4">
                  <c:v>1964.7712698389346</c:v>
                </c:pt>
                <c:pt idx="5">
                  <c:v>1962.0619976391772</c:v>
                </c:pt>
                <c:pt idx="6">
                  <c:v>1959.3268773165421</c:v>
                </c:pt>
                <c:pt idx="7">
                  <c:v>1956.6345730457667</c:v>
                </c:pt>
                <c:pt idx="8">
                  <c:v>1953.9292733205157</c:v>
                </c:pt>
                <c:pt idx="9">
                  <c:v>1951.288592237463</c:v>
                </c:pt>
                <c:pt idx="10">
                  <c:v>1948.6205649288024</c:v>
                </c:pt>
                <c:pt idx="11">
                  <c:v>1946.0243560704305</c:v>
                </c:pt>
                <c:pt idx="12">
                  <c:v>1943.436499399689</c:v>
                </c:pt>
                <c:pt idx="13">
                  <c:v>1940.8508792672949</c:v>
                </c:pt>
                <c:pt idx="14">
                  <c:v>1938.2234602546357</c:v>
                </c:pt>
                <c:pt idx="15">
                  <c:v>1935.6715424124729</c:v>
                </c:pt>
                <c:pt idx="16">
                  <c:v>1933.182101434342</c:v>
                </c:pt>
                <c:pt idx="17">
                  <c:v>1930.652926124367</c:v>
                </c:pt>
                <c:pt idx="18">
                  <c:v>1928.1848302580192</c:v>
                </c:pt>
                <c:pt idx="19">
                  <c:v>1925.7510499370885</c:v>
                </c:pt>
                <c:pt idx="20">
                  <c:v>1923.3247243493458</c:v>
                </c:pt>
                <c:pt idx="21">
                  <c:v>1920.8958699647987</c:v>
                </c:pt>
                <c:pt idx="22">
                  <c:v>1918.4644944910551</c:v>
                </c:pt>
                <c:pt idx="23">
                  <c:v>1916.0306056005379</c:v>
                </c:pt>
                <c:pt idx="24">
                  <c:v>1913.5942109306998</c:v>
                </c:pt>
                <c:pt idx="25">
                  <c:v>1911.2598694175672</c:v>
                </c:pt>
                <c:pt idx="26">
                  <c:v>1908.4990092959522</c:v>
                </c:pt>
                <c:pt idx="27">
                  <c:v>1906.268909432994</c:v>
                </c:pt>
                <c:pt idx="28">
                  <c:v>1903.8225673283669</c:v>
                </c:pt>
                <c:pt idx="29">
                  <c:v>1901.3722475282998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7-40CB-89A8-4A03A4A64903}"/>
            </c:ext>
          </c:extLst>
        </c:ser>
        <c:ser>
          <c:idx val="3"/>
          <c:order val="3"/>
          <c:tx>
            <c:strRef>
              <c:f>Losunartölur!$B$184</c:f>
              <c:strCache>
                <c:ptCount val="1"/>
                <c:pt idx="0">
                  <c:v>Votlendi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Losunartölur!$D$180:$AG$180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Losunartölur!$D$184:$AG$184</c:f>
              <c:numCache>
                <c:formatCode>0</c:formatCode>
                <c:ptCount val="30"/>
                <c:pt idx="0">
                  <c:v>1872.2094299319081</c:v>
                </c:pt>
                <c:pt idx="1">
                  <c:v>1881.400106396527</c:v>
                </c:pt>
                <c:pt idx="2">
                  <c:v>1880.7499320278118</c:v>
                </c:pt>
                <c:pt idx="3">
                  <c:v>1880.1143376590967</c:v>
                </c:pt>
                <c:pt idx="4">
                  <c:v>1879.0315902095886</c:v>
                </c:pt>
                <c:pt idx="5">
                  <c:v>1877.4997767477782</c:v>
                </c:pt>
                <c:pt idx="6">
                  <c:v>1879.5454025270446</c:v>
                </c:pt>
                <c:pt idx="7">
                  <c:v>1877.1266783698643</c:v>
                </c:pt>
                <c:pt idx="8">
                  <c:v>1873.7390102824288</c:v>
                </c:pt>
                <c:pt idx="9">
                  <c:v>1869.6408140801404</c:v>
                </c:pt>
                <c:pt idx="10">
                  <c:v>1864.0991578368466</c:v>
                </c:pt>
                <c:pt idx="11">
                  <c:v>1860.6502256427607</c:v>
                </c:pt>
                <c:pt idx="12">
                  <c:v>1855.6270980702336</c:v>
                </c:pt>
                <c:pt idx="13">
                  <c:v>1852.5331638925497</c:v>
                </c:pt>
                <c:pt idx="14">
                  <c:v>1849.1965043774314</c:v>
                </c:pt>
                <c:pt idx="15">
                  <c:v>1844.5102148213073</c:v>
                </c:pt>
                <c:pt idx="16">
                  <c:v>1838.4114814602831</c:v>
                </c:pt>
                <c:pt idx="17">
                  <c:v>1828.8320963514198</c:v>
                </c:pt>
                <c:pt idx="18">
                  <c:v>1821.1867208232068</c:v>
                </c:pt>
                <c:pt idx="19">
                  <c:v>1819.8089144260919</c:v>
                </c:pt>
                <c:pt idx="20">
                  <c:v>1818.1073220937014</c:v>
                </c:pt>
                <c:pt idx="21">
                  <c:v>1816.4505342184827</c:v>
                </c:pt>
                <c:pt idx="22">
                  <c:v>1814.6721091146778</c:v>
                </c:pt>
                <c:pt idx="23">
                  <c:v>1812.9306473442061</c:v>
                </c:pt>
                <c:pt idx="24">
                  <c:v>1811.6164087963416</c:v>
                </c:pt>
                <c:pt idx="25">
                  <c:v>1809.9117714916633</c:v>
                </c:pt>
                <c:pt idx="26">
                  <c:v>1808.1800480494574</c:v>
                </c:pt>
                <c:pt idx="27">
                  <c:v>1806.5711696566509</c:v>
                </c:pt>
                <c:pt idx="28">
                  <c:v>1799.3735635509472</c:v>
                </c:pt>
                <c:pt idx="29">
                  <c:v>1802.334163059282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E7-40CB-89A8-4A03A4A64903}"/>
            </c:ext>
          </c:extLst>
        </c:ser>
        <c:ser>
          <c:idx val="2"/>
          <c:order val="4"/>
          <c:tx>
            <c:strRef>
              <c:f>Losunartölur!$B$183</c:f>
              <c:strCache>
                <c:ptCount val="1"/>
                <c:pt idx="0">
                  <c:v>Graslendi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Losunartölur!$D$180:$AG$180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Losunartölur!$D$183:$AG$183</c:f>
              <c:numCache>
                <c:formatCode>0</c:formatCode>
                <c:ptCount val="30"/>
                <c:pt idx="0">
                  <c:v>5371.7913311698831</c:v>
                </c:pt>
                <c:pt idx="1">
                  <c:v>5372.2667766663099</c:v>
                </c:pt>
                <c:pt idx="2">
                  <c:v>5371.106017073882</c:v>
                </c:pt>
                <c:pt idx="3">
                  <c:v>5371.6009967878963</c:v>
                </c:pt>
                <c:pt idx="4">
                  <c:v>5372.460451218124</c:v>
                </c:pt>
                <c:pt idx="5">
                  <c:v>5374.7770536295147</c:v>
                </c:pt>
                <c:pt idx="6">
                  <c:v>5376.0930244653282</c:v>
                </c:pt>
                <c:pt idx="7">
                  <c:v>5385.5545397493115</c:v>
                </c:pt>
                <c:pt idx="8">
                  <c:v>5401.8074400649275</c:v>
                </c:pt>
                <c:pt idx="9">
                  <c:v>5422.4918058008125</c:v>
                </c:pt>
                <c:pt idx="10">
                  <c:v>5455.421889933843</c:v>
                </c:pt>
                <c:pt idx="11">
                  <c:v>5478.7662693524489</c:v>
                </c:pt>
                <c:pt idx="12">
                  <c:v>5515.2217517635963</c:v>
                </c:pt>
                <c:pt idx="13">
                  <c:v>5531.4098638291434</c:v>
                </c:pt>
                <c:pt idx="14">
                  <c:v>5544.6338311497084</c:v>
                </c:pt>
                <c:pt idx="15">
                  <c:v>5571.9627803423973</c:v>
                </c:pt>
                <c:pt idx="16">
                  <c:v>5648.987838822266</c:v>
                </c:pt>
                <c:pt idx="17">
                  <c:v>5687.1585547370996</c:v>
                </c:pt>
                <c:pt idx="18">
                  <c:v>5741.1837038793064</c:v>
                </c:pt>
                <c:pt idx="19">
                  <c:v>5749.0877868052439</c:v>
                </c:pt>
                <c:pt idx="20">
                  <c:v>5754.6048918058568</c:v>
                </c:pt>
                <c:pt idx="21">
                  <c:v>5760.3195906670453</c:v>
                </c:pt>
                <c:pt idx="22">
                  <c:v>5769.6655305627501</c:v>
                </c:pt>
                <c:pt idx="23">
                  <c:v>5778.6645449356492</c:v>
                </c:pt>
                <c:pt idx="24">
                  <c:v>5782.6585143103785</c:v>
                </c:pt>
                <c:pt idx="25">
                  <c:v>5787.8098479041309</c:v>
                </c:pt>
                <c:pt idx="26">
                  <c:v>5788.2039152999942</c:v>
                </c:pt>
                <c:pt idx="27">
                  <c:v>5791.0633702804143</c:v>
                </c:pt>
                <c:pt idx="28">
                  <c:v>5799.7802177655331</c:v>
                </c:pt>
                <c:pt idx="29">
                  <c:v>5808.7139042703657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E7-40CB-89A8-4A03A4A64903}"/>
            </c:ext>
          </c:extLst>
        </c:ser>
        <c:ser>
          <c:idx val="4"/>
          <c:order val="5"/>
          <c:tx>
            <c:strRef>
              <c:f>Losunartölur!$B$185</c:f>
              <c:strCache>
                <c:ptCount val="1"/>
                <c:pt idx="0">
                  <c:v>Byggð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Losunartölur!$D$180:$AG$180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Losunartölur!$D$185:$AG$185</c:f>
              <c:numCache>
                <c:formatCode>0</c:formatCode>
                <c:ptCount val="30"/>
                <c:pt idx="0">
                  <c:v>16.390144744771799</c:v>
                </c:pt>
                <c:pt idx="1">
                  <c:v>16.390144744766111</c:v>
                </c:pt>
                <c:pt idx="2">
                  <c:v>16.39014474476798</c:v>
                </c:pt>
                <c:pt idx="3">
                  <c:v>31.197376428979489</c:v>
                </c:pt>
                <c:pt idx="4">
                  <c:v>7.7797402466097303</c:v>
                </c:pt>
                <c:pt idx="5">
                  <c:v>13.404188314406721</c:v>
                </c:pt>
                <c:pt idx="6">
                  <c:v>15.113323086068251</c:v>
                </c:pt>
                <c:pt idx="7">
                  <c:v>16.074679535143911</c:v>
                </c:pt>
                <c:pt idx="8">
                  <c:v>16.355674787353969</c:v>
                </c:pt>
                <c:pt idx="9">
                  <c:v>18.65524577713769</c:v>
                </c:pt>
                <c:pt idx="10">
                  <c:v>18.302884161681039</c:v>
                </c:pt>
                <c:pt idx="11">
                  <c:v>18.092879955109101</c:v>
                </c:pt>
                <c:pt idx="12">
                  <c:v>22.739328758663859</c:v>
                </c:pt>
                <c:pt idx="13">
                  <c:v>19.252398499932749</c:v>
                </c:pt>
                <c:pt idx="14">
                  <c:v>24.96164219673819</c:v>
                </c:pt>
                <c:pt idx="15">
                  <c:v>34.648572061717971</c:v>
                </c:pt>
                <c:pt idx="16">
                  <c:v>42.073419483752467</c:v>
                </c:pt>
                <c:pt idx="17">
                  <c:v>39.862140946223711</c:v>
                </c:pt>
                <c:pt idx="18">
                  <c:v>20.061120658048161</c:v>
                </c:pt>
                <c:pt idx="19">
                  <c:v>6.8627296319406099</c:v>
                </c:pt>
                <c:pt idx="20">
                  <c:v>5.8327796885197101</c:v>
                </c:pt>
                <c:pt idx="21">
                  <c:v>5.8432615448079499</c:v>
                </c:pt>
                <c:pt idx="22">
                  <c:v>5.8625626675001197</c:v>
                </c:pt>
                <c:pt idx="23">
                  <c:v>5.9870345376196701</c:v>
                </c:pt>
                <c:pt idx="24">
                  <c:v>5.6904625297041598</c:v>
                </c:pt>
                <c:pt idx="25">
                  <c:v>5.8822084327832203</c:v>
                </c:pt>
                <c:pt idx="26">
                  <c:v>5.8741595796694899</c:v>
                </c:pt>
                <c:pt idx="27">
                  <c:v>5.8654713102090303</c:v>
                </c:pt>
                <c:pt idx="28">
                  <c:v>5.8754774105977496</c:v>
                </c:pt>
                <c:pt idx="29">
                  <c:v>5.8777465315223996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E7-40CB-89A8-4A03A4A64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701620392"/>
        <c:axId val="701628592"/>
      </c:barChart>
      <c:catAx>
        <c:axId val="701620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01628592"/>
        <c:crosses val="autoZero"/>
        <c:auto val="1"/>
        <c:lblAlgn val="ctr"/>
        <c:lblOffset val="100"/>
        <c:noMultiLvlLbl val="0"/>
      </c:catAx>
      <c:valAx>
        <c:axId val="701628592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/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/>
                  <a:t> (kt CO</a:t>
                </a:r>
                <a:r>
                  <a:rPr lang="is-IS" baseline="-25000"/>
                  <a:t>2</a:t>
                </a:r>
                <a:r>
                  <a:rPr lang="is-IS"/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0162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400" b="1" i="0" baseline="0">
                <a:effectLst/>
              </a:rPr>
              <a:t>Heildarlosun án landnotkunar og skógræktar</a:t>
            </a:r>
            <a:endParaRPr lang="en-US" sz="11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Losunartölur!$B$15</c:f>
              <c:strCache>
                <c:ptCount val="1"/>
                <c:pt idx="0">
                  <c:v>Orka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Losunartölur!$D$14:$AG$14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Losunartölur!$D$15:$AG$15</c:f>
              <c:numCache>
                <c:formatCode>0</c:formatCode>
                <c:ptCount val="30"/>
                <c:pt idx="0">
                  <c:v>1849.0995803295662</c:v>
                </c:pt>
                <c:pt idx="1">
                  <c:v>1760.597040055454</c:v>
                </c:pt>
                <c:pt idx="2">
                  <c:v>1906.7376503651049</c:v>
                </c:pt>
                <c:pt idx="3">
                  <c:v>2017.2708765124307</c:v>
                </c:pt>
                <c:pt idx="4">
                  <c:v>1971.0087219124803</c:v>
                </c:pt>
                <c:pt idx="5">
                  <c:v>2061.0807484242077</c:v>
                </c:pt>
                <c:pt idx="6">
                  <c:v>2117.7906547737443</c:v>
                </c:pt>
                <c:pt idx="7">
                  <c:v>2158.4717917562571</c:v>
                </c:pt>
                <c:pt idx="8">
                  <c:v>2151.9789916509822</c:v>
                </c:pt>
                <c:pt idx="9">
                  <c:v>2209.0419875627831</c:v>
                </c:pt>
                <c:pt idx="10">
                  <c:v>2191.2954655183867</c:v>
                </c:pt>
                <c:pt idx="11">
                  <c:v>2079.0338213589812</c:v>
                </c:pt>
                <c:pt idx="12">
                  <c:v>2189.4811265625976</c:v>
                </c:pt>
                <c:pt idx="13">
                  <c:v>2178.6520836280256</c:v>
                </c:pt>
                <c:pt idx="14">
                  <c:v>2278.2593529081182</c:v>
                </c:pt>
                <c:pt idx="15">
                  <c:v>2163.8784009674282</c:v>
                </c:pt>
                <c:pt idx="16">
                  <c:v>2226.486689831293</c:v>
                </c:pt>
                <c:pt idx="17">
                  <c:v>2371.7622802352721</c:v>
                </c:pt>
                <c:pt idx="18">
                  <c:v>2241.3427005602689</c:v>
                </c:pt>
                <c:pt idx="19">
                  <c:v>2140.303864180848</c:v>
                </c:pt>
                <c:pt idx="20">
                  <c:v>2029.2823193574648</c:v>
                </c:pt>
                <c:pt idx="21">
                  <c:v>1906.7267283445588</c:v>
                </c:pt>
                <c:pt idx="22">
                  <c:v>1856.8776527534926</c:v>
                </c:pt>
                <c:pt idx="23">
                  <c:v>1818.2358884068512</c:v>
                </c:pt>
                <c:pt idx="24">
                  <c:v>1830.0256287516142</c:v>
                </c:pt>
                <c:pt idx="25">
                  <c:v>1852.1732603319913</c:v>
                </c:pt>
                <c:pt idx="26">
                  <c:v>1827.4979452542875</c:v>
                </c:pt>
                <c:pt idx="27">
                  <c:v>1870.5162136826505</c:v>
                </c:pt>
                <c:pt idx="28">
                  <c:v>1912.8811387623273</c:v>
                </c:pt>
                <c:pt idx="29">
                  <c:v>1854.913234156475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F-42BE-9715-C38244C85C78}"/>
            </c:ext>
          </c:extLst>
        </c:ser>
        <c:ser>
          <c:idx val="1"/>
          <c:order val="1"/>
          <c:tx>
            <c:strRef>
              <c:f>Losunartölur!$B$16</c:f>
              <c:strCache>
                <c:ptCount val="1"/>
                <c:pt idx="0">
                  <c:v>Iðnaður og efnanotkun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Losunartölur!$D$14:$AG$14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Losunartölur!$D$16:$AG$16</c:f>
              <c:numCache>
                <c:formatCode>0</c:formatCode>
                <c:ptCount val="30"/>
                <c:pt idx="0">
                  <c:v>957.67490317115369</c:v>
                </c:pt>
                <c:pt idx="1">
                  <c:v>837.38486184365149</c:v>
                </c:pt>
                <c:pt idx="2">
                  <c:v>607.86235578490937</c:v>
                </c:pt>
                <c:pt idx="3">
                  <c:v>565.20905393139867</c:v>
                </c:pt>
                <c:pt idx="4">
                  <c:v>530.8741643043071</c:v>
                </c:pt>
                <c:pt idx="5">
                  <c:v>564.5549987762746</c:v>
                </c:pt>
                <c:pt idx="6">
                  <c:v>538.72854830992401</c:v>
                </c:pt>
                <c:pt idx="7">
                  <c:v>663.73973902037812</c:v>
                </c:pt>
                <c:pt idx="8">
                  <c:v>811.12569410910555</c:v>
                </c:pt>
                <c:pt idx="9">
                  <c:v>964.23378153115664</c:v>
                </c:pt>
                <c:pt idx="10">
                  <c:v>1009.5554009218461</c:v>
                </c:pt>
                <c:pt idx="11">
                  <c:v>1004.5268045634508</c:v>
                </c:pt>
                <c:pt idx="12">
                  <c:v>991.82274190250484</c:v>
                </c:pt>
                <c:pt idx="13">
                  <c:v>974.84839895476023</c:v>
                </c:pt>
                <c:pt idx="14">
                  <c:v>978.22287275431779</c:v>
                </c:pt>
                <c:pt idx="15">
                  <c:v>951.40769828306532</c:v>
                </c:pt>
                <c:pt idx="16">
                  <c:v>1424.5701366341139</c:v>
                </c:pt>
                <c:pt idx="17">
                  <c:v>1555.3092843845036</c:v>
                </c:pt>
                <c:pt idx="18">
                  <c:v>2085.6910245919166</c:v>
                </c:pt>
                <c:pt idx="19">
                  <c:v>1877.9846833846284</c:v>
                </c:pt>
                <c:pt idx="20">
                  <c:v>1910.7129700465023</c:v>
                </c:pt>
                <c:pt idx="21">
                  <c:v>1831.978380510556</c:v>
                </c:pt>
                <c:pt idx="22">
                  <c:v>1907.143621259029</c:v>
                </c:pt>
                <c:pt idx="23">
                  <c:v>1947.4100643535814</c:v>
                </c:pt>
                <c:pt idx="24">
                  <c:v>1931.5360453527078</c:v>
                </c:pt>
                <c:pt idx="25">
                  <c:v>1998.3599071267761</c:v>
                </c:pt>
                <c:pt idx="26">
                  <c:v>1986.5785495812563</c:v>
                </c:pt>
                <c:pt idx="27">
                  <c:v>2024.0538991116346</c:v>
                </c:pt>
                <c:pt idx="28">
                  <c:v>2022.534927401839</c:v>
                </c:pt>
                <c:pt idx="29">
                  <c:v>2024.3697415438371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F-42BE-9715-C38244C85C78}"/>
            </c:ext>
          </c:extLst>
        </c:ser>
        <c:ser>
          <c:idx val="2"/>
          <c:order val="2"/>
          <c:tx>
            <c:strRef>
              <c:f>Losunartölur!$B$17</c:f>
              <c:strCache>
                <c:ptCount val="1"/>
                <c:pt idx="0">
                  <c:v>Landbúnaður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Losunartölur!$D$14:$AG$14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Losunartölur!$D$17:$AG$17</c:f>
              <c:numCache>
                <c:formatCode>0</c:formatCode>
                <c:ptCount val="30"/>
                <c:pt idx="0">
                  <c:v>656.76453835882512</c:v>
                </c:pt>
                <c:pt idx="1">
                  <c:v>641.00056751853504</c:v>
                </c:pt>
                <c:pt idx="2">
                  <c:v>626.75749747564828</c:v>
                </c:pt>
                <c:pt idx="3">
                  <c:v>630.72209138710627</c:v>
                </c:pt>
                <c:pt idx="4">
                  <c:v>637.91480642249314</c:v>
                </c:pt>
                <c:pt idx="5">
                  <c:v>617.10106782747152</c:v>
                </c:pt>
                <c:pt idx="6">
                  <c:v>630.88062241405987</c:v>
                </c:pt>
                <c:pt idx="7">
                  <c:v>625.44768582335416</c:v>
                </c:pt>
                <c:pt idx="8">
                  <c:v>636.84952393853791</c:v>
                </c:pt>
                <c:pt idx="9">
                  <c:v>641.52826830286801</c:v>
                </c:pt>
                <c:pt idx="10">
                  <c:v>624.39302768251594</c:v>
                </c:pt>
                <c:pt idx="11">
                  <c:v>625.54088973415332</c:v>
                </c:pt>
                <c:pt idx="12">
                  <c:v>610.55545700685946</c:v>
                </c:pt>
                <c:pt idx="13">
                  <c:v>604.23337891754829</c:v>
                </c:pt>
                <c:pt idx="14">
                  <c:v>599.47533337648508</c:v>
                </c:pt>
                <c:pt idx="15">
                  <c:v>603.35348521449441</c:v>
                </c:pt>
                <c:pt idx="16">
                  <c:v>627.02780483586866</c:v>
                </c:pt>
                <c:pt idx="17">
                  <c:v>642.27674571754665</c:v>
                </c:pt>
                <c:pt idx="18">
                  <c:v>658.03722843463913</c:v>
                </c:pt>
                <c:pt idx="19">
                  <c:v>644.93685231279107</c:v>
                </c:pt>
                <c:pt idx="20">
                  <c:v>629.82283258632083</c:v>
                </c:pt>
                <c:pt idx="21">
                  <c:v>630.02889435815928</c:v>
                </c:pt>
                <c:pt idx="22">
                  <c:v>633.16456954807097</c:v>
                </c:pt>
                <c:pt idx="23">
                  <c:v>618.71319893429063</c:v>
                </c:pt>
                <c:pt idx="24">
                  <c:v>664.13260375405082</c:v>
                </c:pt>
                <c:pt idx="25">
                  <c:v>652.56676991572647</c:v>
                </c:pt>
                <c:pt idx="26">
                  <c:v>654.29780497823197</c:v>
                </c:pt>
                <c:pt idx="27">
                  <c:v>655.94151855125426</c:v>
                </c:pt>
                <c:pt idx="28">
                  <c:v>631.90528155984327</c:v>
                </c:pt>
                <c:pt idx="29">
                  <c:v>618.84781243340944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7F-42BE-9715-C38244C85C78}"/>
            </c:ext>
          </c:extLst>
        </c:ser>
        <c:ser>
          <c:idx val="3"/>
          <c:order val="3"/>
          <c:tx>
            <c:strRef>
              <c:f>Losunartölur!$B$18</c:f>
              <c:strCache>
                <c:ptCount val="1"/>
                <c:pt idx="0">
                  <c:v>Úrgangur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Losunartölur!$D$14:$AG$14</c:f>
              <c:numCache>
                <c:formatCode>General</c:formatCode>
                <c:ptCount val="3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</c:numCache>
            </c:numRef>
          </c:cat>
          <c:val>
            <c:numRef>
              <c:f>Losunartölur!$D$18:$AG$18</c:f>
              <c:numCache>
                <c:formatCode>0</c:formatCode>
                <c:ptCount val="30"/>
                <c:pt idx="0">
                  <c:v>219.36458748868134</c:v>
                </c:pt>
                <c:pt idx="1">
                  <c:v>227.18313348840258</c:v>
                </c:pt>
                <c:pt idx="2">
                  <c:v>239.61016919850761</c:v>
                </c:pt>
                <c:pt idx="3">
                  <c:v>252.89685490306593</c:v>
                </c:pt>
                <c:pt idx="4">
                  <c:v>258.44348117041272</c:v>
                </c:pt>
                <c:pt idx="5">
                  <c:v>270.37201403101483</c:v>
                </c:pt>
                <c:pt idx="6">
                  <c:v>284.33671136656869</c:v>
                </c:pt>
                <c:pt idx="7">
                  <c:v>291.74353985827275</c:v>
                </c:pt>
                <c:pt idx="8">
                  <c:v>283.4821063570684</c:v>
                </c:pt>
                <c:pt idx="9">
                  <c:v>290.51073774331877</c:v>
                </c:pt>
                <c:pt idx="10">
                  <c:v>301.55295143620242</c:v>
                </c:pt>
                <c:pt idx="11">
                  <c:v>309.64189341505244</c:v>
                </c:pt>
                <c:pt idx="12">
                  <c:v>321.4567935783146</c:v>
                </c:pt>
                <c:pt idx="13">
                  <c:v>315.69811356817132</c:v>
                </c:pt>
                <c:pt idx="14">
                  <c:v>318.6378210941748</c:v>
                </c:pt>
                <c:pt idx="15">
                  <c:v>304.26886425279139</c:v>
                </c:pt>
                <c:pt idx="16">
                  <c:v>328.39144916060894</c:v>
                </c:pt>
                <c:pt idx="17">
                  <c:v>331.74922663552525</c:v>
                </c:pt>
                <c:pt idx="18">
                  <c:v>314.86987456819281</c:v>
                </c:pt>
                <c:pt idx="19">
                  <c:v>303.05224251989711</c:v>
                </c:pt>
                <c:pt idx="20">
                  <c:v>296.44786560387439</c:v>
                </c:pt>
                <c:pt idx="21">
                  <c:v>278.32394751915484</c:v>
                </c:pt>
                <c:pt idx="22">
                  <c:v>260.17727177006327</c:v>
                </c:pt>
                <c:pt idx="23">
                  <c:v>270.02738858285073</c:v>
                </c:pt>
                <c:pt idx="24">
                  <c:v>259.96660768039402</c:v>
                </c:pt>
                <c:pt idx="25">
                  <c:v>260.89073935933573</c:v>
                </c:pt>
                <c:pt idx="26">
                  <c:v>248.24703614153631</c:v>
                </c:pt>
                <c:pt idx="27">
                  <c:v>244.90279289430168</c:v>
                </c:pt>
                <c:pt idx="28">
                  <c:v>254.85826305046612</c:v>
                </c:pt>
                <c:pt idx="29">
                  <c:v>224.21510313298742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7F-42BE-9715-C38244C8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serLines>
        <c:axId val="751641352"/>
        <c:axId val="751641024"/>
      </c:barChart>
      <c:catAx>
        <c:axId val="75164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641024"/>
        <c:crosses val="autoZero"/>
        <c:auto val="1"/>
        <c:lblAlgn val="ctr"/>
        <c:lblOffset val="100"/>
        <c:noMultiLvlLbl val="0"/>
      </c:catAx>
      <c:valAx>
        <c:axId val="75164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000"/>
                  <a:t>Losun </a:t>
                </a:r>
                <a:r>
                  <a:rPr lang="is-IS" sz="1000" b="0" i="0" u="none" strike="noStrike" baseline="0">
                    <a:effectLst/>
                  </a:rPr>
                  <a:t>gróðrhúsalofttegunda</a:t>
                </a:r>
                <a:r>
                  <a:rPr lang="is-IS" sz="1000"/>
                  <a:t> (kt CO</a:t>
                </a:r>
                <a:r>
                  <a:rPr lang="is-IS" sz="1000" baseline="-25000"/>
                  <a:t>2</a:t>
                </a:r>
                <a:r>
                  <a:rPr lang="is-IS" sz="1000"/>
                  <a:t>-íg.)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5164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Heildarlosun</a:t>
            </a:r>
            <a:r>
              <a:rPr lang="is-IS" baseline="0"/>
              <a:t> á Íslandi 2019 án LULUCF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Losunartölur!$B$15:$B$18</c:f>
              <c:strCache>
                <c:ptCount val="4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37F-4E7E-A91A-507D19EDD6E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37F-4E7E-A91A-507D19EDD6E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37F-4E7E-A91A-507D19EDD6E2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37F-4E7E-A91A-507D19EDD6E2}"/>
              </c:ext>
            </c:extLst>
          </c:dPt>
          <c:dLbls>
            <c:dLbl>
              <c:idx val="0"/>
              <c:layout>
                <c:manualLayout>
                  <c:x val="8.33989501312336E-3"/>
                  <c:y val="-1.674321959755030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7F-4E7E-A91A-507D19EDD6E2}"/>
                </c:ext>
              </c:extLst>
            </c:dLbl>
            <c:dLbl>
              <c:idx val="1"/>
              <c:layout>
                <c:manualLayout>
                  <c:x val="-6.1006671041119863E-2"/>
                  <c:y val="-8.980096237970253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7F-4E7E-A91A-507D19EDD6E2}"/>
                </c:ext>
              </c:extLst>
            </c:dLbl>
            <c:dLbl>
              <c:idx val="2"/>
              <c:layout>
                <c:manualLayout>
                  <c:x val="-3.945275590551181E-2"/>
                  <c:y val="7.55796150481189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7F-4E7E-A91A-507D19EDD6E2}"/>
                </c:ext>
              </c:extLst>
            </c:dLbl>
            <c:dLbl>
              <c:idx val="3"/>
              <c:layout>
                <c:manualLayout>
                  <c:x val="2.1815944881889763E-2"/>
                  <c:y val="-2.03207932341790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7F-4E7E-A91A-507D19EDD6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Losunartölur!$B$15:$B$18</c:f>
              <c:strCache>
                <c:ptCount val="4"/>
                <c:pt idx="0">
                  <c:v>Orka</c:v>
                </c:pt>
                <c:pt idx="1">
                  <c:v>Iðnaður og efnanotkun</c:v>
                </c:pt>
                <c:pt idx="2">
                  <c:v>Landbúnaður</c:v>
                </c:pt>
                <c:pt idx="3">
                  <c:v>Úrgangur</c:v>
                </c:pt>
              </c:strCache>
            </c:strRef>
          </c:cat>
          <c:val>
            <c:numRef>
              <c:f>Losunartölur!$AH$15:$AH$18</c:f>
              <c:numCache>
                <c:formatCode>0%</c:formatCode>
                <c:ptCount val="4"/>
                <c:pt idx="0">
                  <c:v>0.39279486866619973</c:v>
                </c:pt>
                <c:pt idx="1">
                  <c:v>0.4286788363570771</c:v>
                </c:pt>
                <c:pt idx="2">
                  <c:v>0.13104669303827962</c:v>
                </c:pt>
                <c:pt idx="3">
                  <c:v>4.7479601938443472E-2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F-4E7E-A91A-507D19EDD6E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s-IS" sz="1600" b="1" i="0" u="none" strike="noStrike" baseline="0">
                <a:effectLst/>
              </a:rPr>
              <a:t>Hlutfallsleg losun innan orkugeirans árið 2019 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65-4C4C-811D-990B49EA0EC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65-4C4C-811D-990B49EA0EC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65-4C4C-811D-990B49EA0EC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65-4C4C-811D-990B49EA0ECC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F0-47CF-A6CC-DF0A8CFFEBF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65-4C4C-811D-990B49EA0ECC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965-4C4C-811D-990B49EA0ECC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F0-47CF-A6CC-DF0A8CFFEBF5}"/>
              </c:ext>
            </c:extLst>
          </c:dPt>
          <c:dLbls>
            <c:dLbl>
              <c:idx val="0"/>
              <c:layout>
                <c:manualLayout>
                  <c:x val="6.8172204277986218E-2"/>
                  <c:y val="0.139725319777757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65-4C4C-811D-990B49EA0ECC}"/>
                </c:ext>
              </c:extLst>
            </c:dLbl>
            <c:dLbl>
              <c:idx val="1"/>
              <c:layout>
                <c:manualLayout>
                  <c:x val="-0.23308002154621094"/>
                  <c:y val="-8.86129795633873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65-4C4C-811D-990B49EA0ECC}"/>
                </c:ext>
              </c:extLst>
            </c:dLbl>
            <c:dLbl>
              <c:idx val="2"/>
              <c:layout>
                <c:manualLayout>
                  <c:x val="-3.850198989799275E-2"/>
                  <c:y val="3.43275620899231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65-4C4C-811D-990B49EA0ECC}"/>
                </c:ext>
              </c:extLst>
            </c:dLbl>
            <c:dLbl>
              <c:idx val="5"/>
              <c:layout>
                <c:manualLayout>
                  <c:x val="5.2377567982074599E-3"/>
                  <c:y val="4.84720804123821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286579861111107"/>
                      <c:h val="0.114987622579620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965-4C4C-811D-990B49EA0ECC}"/>
                </c:ext>
              </c:extLst>
            </c:dLbl>
            <c:dLbl>
              <c:idx val="6"/>
              <c:layout>
                <c:manualLayout>
                  <c:x val="-3.1828816105882188E-2"/>
                  <c:y val="1.00866242467197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123594264583"/>
                      <c:h val="0.118013503686621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965-4C4C-811D-990B49EA0E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Losunartölur!$B$42:$B$49</c:f>
              <c:strCache>
                <c:ptCount val="8"/>
                <c:pt idx="0">
                  <c:v>Fiskiskip</c:v>
                </c:pt>
                <c:pt idx="1">
                  <c:v>Vegasamgöngur</c:v>
                </c:pt>
                <c:pt idx="2">
                  <c:v>Innanlandsflug</c:v>
                </c:pt>
                <c:pt idx="3">
                  <c:v>Strandsiglingar</c:v>
                </c:pt>
                <c:pt idx="4">
                  <c:v>Vélar og tæki</c:v>
                </c:pt>
                <c:pt idx="5">
                  <c:v>Eldsneytisbruni vegna iðnaðar</c:v>
                </c:pt>
                <c:pt idx="6">
                  <c:v>Jarðvarmavirkjanir</c:v>
                </c:pt>
                <c:pt idx="7">
                  <c:v>Annað</c:v>
                </c:pt>
              </c:strCache>
            </c:strRef>
          </c:cat>
          <c:val>
            <c:numRef>
              <c:f>Losunartölur!$AH$42:$AH$49</c:f>
              <c:numCache>
                <c:formatCode>0%</c:formatCode>
                <c:ptCount val="8"/>
                <c:pt idx="0">
                  <c:v>0.28151176045306636</c:v>
                </c:pt>
                <c:pt idx="1">
                  <c:v>0.51322765443873219</c:v>
                </c:pt>
                <c:pt idx="2">
                  <c:v>1.5090913463538519E-2</c:v>
                </c:pt>
                <c:pt idx="3">
                  <c:v>2.8863506273435088E-2</c:v>
                </c:pt>
                <c:pt idx="4">
                  <c:v>4.7766736183496847E-2</c:v>
                </c:pt>
                <c:pt idx="5">
                  <c:v>1.8155924795077737E-2</c:v>
                </c:pt>
                <c:pt idx="6">
                  <c:v>8.9622312492986675E-2</c:v>
                </c:pt>
                <c:pt idx="7">
                  <c:v>5.7611918996665979E-3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65-4C4C-811D-990B49EA0ECC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series layoutId="treemap" uniqueId="{00000000-507B-439B-98AD-B8244B90C65D}">
          <cx:dataLabels pos="ctr">
            <cx:visibility seriesName="0" categoryName="1" value="1"/>
            <cx:separator>, </cx:separator>
          </cx:dataLabels>
          <cx:dataId val="0"/>
          <cx:layoutPr>
            <cx:parentLabelLayout val="overlapping"/>
          </cx:layoutPr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416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1000" b="1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cap="all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57129</xdr:colOff>
      <xdr:row>51</xdr:row>
      <xdr:rowOff>1755</xdr:rowOff>
    </xdr:from>
    <xdr:to>
      <xdr:col>11</xdr:col>
      <xdr:colOff>602192</xdr:colOff>
      <xdr:row>69</xdr:row>
      <xdr:rowOff>25162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58392C-A2E9-4681-AF0C-9188B734A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236322</xdr:colOff>
      <xdr:row>78</xdr:row>
      <xdr:rowOff>118637</xdr:rowOff>
    </xdr:from>
    <xdr:to>
      <xdr:col>12</xdr:col>
      <xdr:colOff>157974</xdr:colOff>
      <xdr:row>96</xdr:row>
      <xdr:rowOff>147759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0270C0-55C0-46FD-91EF-DB4A092FE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24173</xdr:colOff>
      <xdr:row>103</xdr:row>
      <xdr:rowOff>61232</xdr:rowOff>
    </xdr:from>
    <xdr:to>
      <xdr:col>11</xdr:col>
      <xdr:colOff>571141</xdr:colOff>
      <xdr:row>121</xdr:row>
      <xdr:rowOff>84639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ABC213A-B1F5-4642-B183-CC1E2D6E99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47546</xdr:colOff>
      <xdr:row>128</xdr:row>
      <xdr:rowOff>129911</xdr:rowOff>
    </xdr:from>
    <xdr:to>
      <xdr:col>11</xdr:col>
      <xdr:colOff>592609</xdr:colOff>
      <xdr:row>146</xdr:row>
      <xdr:rowOff>160939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F2AD8A2-816B-4B92-AE45-262D566738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91340</xdr:colOff>
      <xdr:row>159</xdr:row>
      <xdr:rowOff>90063</xdr:rowOff>
    </xdr:from>
    <xdr:to>
      <xdr:col>11</xdr:col>
      <xdr:colOff>621163</xdr:colOff>
      <xdr:row>177</xdr:row>
      <xdr:rowOff>117279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CBDFDF1-28A2-48FA-9D8E-0E583B196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36048</xdr:colOff>
      <xdr:row>192</xdr:row>
      <xdr:rowOff>133989</xdr:rowOff>
    </xdr:from>
    <xdr:to>
      <xdr:col>11</xdr:col>
      <xdr:colOff>586826</xdr:colOff>
      <xdr:row>210</xdr:row>
      <xdr:rowOff>151681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73B6BA-A443-43A0-A2CF-7891835FF4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66919</xdr:colOff>
      <xdr:row>19</xdr:row>
      <xdr:rowOff>67801</xdr:rowOff>
    </xdr:from>
    <xdr:to>
      <xdr:col>11</xdr:col>
      <xdr:colOff>615792</xdr:colOff>
      <xdr:row>37</xdr:row>
      <xdr:rowOff>95017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714AA23-79DE-45D0-B7C9-912ECF704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417306</xdr:colOff>
      <xdr:row>19</xdr:row>
      <xdr:rowOff>50565</xdr:rowOff>
    </xdr:from>
    <xdr:to>
      <xdr:col>22</xdr:col>
      <xdr:colOff>503740</xdr:colOff>
      <xdr:row>37</xdr:row>
      <xdr:rowOff>68257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EF87FA9-034D-4AEC-9807-32D1E1F3C9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522867</xdr:colOff>
      <xdr:row>50</xdr:row>
      <xdr:rowOff>97267</xdr:rowOff>
    </xdr:from>
    <xdr:to>
      <xdr:col>22</xdr:col>
      <xdr:colOff>603586</xdr:colOff>
      <xdr:row>68</xdr:row>
      <xdr:rowOff>120675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02F5652-B4EB-4799-BD3E-B8BC1784D0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441512</xdr:colOff>
      <xdr:row>78</xdr:row>
      <xdr:rowOff>54516</xdr:rowOff>
    </xdr:from>
    <xdr:to>
      <xdr:col>23</xdr:col>
      <xdr:colOff>529851</xdr:colOff>
      <xdr:row>96</xdr:row>
      <xdr:rowOff>79828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5F67D1CA-9124-4064-9988-68F6CE0A93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588421</xdr:colOff>
      <xdr:row>103</xdr:row>
      <xdr:rowOff>97268</xdr:rowOff>
    </xdr:from>
    <xdr:to>
      <xdr:col>22</xdr:col>
      <xdr:colOff>38108</xdr:colOff>
      <xdr:row>121</xdr:row>
      <xdr:rowOff>120675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D23E6D48-5C3F-40B6-894A-92582DA123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112870</xdr:colOff>
      <xdr:row>128</xdr:row>
      <xdr:rowOff>130968</xdr:rowOff>
    </xdr:from>
    <xdr:to>
      <xdr:col>22</xdr:col>
      <xdr:colOff>195494</xdr:colOff>
      <xdr:row>146</xdr:row>
      <xdr:rowOff>148661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9C466EA-5F4F-4507-8F7D-8591A171EF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706718</xdr:colOff>
      <xdr:row>21</xdr:row>
      <xdr:rowOff>112389</xdr:rowOff>
    </xdr:from>
    <xdr:to>
      <xdr:col>8</xdr:col>
      <xdr:colOff>251222</xdr:colOff>
      <xdr:row>38</xdr:row>
      <xdr:rowOff>113889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6BD5F-9F68-4CAB-A9F9-084AAD801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238124</xdr:colOff>
      <xdr:row>113</xdr:row>
      <xdr:rowOff>83820</xdr:rowOff>
    </xdr:from>
    <xdr:to>
      <xdr:col>8</xdr:col>
      <xdr:colOff>364767</xdr:colOff>
      <xdr:row>131</xdr:row>
      <xdr:rowOff>134034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98AE287-2D04-4B7C-B0D5-EA69C4E57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12771</xdr:colOff>
      <xdr:row>52</xdr:row>
      <xdr:rowOff>50048</xdr:rowOff>
    </xdr:from>
    <xdr:to>
      <xdr:col>8</xdr:col>
      <xdr:colOff>262645</xdr:colOff>
      <xdr:row>70</xdr:row>
      <xdr:rowOff>119584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DB14B29-2BA2-4EC5-A965-184FD0F29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601304</xdr:colOff>
      <xdr:row>85</xdr:row>
      <xdr:rowOff>16920</xdr:rowOff>
    </xdr:from>
    <xdr:to>
      <xdr:col>7</xdr:col>
      <xdr:colOff>619089</xdr:colOff>
      <xdr:row>103</xdr:row>
      <xdr:rowOff>67134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93C0D2B6-BDA2-4227-8AA6-34C4E585AEF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354154" y="17723895"/>
              <a:ext cx="5618485" cy="347921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s-I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3</xdr:col>
      <xdr:colOff>139882</xdr:colOff>
      <xdr:row>143</xdr:row>
      <xdr:rowOff>77833</xdr:rowOff>
    </xdr:from>
    <xdr:to>
      <xdr:col>8</xdr:col>
      <xdr:colOff>266525</xdr:colOff>
      <xdr:row>161</xdr:row>
      <xdr:rowOff>141382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EE11B8B3-F5CA-4993-8385-BCE33A2D28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595109</xdr:colOff>
      <xdr:row>52</xdr:row>
      <xdr:rowOff>27011</xdr:rowOff>
    </xdr:from>
    <xdr:to>
      <xdr:col>20</xdr:col>
      <xdr:colOff>152157</xdr:colOff>
      <xdr:row>70</xdr:row>
      <xdr:rowOff>96547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7F4BB40-8E89-4090-9496-15F7AF5145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0.14864</cdr:x>
      <cdr:y>0.28667</cdr:y>
    </cdr:from>
    <cdr:to>
      <cdr:x>0.94318</cdr:x>
      <cdr:y>0.47103</cdr:y>
    </cdr:to>
    <cdr:cxnSp macro="">
      <cdr:nvCxnSpPr>
        <cdr:cNvPr id="2" name="Straight Arrow Connector 1">
          <a:extLst xmlns:a="http://schemas.openxmlformats.org/drawingml/2006/main">
            <a:ext uri="{FF2B5EF4-FFF2-40B4-BE49-F238E27FC236}">
              <a16:creationId xmlns:a16="http://schemas.microsoft.com/office/drawing/2014/main" id="{D47A5448-6BB4-424A-8F59-F7A6C9458EEB}"/>
            </a:ext>
          </a:extLst>
        </cdr:cNvPr>
        <cdr:cNvCxnSpPr/>
      </cdr:nvCxnSpPr>
      <cdr:spPr>
        <a:xfrm xmlns:a="http://schemas.openxmlformats.org/drawingml/2006/main">
          <a:off x="855345" y="931000"/>
          <a:ext cx="4571999" cy="598714"/>
        </a:xfrm>
        <a:prstGeom xmlns:a="http://schemas.openxmlformats.org/drawingml/2006/main" prst="straightConnector1">
          <a:avLst/>
        </a:prstGeom>
        <a:ln xmlns:a="http://schemas.openxmlformats.org/drawingml/2006/main" w="9525" cap="flat" cmpd="sng" algn="ctr">
          <a:solidFill>
            <a:schemeClr val="dk1"/>
          </a:solidFill>
          <a:prstDash val="solid"/>
          <a:round/>
          <a:headEnd type="none" w="med" len="med"/>
          <a:tailEnd type="arrow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0.80089</cdr:x>
      <cdr:y>0.32019</cdr:y>
    </cdr:from>
    <cdr:to>
      <cdr:x>0.93845</cdr:x>
      <cdr:y>0.41598</cdr:y>
    </cdr:to>
    <cdr:sp macro="" textlink="">
      <cdr:nvSpPr>
        <cdr:cNvPr id="3" name="TextBox 9">
          <a:extLst xmlns:a="http://schemas.openxmlformats.org/drawingml/2006/main">
            <a:ext uri="{FF2B5EF4-FFF2-40B4-BE49-F238E27FC236}">
              <a16:creationId xmlns:a16="http://schemas.microsoft.com/office/drawing/2014/main" id="{7DFE6CBE-112F-4C40-930D-4D6894261227}"/>
            </a:ext>
          </a:extLst>
        </cdr:cNvPr>
        <cdr:cNvSpPr txBox="1"/>
      </cdr:nvSpPr>
      <cdr:spPr>
        <a:xfrm xmlns:a="http://schemas.openxmlformats.org/drawingml/2006/main">
          <a:off x="4608563" y="1039855"/>
          <a:ext cx="791568" cy="3110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s-IS" sz="2000">
              <a:solidFill>
                <a:schemeClr val="bg2">
                  <a:lumMod val="25000"/>
                </a:schemeClr>
              </a:solidFill>
            </a:rPr>
            <a:t>-29%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AA5AA-50BD-4A41-B154-1DBC166EC269}">
  <dimension ref="B2:L11"/>
  <sheetViews>
    <sheetView workbookViewId="0">
      <selection activeCell="B14" sqref="B14"/>
    </sheetView>
  </sheetViews>
  <sheetFormatPr defaultRowHeight="15" x14ac:dyDescent="0.25"/>
  <cols>
    <col min="1" max="1" width="20.5703125" customWidth="1"/>
    <col min="2" max="2" width="30.85546875" bestFit="1" customWidth="1"/>
  </cols>
  <sheetData>
    <row r="2" spans="2:12" ht="21" x14ac:dyDescent="0.35">
      <c r="B2" s="76" t="s">
        <v>69</v>
      </c>
    </row>
    <row r="3" spans="2:12" ht="15.75" thickBot="1" x14ac:dyDescent="0.3"/>
    <row r="4" spans="2:12" ht="15.75" x14ac:dyDescent="0.25">
      <c r="B4" s="77" t="s">
        <v>66</v>
      </c>
      <c r="C4" s="174"/>
      <c r="D4" s="174"/>
      <c r="E4" s="174"/>
      <c r="F4" s="174"/>
      <c r="G4" s="174"/>
      <c r="H4" s="174"/>
      <c r="I4" s="174"/>
      <c r="J4" s="174"/>
      <c r="K4" s="174"/>
      <c r="L4" s="175"/>
    </row>
    <row r="5" spans="2:12" ht="15.75" x14ac:dyDescent="0.25">
      <c r="B5" s="78" t="s">
        <v>61</v>
      </c>
      <c r="C5" s="170" t="s">
        <v>89</v>
      </c>
      <c r="D5" s="170"/>
      <c r="E5" s="170"/>
      <c r="F5" s="170"/>
      <c r="G5" s="170"/>
      <c r="H5" s="170"/>
      <c r="I5" s="170"/>
      <c r="J5" s="170"/>
      <c r="K5" s="170"/>
      <c r="L5" s="171"/>
    </row>
    <row r="6" spans="2:12" ht="15.75" x14ac:dyDescent="0.25">
      <c r="B6" s="78" t="s">
        <v>62</v>
      </c>
      <c r="C6" s="170" t="s">
        <v>90</v>
      </c>
      <c r="D6" s="170"/>
      <c r="E6" s="170"/>
      <c r="F6" s="170"/>
      <c r="G6" s="170"/>
      <c r="H6" s="170"/>
      <c r="I6" s="170"/>
      <c r="J6" s="170"/>
      <c r="K6" s="170"/>
      <c r="L6" s="171"/>
    </row>
    <row r="7" spans="2:12" ht="15.75" x14ac:dyDescent="0.25">
      <c r="B7" s="78" t="s">
        <v>63</v>
      </c>
      <c r="C7" s="170" t="s">
        <v>89</v>
      </c>
      <c r="D7" s="170"/>
      <c r="E7" s="170"/>
      <c r="F7" s="170"/>
      <c r="G7" s="170"/>
      <c r="H7" s="170"/>
      <c r="I7" s="170"/>
      <c r="J7" s="170"/>
      <c r="K7" s="170"/>
      <c r="L7" s="171"/>
    </row>
    <row r="8" spans="2:12" ht="15" customHeight="1" x14ac:dyDescent="0.25">
      <c r="B8" s="80" t="s">
        <v>68</v>
      </c>
      <c r="C8" s="176"/>
      <c r="D8" s="177"/>
      <c r="E8" s="177"/>
      <c r="F8" s="177"/>
      <c r="G8" s="177"/>
      <c r="H8" s="177"/>
      <c r="I8" s="177"/>
      <c r="J8" s="177"/>
      <c r="K8" s="177"/>
      <c r="L8" s="178"/>
    </row>
    <row r="9" spans="2:12" ht="15.75" x14ac:dyDescent="0.25">
      <c r="B9" s="78" t="s">
        <v>65</v>
      </c>
      <c r="C9" s="169">
        <v>44301</v>
      </c>
      <c r="D9" s="170"/>
      <c r="E9" s="170"/>
      <c r="F9" s="170"/>
      <c r="G9" s="170"/>
      <c r="H9" s="170"/>
      <c r="I9" s="170"/>
      <c r="J9" s="170"/>
      <c r="K9" s="170"/>
      <c r="L9" s="171"/>
    </row>
    <row r="10" spans="2:12" ht="15.75" x14ac:dyDescent="0.25">
      <c r="B10" s="78" t="s">
        <v>64</v>
      </c>
      <c r="C10" s="169">
        <v>44301</v>
      </c>
      <c r="D10" s="170"/>
      <c r="E10" s="170"/>
      <c r="F10" s="170"/>
      <c r="G10" s="170"/>
      <c r="H10" s="170"/>
      <c r="I10" s="170"/>
      <c r="J10" s="170"/>
      <c r="K10" s="170"/>
      <c r="L10" s="171"/>
    </row>
    <row r="11" spans="2:12" ht="16.5" thickBot="1" x14ac:dyDescent="0.3">
      <c r="B11" s="79"/>
      <c r="C11" s="172"/>
      <c r="D11" s="172"/>
      <c r="E11" s="172"/>
      <c r="F11" s="172"/>
      <c r="G11" s="172"/>
      <c r="H11" s="172"/>
      <c r="I11" s="172"/>
      <c r="J11" s="172"/>
      <c r="K11" s="172"/>
      <c r="L11" s="173"/>
    </row>
  </sheetData>
  <mergeCells count="8">
    <mergeCell ref="C10:L10"/>
    <mergeCell ref="C11:L11"/>
    <mergeCell ref="C4:L4"/>
    <mergeCell ref="C5:L5"/>
    <mergeCell ref="C6:L6"/>
    <mergeCell ref="C7:L7"/>
    <mergeCell ref="C9:L9"/>
    <mergeCell ref="C8:L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33"/>
  <sheetViews>
    <sheetView showGridLines="0" tabSelected="1" zoomScale="85" zoomScaleNormal="85" workbookViewId="0">
      <selection activeCell="P203" sqref="P203"/>
    </sheetView>
  </sheetViews>
  <sheetFormatPr defaultRowHeight="15" x14ac:dyDescent="0.25"/>
  <cols>
    <col min="1" max="1" width="8.42578125" customWidth="1"/>
    <col min="2" max="2" width="42.42578125" customWidth="1"/>
    <col min="3" max="3" width="15.28515625" customWidth="1"/>
    <col min="4" max="4" width="10.85546875" customWidth="1"/>
    <col min="5" max="5" width="10" customWidth="1"/>
    <col min="6" max="33" width="9.140625" customWidth="1"/>
    <col min="34" max="34" width="11" style="5" customWidth="1"/>
    <col min="35" max="35" width="10.85546875" style="5" customWidth="1"/>
    <col min="36" max="36" width="12" style="5" customWidth="1"/>
    <col min="37" max="37" width="46.140625" style="5" bestFit="1" customWidth="1"/>
    <col min="38" max="38" width="17.85546875" style="5" bestFit="1" customWidth="1"/>
    <col min="39" max="39" width="42.85546875" style="5" bestFit="1" customWidth="1"/>
    <col min="40" max="40" width="15.5703125" style="5" bestFit="1" customWidth="1"/>
    <col min="41" max="94" width="9.140625" style="5"/>
  </cols>
  <sheetData>
    <row r="1" spans="1:94" ht="15.75" thickBot="1" x14ac:dyDescent="0.3"/>
    <row r="2" spans="1:94" ht="15" customHeight="1" x14ac:dyDescent="0.25">
      <c r="B2" s="5"/>
      <c r="C2" s="179" t="s">
        <v>91</v>
      </c>
      <c r="D2" s="180"/>
      <c r="E2" s="180"/>
      <c r="F2" s="180"/>
      <c r="G2" s="180"/>
      <c r="H2" s="180"/>
      <c r="I2" s="181"/>
    </row>
    <row r="3" spans="1:94" x14ac:dyDescent="0.25">
      <c r="B3" s="54"/>
      <c r="C3" s="182"/>
      <c r="D3" s="183"/>
      <c r="E3" s="183"/>
      <c r="F3" s="183"/>
      <c r="G3" s="183"/>
      <c r="H3" s="183"/>
      <c r="I3" s="184"/>
    </row>
    <row r="4" spans="1:94" x14ac:dyDescent="0.25">
      <c r="B4" s="54"/>
      <c r="C4" s="182"/>
      <c r="D4" s="183"/>
      <c r="E4" s="183"/>
      <c r="F4" s="183"/>
      <c r="G4" s="183"/>
      <c r="H4" s="183"/>
      <c r="I4" s="184"/>
    </row>
    <row r="5" spans="1:94" x14ac:dyDescent="0.25">
      <c r="B5" s="54"/>
      <c r="C5" s="182"/>
      <c r="D5" s="183"/>
      <c r="E5" s="183"/>
      <c r="F5" s="183"/>
      <c r="G5" s="183"/>
      <c r="H5" s="183"/>
      <c r="I5" s="184"/>
    </row>
    <row r="6" spans="1:94" x14ac:dyDescent="0.25">
      <c r="B6" s="54"/>
      <c r="C6" s="182"/>
      <c r="D6" s="183"/>
      <c r="E6" s="183"/>
      <c r="F6" s="183"/>
      <c r="G6" s="183"/>
      <c r="H6" s="183"/>
      <c r="I6" s="184"/>
    </row>
    <row r="7" spans="1:94" x14ac:dyDescent="0.25">
      <c r="B7" s="54"/>
      <c r="C7" s="182"/>
      <c r="D7" s="183"/>
      <c r="E7" s="183"/>
      <c r="F7" s="183"/>
      <c r="G7" s="183"/>
      <c r="H7" s="183"/>
      <c r="I7" s="184"/>
    </row>
    <row r="8" spans="1:94" x14ac:dyDescent="0.25">
      <c r="B8" s="54"/>
      <c r="C8" s="182"/>
      <c r="D8" s="183"/>
      <c r="E8" s="183"/>
      <c r="F8" s="183"/>
      <c r="G8" s="183"/>
      <c r="H8" s="183"/>
      <c r="I8" s="184"/>
    </row>
    <row r="9" spans="1:94" x14ac:dyDescent="0.25">
      <c r="B9" s="54"/>
      <c r="C9" s="182"/>
      <c r="D9" s="183"/>
      <c r="E9" s="183"/>
      <c r="F9" s="183"/>
      <c r="G9" s="183"/>
      <c r="H9" s="183"/>
      <c r="I9" s="184"/>
    </row>
    <row r="10" spans="1:94" ht="15.75" thickBot="1" x14ac:dyDescent="0.3">
      <c r="B10" s="54"/>
      <c r="C10" s="185"/>
      <c r="D10" s="186"/>
      <c r="E10" s="186"/>
      <c r="F10" s="186"/>
      <c r="G10" s="186"/>
      <c r="H10" s="186"/>
      <c r="I10" s="187"/>
    </row>
    <row r="11" spans="1:94" ht="15.75" thickBot="1" x14ac:dyDescent="0.3"/>
    <row r="12" spans="1:94" s="58" customFormat="1" ht="21" x14ac:dyDescent="0.35">
      <c r="A12" s="55" t="s">
        <v>60</v>
      </c>
      <c r="B12" s="56"/>
      <c r="C12" s="57"/>
      <c r="D12" s="57"/>
      <c r="E12" s="57"/>
      <c r="F12" s="57"/>
      <c r="G12" s="57"/>
      <c r="H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9"/>
      <c r="AH12" s="59"/>
      <c r="AI12" s="59"/>
      <c r="AJ12" s="5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</row>
    <row r="13" spans="1:94" x14ac:dyDescent="0.25">
      <c r="B13" s="2"/>
    </row>
    <row r="14" spans="1:94" ht="30" x14ac:dyDescent="0.25">
      <c r="B14" s="36"/>
      <c r="C14" s="34" t="s">
        <v>33</v>
      </c>
      <c r="D14" s="33">
        <v>1990</v>
      </c>
      <c r="E14" s="35">
        <v>1991</v>
      </c>
      <c r="F14" s="35">
        <v>1992</v>
      </c>
      <c r="G14" s="35">
        <v>1993</v>
      </c>
      <c r="H14" s="35">
        <v>1994</v>
      </c>
      <c r="I14" s="35">
        <v>1995</v>
      </c>
      <c r="J14" s="35">
        <v>1996</v>
      </c>
      <c r="K14" s="35">
        <v>1997</v>
      </c>
      <c r="L14" s="35">
        <v>1998</v>
      </c>
      <c r="M14" s="35">
        <v>1999</v>
      </c>
      <c r="N14" s="35">
        <v>2000</v>
      </c>
      <c r="O14" s="35">
        <v>2001</v>
      </c>
      <c r="P14" s="35">
        <v>2002</v>
      </c>
      <c r="Q14" s="35">
        <v>2003</v>
      </c>
      <c r="R14" s="35">
        <v>2004</v>
      </c>
      <c r="S14" s="35">
        <v>2005</v>
      </c>
      <c r="T14" s="35">
        <v>2006</v>
      </c>
      <c r="U14" s="35">
        <v>2007</v>
      </c>
      <c r="V14" s="35">
        <v>2008</v>
      </c>
      <c r="W14" s="35">
        <v>2009</v>
      </c>
      <c r="X14" s="35">
        <v>2010</v>
      </c>
      <c r="Y14" s="35">
        <v>2011</v>
      </c>
      <c r="Z14" s="35">
        <v>2012</v>
      </c>
      <c r="AA14" s="35">
        <v>2013</v>
      </c>
      <c r="AB14" s="35">
        <v>2014</v>
      </c>
      <c r="AC14" s="35">
        <v>2015</v>
      </c>
      <c r="AD14" s="35">
        <v>2016</v>
      </c>
      <c r="AE14" s="35">
        <v>2017</v>
      </c>
      <c r="AF14" s="35">
        <v>2018</v>
      </c>
      <c r="AG14" s="35">
        <v>2019</v>
      </c>
      <c r="AH14" s="101" t="s">
        <v>76</v>
      </c>
      <c r="AI14" s="102" t="s">
        <v>71</v>
      </c>
      <c r="AJ14" s="103" t="s">
        <v>72</v>
      </c>
    </row>
    <row r="15" spans="1:94" ht="18" x14ac:dyDescent="0.35">
      <c r="B15" s="31" t="s">
        <v>20</v>
      </c>
      <c r="C15" s="60" t="s">
        <v>56</v>
      </c>
      <c r="D15" s="51">
        <f>D50</f>
        <v>1849.0995803295662</v>
      </c>
      <c r="E15" s="51">
        <f t="shared" ref="E15:AE15" si="0">E50</f>
        <v>1760.597040055454</v>
      </c>
      <c r="F15" s="51">
        <f t="shared" si="0"/>
        <v>1906.7376503651049</v>
      </c>
      <c r="G15" s="51">
        <f t="shared" si="0"/>
        <v>2017.2708765124307</v>
      </c>
      <c r="H15" s="51">
        <f t="shared" si="0"/>
        <v>1971.0087219124803</v>
      </c>
      <c r="I15" s="51">
        <f t="shared" si="0"/>
        <v>2061.0807484242077</v>
      </c>
      <c r="J15" s="51">
        <f t="shared" si="0"/>
        <v>2117.7906547737443</v>
      </c>
      <c r="K15" s="51">
        <f t="shared" si="0"/>
        <v>2158.4717917562571</v>
      </c>
      <c r="L15" s="51">
        <f t="shared" si="0"/>
        <v>2151.9789916509822</v>
      </c>
      <c r="M15" s="51">
        <f t="shared" si="0"/>
        <v>2209.0419875627831</v>
      </c>
      <c r="N15" s="51">
        <f t="shared" si="0"/>
        <v>2191.2954655183867</v>
      </c>
      <c r="O15" s="51">
        <f t="shared" si="0"/>
        <v>2079.0338213589812</v>
      </c>
      <c r="P15" s="51">
        <f t="shared" si="0"/>
        <v>2189.4811265625976</v>
      </c>
      <c r="Q15" s="51">
        <f t="shared" si="0"/>
        <v>2178.6520836280256</v>
      </c>
      <c r="R15" s="51">
        <f t="shared" si="0"/>
        <v>2278.2593529081182</v>
      </c>
      <c r="S15" s="51">
        <f t="shared" si="0"/>
        <v>2163.8784009674282</v>
      </c>
      <c r="T15" s="51">
        <f t="shared" si="0"/>
        <v>2226.486689831293</v>
      </c>
      <c r="U15" s="51">
        <f t="shared" si="0"/>
        <v>2371.7622802352721</v>
      </c>
      <c r="V15" s="51">
        <f t="shared" si="0"/>
        <v>2241.3427005602689</v>
      </c>
      <c r="W15" s="51">
        <f t="shared" si="0"/>
        <v>2140.303864180848</v>
      </c>
      <c r="X15" s="51">
        <f t="shared" si="0"/>
        <v>2029.2823193574648</v>
      </c>
      <c r="Y15" s="51">
        <f t="shared" si="0"/>
        <v>1906.7267283445588</v>
      </c>
      <c r="Z15" s="51">
        <f t="shared" si="0"/>
        <v>1856.8776527534926</v>
      </c>
      <c r="AA15" s="51">
        <f t="shared" si="0"/>
        <v>1818.2358884068512</v>
      </c>
      <c r="AB15" s="51">
        <f t="shared" si="0"/>
        <v>1830.0256287516142</v>
      </c>
      <c r="AC15" s="51">
        <f t="shared" si="0"/>
        <v>1852.1732603319913</v>
      </c>
      <c r="AD15" s="51">
        <f t="shared" si="0"/>
        <v>1827.4979452542875</v>
      </c>
      <c r="AE15" s="51">
        <f t="shared" si="0"/>
        <v>1870.5162136826505</v>
      </c>
      <c r="AF15" s="51">
        <f t="shared" ref="AF15:AG15" si="1">AF50</f>
        <v>1912.8811387623273</v>
      </c>
      <c r="AG15" s="51">
        <f t="shared" si="1"/>
        <v>1854.913234156475</v>
      </c>
      <c r="AH15" s="116">
        <f>AG15/$AG$19</f>
        <v>0.39279486866619973</v>
      </c>
      <c r="AI15" s="104">
        <f>AG15/D15-1</f>
        <v>3.1440458311460251E-3</v>
      </c>
      <c r="AJ15" s="89">
        <f>AG15/AF15-1</f>
        <v>-3.03039762540388E-2</v>
      </c>
    </row>
    <row r="16" spans="1:94" ht="18" x14ac:dyDescent="0.35">
      <c r="B16" s="31" t="s">
        <v>38</v>
      </c>
      <c r="C16" s="62" t="s">
        <v>56</v>
      </c>
      <c r="D16" s="51">
        <f>D78</f>
        <v>957.67490317115369</v>
      </c>
      <c r="E16" s="51">
        <f t="shared" ref="E16:AE16" si="2">E78</f>
        <v>837.38486184365149</v>
      </c>
      <c r="F16" s="51">
        <f t="shared" si="2"/>
        <v>607.86235578490937</v>
      </c>
      <c r="G16" s="51">
        <f t="shared" si="2"/>
        <v>565.20905393139867</v>
      </c>
      <c r="H16" s="51">
        <f t="shared" si="2"/>
        <v>530.8741643043071</v>
      </c>
      <c r="I16" s="51">
        <f t="shared" si="2"/>
        <v>564.5549987762746</v>
      </c>
      <c r="J16" s="51">
        <f t="shared" si="2"/>
        <v>538.72854830992401</v>
      </c>
      <c r="K16" s="51">
        <f t="shared" si="2"/>
        <v>663.73973902037812</v>
      </c>
      <c r="L16" s="51">
        <f t="shared" si="2"/>
        <v>811.12569410910555</v>
      </c>
      <c r="M16" s="51">
        <f t="shared" si="2"/>
        <v>964.23378153115664</v>
      </c>
      <c r="N16" s="51">
        <f t="shared" si="2"/>
        <v>1009.5554009218461</v>
      </c>
      <c r="O16" s="51">
        <f t="shared" si="2"/>
        <v>1004.5268045634508</v>
      </c>
      <c r="P16" s="51">
        <f t="shared" si="2"/>
        <v>991.82274190250484</v>
      </c>
      <c r="Q16" s="51">
        <f t="shared" si="2"/>
        <v>974.84839895476023</v>
      </c>
      <c r="R16" s="51">
        <f t="shared" si="2"/>
        <v>978.22287275431779</v>
      </c>
      <c r="S16" s="51">
        <f t="shared" si="2"/>
        <v>951.40769828306532</v>
      </c>
      <c r="T16" s="51">
        <f t="shared" si="2"/>
        <v>1424.5701366341139</v>
      </c>
      <c r="U16" s="51">
        <f t="shared" si="2"/>
        <v>1555.3092843845036</v>
      </c>
      <c r="V16" s="51">
        <f t="shared" si="2"/>
        <v>2085.6910245919166</v>
      </c>
      <c r="W16" s="51">
        <f t="shared" si="2"/>
        <v>1877.9846833846284</v>
      </c>
      <c r="X16" s="51">
        <f t="shared" si="2"/>
        <v>1910.7129700465023</v>
      </c>
      <c r="Y16" s="51">
        <f t="shared" si="2"/>
        <v>1831.978380510556</v>
      </c>
      <c r="Z16" s="51">
        <f t="shared" si="2"/>
        <v>1907.143621259029</v>
      </c>
      <c r="AA16" s="51">
        <f t="shared" si="2"/>
        <v>1947.4100643535814</v>
      </c>
      <c r="AB16" s="51">
        <f t="shared" si="2"/>
        <v>1931.5360453527078</v>
      </c>
      <c r="AC16" s="51">
        <f t="shared" si="2"/>
        <v>1998.3599071267761</v>
      </c>
      <c r="AD16" s="51">
        <f t="shared" si="2"/>
        <v>1986.5785495812563</v>
      </c>
      <c r="AE16" s="51">
        <f t="shared" si="2"/>
        <v>2024.0538991116346</v>
      </c>
      <c r="AF16" s="51">
        <f t="shared" ref="AF16:AG16" si="3">AF78</f>
        <v>2022.534927401839</v>
      </c>
      <c r="AG16" s="51">
        <f t="shared" si="3"/>
        <v>2024.3697415438371</v>
      </c>
      <c r="AH16" s="117">
        <f t="shared" ref="AH16:AH19" si="4">AG16/$AG$19</f>
        <v>0.4286788363570771</v>
      </c>
      <c r="AI16" s="105">
        <f t="shared" ref="AI16:AI19" si="5">AG16/D16-1</f>
        <v>1.113838145742915</v>
      </c>
      <c r="AJ16" s="90">
        <f t="shared" ref="AJ16:AJ19" si="6">AG16/AF16-1</f>
        <v>9.071853925188833E-4</v>
      </c>
    </row>
    <row r="17" spans="2:37" ht="18" x14ac:dyDescent="0.35">
      <c r="B17" s="31" t="s">
        <v>11</v>
      </c>
      <c r="C17" s="62" t="s">
        <v>56</v>
      </c>
      <c r="D17" s="51">
        <f>D103</f>
        <v>656.76453835882512</v>
      </c>
      <c r="E17" s="51">
        <f t="shared" ref="E17:AE17" si="7">E103</f>
        <v>641.00056751853504</v>
      </c>
      <c r="F17" s="51">
        <f t="shared" si="7"/>
        <v>626.75749747564828</v>
      </c>
      <c r="G17" s="51">
        <f t="shared" si="7"/>
        <v>630.72209138710627</v>
      </c>
      <c r="H17" s="51">
        <f t="shared" si="7"/>
        <v>637.91480642249314</v>
      </c>
      <c r="I17" s="51">
        <f t="shared" si="7"/>
        <v>617.10106782747152</v>
      </c>
      <c r="J17" s="51">
        <f t="shared" si="7"/>
        <v>630.88062241405987</v>
      </c>
      <c r="K17" s="51">
        <f t="shared" si="7"/>
        <v>625.44768582335416</v>
      </c>
      <c r="L17" s="51">
        <f t="shared" si="7"/>
        <v>636.84952393853791</v>
      </c>
      <c r="M17" s="51">
        <f t="shared" si="7"/>
        <v>641.52826830286801</v>
      </c>
      <c r="N17" s="51">
        <f t="shared" si="7"/>
        <v>624.39302768251594</v>
      </c>
      <c r="O17" s="51">
        <f t="shared" si="7"/>
        <v>625.54088973415332</v>
      </c>
      <c r="P17" s="51">
        <f t="shared" si="7"/>
        <v>610.55545700685946</v>
      </c>
      <c r="Q17" s="51">
        <f t="shared" si="7"/>
        <v>604.23337891754829</v>
      </c>
      <c r="R17" s="51">
        <f t="shared" si="7"/>
        <v>599.47533337648508</v>
      </c>
      <c r="S17" s="51">
        <f t="shared" si="7"/>
        <v>603.35348521449441</v>
      </c>
      <c r="T17" s="51">
        <f t="shared" si="7"/>
        <v>627.02780483586866</v>
      </c>
      <c r="U17" s="51">
        <f t="shared" si="7"/>
        <v>642.27674571754665</v>
      </c>
      <c r="V17" s="51">
        <f t="shared" si="7"/>
        <v>658.03722843463913</v>
      </c>
      <c r="W17" s="51">
        <f t="shared" si="7"/>
        <v>644.93685231279107</v>
      </c>
      <c r="X17" s="51">
        <f t="shared" si="7"/>
        <v>629.82283258632083</v>
      </c>
      <c r="Y17" s="51">
        <f t="shared" si="7"/>
        <v>630.02889435815928</v>
      </c>
      <c r="Z17" s="51">
        <f t="shared" si="7"/>
        <v>633.16456954807097</v>
      </c>
      <c r="AA17" s="51">
        <f t="shared" si="7"/>
        <v>618.71319893429063</v>
      </c>
      <c r="AB17" s="51">
        <f t="shared" si="7"/>
        <v>664.13260375405082</v>
      </c>
      <c r="AC17" s="51">
        <f t="shared" si="7"/>
        <v>652.56676991572647</v>
      </c>
      <c r="AD17" s="51">
        <f t="shared" si="7"/>
        <v>654.29780497823197</v>
      </c>
      <c r="AE17" s="51">
        <f t="shared" si="7"/>
        <v>655.94151855125426</v>
      </c>
      <c r="AF17" s="51">
        <f t="shared" ref="AF17:AG17" si="8">AF103</f>
        <v>631.90528155984327</v>
      </c>
      <c r="AG17" s="51">
        <f t="shared" si="8"/>
        <v>618.84781243340944</v>
      </c>
      <c r="AH17" s="117">
        <f t="shared" si="4"/>
        <v>0.13104669303827962</v>
      </c>
      <c r="AI17" s="105">
        <f t="shared" si="5"/>
        <v>-5.7732602342028039E-2</v>
      </c>
      <c r="AJ17" s="90">
        <f t="shared" si="6"/>
        <v>-2.0663649295985853E-2</v>
      </c>
    </row>
    <row r="18" spans="2:37" ht="18" x14ac:dyDescent="0.35">
      <c r="B18" s="31" t="s">
        <v>16</v>
      </c>
      <c r="C18" s="63" t="s">
        <v>56</v>
      </c>
      <c r="D18" s="51">
        <f>D128</f>
        <v>219.36458748868134</v>
      </c>
      <c r="E18" s="51">
        <f t="shared" ref="E18:AE18" si="9">E128</f>
        <v>227.18313348840258</v>
      </c>
      <c r="F18" s="51">
        <f t="shared" si="9"/>
        <v>239.61016919850761</v>
      </c>
      <c r="G18" s="51">
        <f t="shared" si="9"/>
        <v>252.89685490306593</v>
      </c>
      <c r="H18" s="51">
        <f t="shared" si="9"/>
        <v>258.44348117041272</v>
      </c>
      <c r="I18" s="51">
        <f t="shared" si="9"/>
        <v>270.37201403101483</v>
      </c>
      <c r="J18" s="51">
        <f t="shared" si="9"/>
        <v>284.33671136656869</v>
      </c>
      <c r="K18" s="51">
        <f t="shared" si="9"/>
        <v>291.74353985827275</v>
      </c>
      <c r="L18" s="51">
        <f t="shared" si="9"/>
        <v>283.4821063570684</v>
      </c>
      <c r="M18" s="51">
        <f t="shared" si="9"/>
        <v>290.51073774331877</v>
      </c>
      <c r="N18" s="51">
        <f t="shared" si="9"/>
        <v>301.55295143620242</v>
      </c>
      <c r="O18" s="51">
        <f t="shared" si="9"/>
        <v>309.64189341505244</v>
      </c>
      <c r="P18" s="51">
        <f t="shared" si="9"/>
        <v>321.4567935783146</v>
      </c>
      <c r="Q18" s="51">
        <f t="shared" si="9"/>
        <v>315.69811356817132</v>
      </c>
      <c r="R18" s="51">
        <f t="shared" si="9"/>
        <v>318.6378210941748</v>
      </c>
      <c r="S18" s="51">
        <f t="shared" si="9"/>
        <v>304.26886425279139</v>
      </c>
      <c r="T18" s="51">
        <f t="shared" si="9"/>
        <v>328.39144916060894</v>
      </c>
      <c r="U18" s="51">
        <f t="shared" si="9"/>
        <v>331.74922663552525</v>
      </c>
      <c r="V18" s="51">
        <f t="shared" si="9"/>
        <v>314.86987456819281</v>
      </c>
      <c r="W18" s="51">
        <f t="shared" si="9"/>
        <v>303.05224251989711</v>
      </c>
      <c r="X18" s="51">
        <f t="shared" si="9"/>
        <v>296.44786560387439</v>
      </c>
      <c r="Y18" s="51">
        <f t="shared" si="9"/>
        <v>278.32394751915484</v>
      </c>
      <c r="Z18" s="51">
        <f t="shared" si="9"/>
        <v>260.17727177006327</v>
      </c>
      <c r="AA18" s="51">
        <f t="shared" si="9"/>
        <v>270.02738858285073</v>
      </c>
      <c r="AB18" s="51">
        <f t="shared" si="9"/>
        <v>259.96660768039402</v>
      </c>
      <c r="AC18" s="51">
        <f t="shared" si="9"/>
        <v>260.89073935933573</v>
      </c>
      <c r="AD18" s="51">
        <f t="shared" si="9"/>
        <v>248.24703614153631</v>
      </c>
      <c r="AE18" s="51">
        <f t="shared" si="9"/>
        <v>244.90279289430168</v>
      </c>
      <c r="AF18" s="51">
        <f t="shared" ref="AF18:AG18" si="10">AF128</f>
        <v>254.85826305046612</v>
      </c>
      <c r="AG18" s="51">
        <f t="shared" si="10"/>
        <v>224.21510313298742</v>
      </c>
      <c r="AH18" s="117">
        <f t="shared" si="4"/>
        <v>4.7479601938443472E-2</v>
      </c>
      <c r="AI18" s="105">
        <f t="shared" si="5"/>
        <v>2.2111662141257593E-2</v>
      </c>
      <c r="AJ18" s="90">
        <f t="shared" si="6"/>
        <v>-0.12023608554300969</v>
      </c>
    </row>
    <row r="19" spans="2:37" ht="18" x14ac:dyDescent="0.35">
      <c r="B19" s="33" t="s">
        <v>27</v>
      </c>
      <c r="C19" s="32" t="s">
        <v>57</v>
      </c>
      <c r="D19" s="40">
        <f>SUM(D15:D18)</f>
        <v>3682.9036093482264</v>
      </c>
      <c r="E19" s="40">
        <f t="shared" ref="E19:AE19" si="11">SUM(E15:E18)</f>
        <v>3466.1656029060432</v>
      </c>
      <c r="F19" s="40">
        <f t="shared" si="11"/>
        <v>3380.9676728241702</v>
      </c>
      <c r="G19" s="40">
        <f t="shared" si="11"/>
        <v>3466.0988767340014</v>
      </c>
      <c r="H19" s="40">
        <f t="shared" si="11"/>
        <v>3398.2411738096935</v>
      </c>
      <c r="I19" s="40">
        <f t="shared" si="11"/>
        <v>3513.1088290589687</v>
      </c>
      <c r="J19" s="40">
        <f t="shared" si="11"/>
        <v>3571.7365368642968</v>
      </c>
      <c r="K19" s="40">
        <f t="shared" si="11"/>
        <v>3739.4027564582625</v>
      </c>
      <c r="L19" s="40">
        <f t="shared" si="11"/>
        <v>3883.4363160556941</v>
      </c>
      <c r="M19" s="40">
        <f t="shared" si="11"/>
        <v>4105.3147751401266</v>
      </c>
      <c r="N19" s="40">
        <f t="shared" si="11"/>
        <v>4126.7968455589507</v>
      </c>
      <c r="O19" s="40">
        <f t="shared" si="11"/>
        <v>4018.7434090716379</v>
      </c>
      <c r="P19" s="40">
        <f t="shared" si="11"/>
        <v>4113.316119050276</v>
      </c>
      <c r="Q19" s="40">
        <f t="shared" si="11"/>
        <v>4073.4319750685054</v>
      </c>
      <c r="R19" s="40">
        <f t="shared" si="11"/>
        <v>4174.5953801330961</v>
      </c>
      <c r="S19" s="40">
        <f t="shared" si="11"/>
        <v>4022.9084487177793</v>
      </c>
      <c r="T19" s="40">
        <f t="shared" si="11"/>
        <v>4606.4760804618845</v>
      </c>
      <c r="U19" s="40">
        <f t="shared" si="11"/>
        <v>4901.0975369728476</v>
      </c>
      <c r="V19" s="40">
        <f t="shared" si="11"/>
        <v>5299.9408281550177</v>
      </c>
      <c r="W19" s="40">
        <f t="shared" si="11"/>
        <v>4966.277642398165</v>
      </c>
      <c r="X19" s="40">
        <f t="shared" si="11"/>
        <v>4866.2659875941627</v>
      </c>
      <c r="Y19" s="40">
        <f t="shared" si="11"/>
        <v>4647.0579507324292</v>
      </c>
      <c r="Z19" s="40">
        <f t="shared" si="11"/>
        <v>4657.363115330656</v>
      </c>
      <c r="AA19" s="40">
        <f t="shared" si="11"/>
        <v>4654.3865402775746</v>
      </c>
      <c r="AB19" s="40">
        <f t="shared" si="11"/>
        <v>4685.6608855387676</v>
      </c>
      <c r="AC19" s="40">
        <f t="shared" si="11"/>
        <v>4763.9906767338289</v>
      </c>
      <c r="AD19" s="40">
        <f t="shared" si="11"/>
        <v>4716.6213359553121</v>
      </c>
      <c r="AE19" s="40">
        <f t="shared" si="11"/>
        <v>4795.4144242398406</v>
      </c>
      <c r="AF19" s="40">
        <f t="shared" ref="AF19:AG19" si="12">SUM(AF15:AF18)</f>
        <v>4822.1796107744758</v>
      </c>
      <c r="AG19" s="40">
        <f t="shared" si="12"/>
        <v>4722.3458912667093</v>
      </c>
      <c r="AH19" s="98">
        <f t="shared" si="4"/>
        <v>1</v>
      </c>
      <c r="AI19" s="99">
        <f t="shared" si="5"/>
        <v>0.2822344519905684</v>
      </c>
      <c r="AJ19" s="119">
        <f t="shared" si="6"/>
        <v>-2.0703028001010648E-2</v>
      </c>
      <c r="AK19" s="82"/>
    </row>
    <row r="20" spans="2:37" x14ac:dyDescent="0.25">
      <c r="AK20" s="82"/>
    </row>
    <row r="21" spans="2:37" x14ac:dyDescent="0.25">
      <c r="AK21" s="82"/>
    </row>
    <row r="22" spans="2:37" x14ac:dyDescent="0.25">
      <c r="AK22" s="82"/>
    </row>
    <row r="23" spans="2:37" x14ac:dyDescent="0.25">
      <c r="AK23" s="82"/>
    </row>
    <row r="24" spans="2:37" x14ac:dyDescent="0.25">
      <c r="AK24" s="82"/>
    </row>
    <row r="25" spans="2:37" x14ac:dyDescent="0.25">
      <c r="AK25" s="82"/>
    </row>
    <row r="26" spans="2:37" x14ac:dyDescent="0.25">
      <c r="AK26" s="82"/>
    </row>
    <row r="27" spans="2:37" x14ac:dyDescent="0.25">
      <c r="AK27" s="82"/>
    </row>
    <row r="28" spans="2:37" x14ac:dyDescent="0.25">
      <c r="S28" s="2"/>
      <c r="AK28" s="82"/>
    </row>
    <row r="29" spans="2:37" x14ac:dyDescent="0.25">
      <c r="AK29" s="82"/>
    </row>
    <row r="30" spans="2:37" x14ac:dyDescent="0.25">
      <c r="AK30" s="82"/>
    </row>
    <row r="31" spans="2:37" x14ac:dyDescent="0.25">
      <c r="AK31" s="82"/>
    </row>
    <row r="32" spans="2:37" x14ac:dyDescent="0.25">
      <c r="AK32" s="82"/>
    </row>
    <row r="33" spans="1:94" x14ac:dyDescent="0.25">
      <c r="AK33" s="82"/>
    </row>
    <row r="34" spans="1:94" x14ac:dyDescent="0.25">
      <c r="AK34" s="82"/>
    </row>
    <row r="35" spans="1:94" x14ac:dyDescent="0.25">
      <c r="AK35" s="82"/>
    </row>
    <row r="36" spans="1:94" x14ac:dyDescent="0.25">
      <c r="AK36" s="82"/>
    </row>
    <row r="37" spans="1:94" x14ac:dyDescent="0.25">
      <c r="AK37" s="82"/>
    </row>
    <row r="38" spans="1:94" ht="15.75" thickBot="1" x14ac:dyDescent="0.3">
      <c r="AH38"/>
      <c r="AI38"/>
      <c r="AK38" s="82"/>
    </row>
    <row r="39" spans="1:94" s="58" customFormat="1" ht="21" x14ac:dyDescent="0.35">
      <c r="A39" s="55" t="s">
        <v>48</v>
      </c>
      <c r="B39" s="56"/>
      <c r="C39" s="57"/>
      <c r="D39" s="57"/>
      <c r="E39" s="57"/>
      <c r="F39" s="57"/>
      <c r="G39" s="57"/>
      <c r="H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9"/>
      <c r="AH39" s="59"/>
      <c r="AI39" s="59"/>
      <c r="AJ39" s="59"/>
      <c r="AK39" s="82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94" x14ac:dyDescent="0.25"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2"/>
      <c r="AI40" s="82"/>
      <c r="AJ40" s="82"/>
      <c r="AK40" s="82"/>
    </row>
    <row r="41" spans="1:94" s="2" customFormat="1" ht="30" x14ac:dyDescent="0.25">
      <c r="B41" s="33" t="s">
        <v>5</v>
      </c>
      <c r="C41" s="34" t="s">
        <v>33</v>
      </c>
      <c r="D41" s="33">
        <v>1990</v>
      </c>
      <c r="E41" s="35">
        <v>1991</v>
      </c>
      <c r="F41" s="35">
        <v>1992</v>
      </c>
      <c r="G41" s="35">
        <v>1993</v>
      </c>
      <c r="H41" s="35">
        <v>1994</v>
      </c>
      <c r="I41" s="35">
        <v>1995</v>
      </c>
      <c r="J41" s="35">
        <v>1996</v>
      </c>
      <c r="K41" s="35">
        <v>1997</v>
      </c>
      <c r="L41" s="35">
        <v>1998</v>
      </c>
      <c r="M41" s="35">
        <v>1999</v>
      </c>
      <c r="N41" s="35">
        <v>2000</v>
      </c>
      <c r="O41" s="35">
        <v>2001</v>
      </c>
      <c r="P41" s="35">
        <v>2002</v>
      </c>
      <c r="Q41" s="35">
        <v>2003</v>
      </c>
      <c r="R41" s="35">
        <v>2004</v>
      </c>
      <c r="S41" s="35">
        <v>2005</v>
      </c>
      <c r="T41" s="35">
        <v>2006</v>
      </c>
      <c r="U41" s="35">
        <v>2007</v>
      </c>
      <c r="V41" s="35">
        <v>2008</v>
      </c>
      <c r="W41" s="35">
        <v>2009</v>
      </c>
      <c r="X41" s="35">
        <v>2010</v>
      </c>
      <c r="Y41" s="35">
        <v>2011</v>
      </c>
      <c r="Z41" s="35">
        <v>2012</v>
      </c>
      <c r="AA41" s="35">
        <v>2013</v>
      </c>
      <c r="AB41" s="35">
        <v>2014</v>
      </c>
      <c r="AC41" s="35">
        <v>2015</v>
      </c>
      <c r="AD41" s="35">
        <v>2016</v>
      </c>
      <c r="AE41" s="35">
        <v>2017</v>
      </c>
      <c r="AF41" s="35">
        <v>2018</v>
      </c>
      <c r="AG41" s="35">
        <v>2019</v>
      </c>
      <c r="AH41" s="101" t="s">
        <v>76</v>
      </c>
      <c r="AI41" s="102" t="s">
        <v>71</v>
      </c>
      <c r="AJ41" s="103" t="s">
        <v>72</v>
      </c>
      <c r="AK41" s="82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</row>
    <row r="42" spans="1:94" ht="18" x14ac:dyDescent="0.35">
      <c r="B42" s="31" t="s">
        <v>0</v>
      </c>
      <c r="C42" s="60" t="s">
        <v>56</v>
      </c>
      <c r="D42" s="51">
        <v>746.40356318926263</v>
      </c>
      <c r="E42" s="51">
        <v>717.01994237709675</v>
      </c>
      <c r="F42" s="51">
        <v>800.51026160289211</v>
      </c>
      <c r="G42" s="51">
        <v>862.09464309100599</v>
      </c>
      <c r="H42" s="51">
        <v>847.96163421814003</v>
      </c>
      <c r="I42" s="51">
        <v>926.37157469273347</v>
      </c>
      <c r="J42" s="51">
        <v>946.97815867179997</v>
      </c>
      <c r="K42" s="51">
        <v>933.58450965719987</v>
      </c>
      <c r="L42" s="51">
        <v>918.81732165313326</v>
      </c>
      <c r="M42" s="51">
        <v>902.14800056113347</v>
      </c>
      <c r="N42" s="51">
        <v>896.85283697813327</v>
      </c>
      <c r="O42" s="51">
        <v>739.67152474453349</v>
      </c>
      <c r="P42" s="51">
        <v>838.46677732593344</v>
      </c>
      <c r="Q42" s="51">
        <v>805.40488379039994</v>
      </c>
      <c r="R42" s="51">
        <v>827.01536204219997</v>
      </c>
      <c r="S42" s="51">
        <v>746.37203787946657</v>
      </c>
      <c r="T42" s="51">
        <v>679.73810647813332</v>
      </c>
      <c r="U42" s="51">
        <v>772.52190028866676</v>
      </c>
      <c r="V42" s="51">
        <v>710.09902904226669</v>
      </c>
      <c r="W42" s="51">
        <v>766.30168165406678</v>
      </c>
      <c r="X42" s="51">
        <v>729.89050061339992</v>
      </c>
      <c r="Y42" s="51">
        <v>660.23743879466667</v>
      </c>
      <c r="Z42" s="51">
        <v>654.44368915326675</v>
      </c>
      <c r="AA42" s="51">
        <v>617.51666730686668</v>
      </c>
      <c r="AB42" s="51">
        <v>608.87957935694669</v>
      </c>
      <c r="AC42" s="51">
        <v>624.19013463029341</v>
      </c>
      <c r="AD42" s="51">
        <v>521.49772702248799</v>
      </c>
      <c r="AE42" s="51">
        <v>534.06572982284513</v>
      </c>
      <c r="AF42" s="51">
        <v>551.73162428879994</v>
      </c>
      <c r="AG42" s="51">
        <v>522.17989003508023</v>
      </c>
      <c r="AH42" s="116">
        <f t="shared" ref="AH42:AH50" si="13">AG42/$AG$50</f>
        <v>0.28151176045306636</v>
      </c>
      <c r="AI42" s="84">
        <f>AG42/D42-1</f>
        <v>-0.3004054163355151</v>
      </c>
      <c r="AJ42" s="94">
        <f>AG42/AF42-1</f>
        <v>-5.3561791553661364E-2</v>
      </c>
      <c r="AK42" s="82"/>
    </row>
    <row r="43" spans="1:94" ht="18" x14ac:dyDescent="0.35">
      <c r="B43" s="31" t="s">
        <v>1</v>
      </c>
      <c r="C43" s="62" t="s">
        <v>56</v>
      </c>
      <c r="D43" s="51">
        <v>523.10408631462724</v>
      </c>
      <c r="E43" s="51">
        <v>541.29212604255667</v>
      </c>
      <c r="F43" s="51">
        <v>555.57066515182498</v>
      </c>
      <c r="G43" s="51">
        <v>552.57899966848129</v>
      </c>
      <c r="H43" s="51">
        <v>560.56359630972474</v>
      </c>
      <c r="I43" s="51">
        <v>550.4395619223867</v>
      </c>
      <c r="J43" s="51">
        <v>530.9524407269497</v>
      </c>
      <c r="K43" s="51">
        <v>562.47424244181798</v>
      </c>
      <c r="L43" s="51">
        <v>570.93569545290063</v>
      </c>
      <c r="M43" s="51">
        <v>596.45298756287684</v>
      </c>
      <c r="N43" s="51">
        <v>608.22798048949005</v>
      </c>
      <c r="O43" s="51">
        <v>614.81099777079885</v>
      </c>
      <c r="P43" s="51">
        <v>623.62583092374359</v>
      </c>
      <c r="Q43" s="51">
        <v>702.58242466079514</v>
      </c>
      <c r="R43" s="51">
        <v>739.01479205520661</v>
      </c>
      <c r="S43" s="51">
        <v>767.10869291705808</v>
      </c>
      <c r="T43" s="51">
        <v>874.99726836264472</v>
      </c>
      <c r="U43" s="51">
        <v>906.62114994537194</v>
      </c>
      <c r="V43" s="51">
        <v>852.96647905703639</v>
      </c>
      <c r="W43" s="51">
        <v>853.89896839093444</v>
      </c>
      <c r="X43" s="51">
        <v>806.47307081064901</v>
      </c>
      <c r="Y43" s="51">
        <v>788.27426889659705</v>
      </c>
      <c r="Z43" s="51">
        <v>783.24547966162254</v>
      </c>
      <c r="AA43" s="51">
        <v>797.99339534173703</v>
      </c>
      <c r="AB43" s="51">
        <v>775.0033057369086</v>
      </c>
      <c r="AC43" s="51">
        <v>820.38712813915117</v>
      </c>
      <c r="AD43" s="51">
        <v>895.3090760981147</v>
      </c>
      <c r="AE43" s="51">
        <v>945.29405658036922</v>
      </c>
      <c r="AF43" s="51">
        <v>971.42624849384333</v>
      </c>
      <c r="AG43" s="51">
        <v>951.99276835349042</v>
      </c>
      <c r="AH43" s="117">
        <f t="shared" si="13"/>
        <v>0.51322765443873219</v>
      </c>
      <c r="AI43" s="84">
        <f t="shared" ref="AI43:AI50" si="14">AG43/D43-1</f>
        <v>0.8198916683302353</v>
      </c>
      <c r="AJ43" s="95">
        <f t="shared" ref="AJ43:AJ50" si="15">AG43/AF43-1</f>
        <v>-2.00051009229818E-2</v>
      </c>
      <c r="AK43" s="82"/>
    </row>
    <row r="44" spans="1:94" ht="18" x14ac:dyDescent="0.35">
      <c r="B44" s="31" t="s">
        <v>31</v>
      </c>
      <c r="C44" s="62" t="s">
        <v>56</v>
      </c>
      <c r="D44" s="51">
        <v>33.622862114366669</v>
      </c>
      <c r="E44" s="51">
        <v>32.230644905766667</v>
      </c>
      <c r="F44" s="51">
        <v>27.248850493316663</v>
      </c>
      <c r="G44" s="51">
        <v>26.453045454683334</v>
      </c>
      <c r="H44" s="51">
        <v>24.607284579533335</v>
      </c>
      <c r="I44" s="51">
        <v>30.270341617150002</v>
      </c>
      <c r="J44" s="51">
        <v>34.321108191416663</v>
      </c>
      <c r="K44" s="51">
        <v>32.153834057183339</v>
      </c>
      <c r="L44" s="51">
        <v>33.804236658233336</v>
      </c>
      <c r="M44" s="51">
        <v>32.367964162533333</v>
      </c>
      <c r="N44" s="51">
        <v>28.48465612881667</v>
      </c>
      <c r="O44" s="51">
        <v>25.04412426375</v>
      </c>
      <c r="P44" s="51">
        <v>21.910791906349999</v>
      </c>
      <c r="Q44" s="51">
        <v>22.195534081583332</v>
      </c>
      <c r="R44" s="51">
        <v>23.528089852533334</v>
      </c>
      <c r="S44" s="51">
        <v>26.228953806433331</v>
      </c>
      <c r="T44" s="51">
        <v>28.378269703600001</v>
      </c>
      <c r="U44" s="51">
        <v>22.23928605888333</v>
      </c>
      <c r="V44" s="51">
        <v>26.458680526233334</v>
      </c>
      <c r="W44" s="51">
        <v>21.972687151966664</v>
      </c>
      <c r="X44" s="51">
        <v>21.317660824499999</v>
      </c>
      <c r="Y44" s="51">
        <v>20.451965742999999</v>
      </c>
      <c r="Z44" s="51">
        <v>21.042528227649999</v>
      </c>
      <c r="AA44" s="51">
        <v>19.78315312378334</v>
      </c>
      <c r="AB44" s="51">
        <v>40.678530263333336</v>
      </c>
      <c r="AC44" s="51">
        <v>20.615904741416667</v>
      </c>
      <c r="AD44" s="51">
        <v>22.766787739216667</v>
      </c>
      <c r="AE44" s="51">
        <v>23.154047704150003</v>
      </c>
      <c r="AF44" s="51">
        <v>24.792599279666668</v>
      </c>
      <c r="AG44" s="51">
        <v>27.992335099027727</v>
      </c>
      <c r="AH44" s="117">
        <f t="shared" si="13"/>
        <v>1.5090913463538519E-2</v>
      </c>
      <c r="AI44" s="84">
        <f t="shared" si="14"/>
        <v>-0.16746126478426959</v>
      </c>
      <c r="AJ44" s="95">
        <f t="shared" si="15"/>
        <v>0.12906011924232907</v>
      </c>
      <c r="AK44" s="82"/>
    </row>
    <row r="45" spans="1:94" ht="18" x14ac:dyDescent="0.35">
      <c r="B45" s="31" t="s">
        <v>32</v>
      </c>
      <c r="C45" s="62" t="s">
        <v>56</v>
      </c>
      <c r="D45" s="51">
        <v>60.442494691666667</v>
      </c>
      <c r="E45" s="51">
        <v>55.271508591266667</v>
      </c>
      <c r="F45" s="51">
        <v>56.7516385586</v>
      </c>
      <c r="G45" s="51">
        <v>61.291639859933341</v>
      </c>
      <c r="H45" s="51">
        <v>58.429034896600001</v>
      </c>
      <c r="I45" s="51">
        <v>37.674914554333334</v>
      </c>
      <c r="J45" s="51">
        <v>44.3911588482</v>
      </c>
      <c r="K45" s="51">
        <v>27.061565491600003</v>
      </c>
      <c r="L45" s="51">
        <v>20.747966028600004</v>
      </c>
      <c r="M45" s="51">
        <v>18.322178823333335</v>
      </c>
      <c r="N45" s="51">
        <v>12.732682217799999</v>
      </c>
      <c r="O45" s="51">
        <v>20.722528160933336</v>
      </c>
      <c r="P45" s="51">
        <v>18.752655494066669</v>
      </c>
      <c r="Q45" s="51">
        <v>34.463723995066658</v>
      </c>
      <c r="R45" s="51">
        <v>49.024313554000003</v>
      </c>
      <c r="S45" s="51">
        <v>22.729611000733332</v>
      </c>
      <c r="T45" s="51">
        <v>51.772836463799997</v>
      </c>
      <c r="U45" s="51">
        <v>61.539405940600005</v>
      </c>
      <c r="V45" s="51">
        <v>55.64342637313333</v>
      </c>
      <c r="W45" s="51">
        <v>31.885412578933334</v>
      </c>
      <c r="X45" s="51">
        <v>35.48278010613334</v>
      </c>
      <c r="Y45" s="51">
        <v>18.814853991</v>
      </c>
      <c r="Z45" s="51">
        <v>13.900411333066668</v>
      </c>
      <c r="AA45" s="51">
        <v>15.888880760733333</v>
      </c>
      <c r="AB45" s="51">
        <v>20.541650135133331</v>
      </c>
      <c r="AC45" s="51">
        <v>26.795179173066664</v>
      </c>
      <c r="AD45" s="51">
        <v>27.989207723400003</v>
      </c>
      <c r="AE45" s="51">
        <v>31.916375174516531</v>
      </c>
      <c r="AF45" s="51">
        <v>43.775550559599999</v>
      </c>
      <c r="AG45" s="51">
        <v>53.539299770753182</v>
      </c>
      <c r="AH45" s="117">
        <f t="shared" si="13"/>
        <v>2.8863506273435088E-2</v>
      </c>
      <c r="AI45" s="84">
        <f t="shared" si="14"/>
        <v>-0.11421095300795459</v>
      </c>
      <c r="AJ45" s="95">
        <f t="shared" si="15"/>
        <v>0.22304115165519001</v>
      </c>
      <c r="AK45" s="82"/>
    </row>
    <row r="46" spans="1:94" ht="18" x14ac:dyDescent="0.35">
      <c r="B46" s="31" t="s">
        <v>29</v>
      </c>
      <c r="C46" s="62" t="s">
        <v>56</v>
      </c>
      <c r="D46" s="51">
        <v>135.05315567531667</v>
      </c>
      <c r="E46" s="51">
        <v>128.86249339599999</v>
      </c>
      <c r="F46" s="51">
        <v>120.0938700871</v>
      </c>
      <c r="G46" s="51">
        <v>129.65899445893331</v>
      </c>
      <c r="H46" s="51">
        <v>132.14094866396664</v>
      </c>
      <c r="I46" s="51">
        <v>166.1842574877333</v>
      </c>
      <c r="J46" s="51">
        <v>161.16345614459999</v>
      </c>
      <c r="K46" s="51">
        <v>194.18980378979998</v>
      </c>
      <c r="L46" s="51">
        <v>196.38373752118329</v>
      </c>
      <c r="M46" s="51">
        <v>215.25441225773329</v>
      </c>
      <c r="N46" s="51">
        <v>220.05119767691664</v>
      </c>
      <c r="O46" s="51">
        <v>215.26152387436662</v>
      </c>
      <c r="P46" s="51">
        <v>201.58944089678332</v>
      </c>
      <c r="Q46" s="51">
        <v>184.79113448884999</v>
      </c>
      <c r="R46" s="51">
        <v>221.76109619723329</v>
      </c>
      <c r="S46" s="51">
        <v>241.09365494828333</v>
      </c>
      <c r="T46" s="51">
        <v>218.10246629271663</v>
      </c>
      <c r="U46" s="51">
        <v>219.65912466373331</v>
      </c>
      <c r="V46" s="51">
        <v>212.65061855646667</v>
      </c>
      <c r="W46" s="51">
        <v>148.13331456883333</v>
      </c>
      <c r="X46" s="51">
        <v>118.70632263673332</v>
      </c>
      <c r="Y46" s="51">
        <v>108.55418858901665</v>
      </c>
      <c r="Z46" s="51">
        <v>104.6438394128333</v>
      </c>
      <c r="AA46" s="51">
        <v>100.59477967303981</v>
      </c>
      <c r="AB46" s="51">
        <v>144.33323498677743</v>
      </c>
      <c r="AC46" s="51">
        <v>118.18924269933332</v>
      </c>
      <c r="AD46" s="51">
        <v>137.26513989979563</v>
      </c>
      <c r="AE46" s="51">
        <v>140.75596959510088</v>
      </c>
      <c r="AF46" s="51">
        <v>112.34152012492544</v>
      </c>
      <c r="AG46" s="51">
        <v>88.603151099229251</v>
      </c>
      <c r="AH46" s="117">
        <f t="shared" si="13"/>
        <v>4.7766736183496847E-2</v>
      </c>
      <c r="AI46" s="84">
        <f t="shared" si="14"/>
        <v>-0.34393868357847612</v>
      </c>
      <c r="AJ46" s="95">
        <f t="shared" si="15"/>
        <v>-0.21130539269273518</v>
      </c>
      <c r="AK46" s="82"/>
    </row>
    <row r="47" spans="1:94" ht="18" x14ac:dyDescent="0.35">
      <c r="B47" s="31" t="s">
        <v>74</v>
      </c>
      <c r="C47" s="62" t="s">
        <v>56</v>
      </c>
      <c r="D47" s="51">
        <v>251.95831304377336</v>
      </c>
      <c r="E47" s="51">
        <v>182.34161102389334</v>
      </c>
      <c r="F47" s="51">
        <v>244.6492177682934</v>
      </c>
      <c r="G47" s="51">
        <v>266.63662994773995</v>
      </c>
      <c r="H47" s="51">
        <v>245.94085492651328</v>
      </c>
      <c r="I47" s="51">
        <v>235.5201721657582</v>
      </c>
      <c r="J47" s="51">
        <v>280.74947184331711</v>
      </c>
      <c r="K47" s="51">
        <v>313.90600754562377</v>
      </c>
      <c r="L47" s="51">
        <v>286.72474323781046</v>
      </c>
      <c r="M47" s="51">
        <v>291.57097946231704</v>
      </c>
      <c r="N47" s="51">
        <v>237.40962014099702</v>
      </c>
      <c r="O47" s="51">
        <v>274.05276683213037</v>
      </c>
      <c r="P47" s="51">
        <v>291.06162099207711</v>
      </c>
      <c r="Q47" s="51">
        <v>267.8483558964237</v>
      </c>
      <c r="R47" s="51">
        <v>228.83333486434393</v>
      </c>
      <c r="S47" s="51">
        <v>193.29927248757522</v>
      </c>
      <c r="T47" s="51">
        <v>204.14237938177436</v>
      </c>
      <c r="U47" s="51">
        <v>218.88791144085135</v>
      </c>
      <c r="V47" s="51">
        <v>178.6072970649189</v>
      </c>
      <c r="W47" s="51">
        <v>129.97759729627012</v>
      </c>
      <c r="X47" s="51">
        <v>98.478726951501187</v>
      </c>
      <c r="Y47" s="51">
        <v>110.18848073942057</v>
      </c>
      <c r="Z47" s="51">
        <v>95.152465297320873</v>
      </c>
      <c r="AA47" s="51">
        <v>79.733454426534465</v>
      </c>
      <c r="AB47" s="51">
        <v>37.149955842291632</v>
      </c>
      <c r="AC47" s="51">
        <v>66.078679095417172</v>
      </c>
      <c r="AD47" s="51">
        <v>62.549167751271028</v>
      </c>
      <c r="AE47" s="51">
        <v>33.581209616268325</v>
      </c>
      <c r="AF47" s="51">
        <v>40.300868612269568</v>
      </c>
      <c r="AG47" s="51">
        <v>33.677665180739382</v>
      </c>
      <c r="AH47" s="117">
        <f t="shared" si="13"/>
        <v>1.8155924795077737E-2</v>
      </c>
      <c r="AI47" s="84">
        <f t="shared" si="14"/>
        <v>-0.86633636027365979</v>
      </c>
      <c r="AJ47" s="95">
        <f t="shared" si="15"/>
        <v>-0.16434393747815546</v>
      </c>
      <c r="AK47" s="82"/>
    </row>
    <row r="48" spans="1:94" ht="18" x14ac:dyDescent="0.35">
      <c r="B48" s="31" t="s">
        <v>2</v>
      </c>
      <c r="C48" s="62" t="s">
        <v>56</v>
      </c>
      <c r="D48" s="51">
        <v>61.55088458281611</v>
      </c>
      <c r="E48" s="51">
        <v>70.131881745696191</v>
      </c>
      <c r="F48" s="51">
        <v>67.772743538415881</v>
      </c>
      <c r="G48" s="51">
        <v>85.550267249028678</v>
      </c>
      <c r="H48" s="51">
        <v>70.296663600793906</v>
      </c>
      <c r="I48" s="51">
        <v>82.432509101723952</v>
      </c>
      <c r="J48" s="51">
        <v>81.501780834587493</v>
      </c>
      <c r="K48" s="51">
        <v>67.105980237284285</v>
      </c>
      <c r="L48" s="51">
        <v>84.166358708856407</v>
      </c>
      <c r="M48" s="51">
        <v>112.05587726144537</v>
      </c>
      <c r="N48" s="51">
        <v>154.05628693131297</v>
      </c>
      <c r="O48" s="51">
        <v>144.76819740379139</v>
      </c>
      <c r="P48" s="51">
        <v>148.39698338423921</v>
      </c>
      <c r="Q48" s="51">
        <v>137.31044314633255</v>
      </c>
      <c r="R48" s="51">
        <v>123.91964517268885</v>
      </c>
      <c r="S48" s="51">
        <v>119.29791555191447</v>
      </c>
      <c r="T48" s="51">
        <v>129.24056672281176</v>
      </c>
      <c r="U48" s="51">
        <v>149.83992987683513</v>
      </c>
      <c r="V48" s="51">
        <v>188.48446841169911</v>
      </c>
      <c r="W48" s="51">
        <v>172.40675584137767</v>
      </c>
      <c r="X48" s="51">
        <v>194.21499999999997</v>
      </c>
      <c r="Y48" s="51">
        <v>183.00800000000001</v>
      </c>
      <c r="Z48" s="51">
        <v>174.81625</v>
      </c>
      <c r="AA48" s="51">
        <v>176.60899999999998</v>
      </c>
      <c r="AB48" s="51">
        <v>186.96474999999998</v>
      </c>
      <c r="AC48" s="51">
        <v>167.0795</v>
      </c>
      <c r="AD48" s="51">
        <v>151.80460830540562</v>
      </c>
      <c r="AE48" s="51">
        <v>149.09899999999999</v>
      </c>
      <c r="AF48" s="51">
        <v>158.982</v>
      </c>
      <c r="AG48" s="51">
        <v>166.24161351894816</v>
      </c>
      <c r="AH48" s="117">
        <f t="shared" si="13"/>
        <v>8.9622312492986675E-2</v>
      </c>
      <c r="AI48" s="84">
        <f t="shared" si="14"/>
        <v>1.700880980764325</v>
      </c>
      <c r="AJ48" s="95">
        <f t="shared" si="15"/>
        <v>4.5663116069417642E-2</v>
      </c>
      <c r="AK48" s="82"/>
    </row>
    <row r="49" spans="1:94" ht="18" x14ac:dyDescent="0.35">
      <c r="B49" s="31" t="s">
        <v>3</v>
      </c>
      <c r="C49" s="63" t="s">
        <v>56</v>
      </c>
      <c r="D49" s="51">
        <v>36.964220717736907</v>
      </c>
      <c r="E49" s="51">
        <v>33.44683197317795</v>
      </c>
      <c r="F49" s="51">
        <v>34.140403164662075</v>
      </c>
      <c r="G49" s="51">
        <v>33.006656782624532</v>
      </c>
      <c r="H49" s="51">
        <v>31.068704717208448</v>
      </c>
      <c r="I49" s="51">
        <v>32.187416882388789</v>
      </c>
      <c r="J49" s="51">
        <v>37.733079512873701</v>
      </c>
      <c r="K49" s="51">
        <v>27.995848535747882</v>
      </c>
      <c r="L49" s="51">
        <v>40.39893239026469</v>
      </c>
      <c r="M49" s="51">
        <v>40.869587471410341</v>
      </c>
      <c r="N49" s="51">
        <v>33.480204954920282</v>
      </c>
      <c r="O49" s="51">
        <v>44.702158308677326</v>
      </c>
      <c r="P49" s="51">
        <v>45.677025639404292</v>
      </c>
      <c r="Q49" s="51">
        <v>24.055583568574093</v>
      </c>
      <c r="R49" s="51">
        <v>65.162719169912179</v>
      </c>
      <c r="S49" s="51">
        <v>47.748262375963805</v>
      </c>
      <c r="T49" s="51">
        <v>40.114796425812074</v>
      </c>
      <c r="U49" s="51">
        <v>20.453572020330284</v>
      </c>
      <c r="V49" s="51">
        <v>16.432701528514372</v>
      </c>
      <c r="W49" s="51">
        <v>15.727446698465883</v>
      </c>
      <c r="X49" s="51">
        <v>24.718257414547907</v>
      </c>
      <c r="Y49" s="51">
        <v>17.197531590857579</v>
      </c>
      <c r="Z49" s="51">
        <v>9.6329896677320903</v>
      </c>
      <c r="AA49" s="51">
        <v>10.11655777415649</v>
      </c>
      <c r="AB49" s="51">
        <v>16.474622430223235</v>
      </c>
      <c r="AC49" s="51">
        <v>8.8374918533129403</v>
      </c>
      <c r="AD49" s="51">
        <v>8.3162307145958039</v>
      </c>
      <c r="AE49" s="51">
        <v>12.649825189400417</v>
      </c>
      <c r="AF49" s="51">
        <v>9.5307274032222722</v>
      </c>
      <c r="AG49" s="51">
        <v>10.686511099206655</v>
      </c>
      <c r="AH49" s="117">
        <f t="shared" si="13"/>
        <v>5.7611918996665979E-3</v>
      </c>
      <c r="AI49" s="84">
        <f t="shared" si="14"/>
        <v>-0.71089580973963717</v>
      </c>
      <c r="AJ49" s="95">
        <f t="shared" si="15"/>
        <v>0.12126920087900328</v>
      </c>
      <c r="AK49" s="82"/>
    </row>
    <row r="50" spans="1:94" s="2" customFormat="1" ht="18" x14ac:dyDescent="0.35">
      <c r="A50"/>
      <c r="B50" s="33" t="s">
        <v>4</v>
      </c>
      <c r="C50" s="32" t="s">
        <v>57</v>
      </c>
      <c r="D50" s="40">
        <f t="shared" ref="D50:AG50" si="16">SUM(D42:D49)</f>
        <v>1849.0995803295662</v>
      </c>
      <c r="E50" s="40">
        <f t="shared" si="16"/>
        <v>1760.597040055454</v>
      </c>
      <c r="F50" s="40">
        <f t="shared" si="16"/>
        <v>1906.7376503651049</v>
      </c>
      <c r="G50" s="40">
        <f t="shared" si="16"/>
        <v>2017.2708765124307</v>
      </c>
      <c r="H50" s="40">
        <f t="shared" si="16"/>
        <v>1971.0087219124803</v>
      </c>
      <c r="I50" s="40">
        <f t="shared" si="16"/>
        <v>2061.0807484242077</v>
      </c>
      <c r="J50" s="40">
        <f t="shared" si="16"/>
        <v>2117.7906547737443</v>
      </c>
      <c r="K50" s="40">
        <f t="shared" si="16"/>
        <v>2158.4717917562571</v>
      </c>
      <c r="L50" s="40">
        <f t="shared" si="16"/>
        <v>2151.9789916509822</v>
      </c>
      <c r="M50" s="40">
        <f t="shared" si="16"/>
        <v>2209.0419875627831</v>
      </c>
      <c r="N50" s="40">
        <f t="shared" si="16"/>
        <v>2191.2954655183867</v>
      </c>
      <c r="O50" s="40">
        <f t="shared" si="16"/>
        <v>2079.0338213589812</v>
      </c>
      <c r="P50" s="40">
        <f t="shared" si="16"/>
        <v>2189.4811265625976</v>
      </c>
      <c r="Q50" s="40">
        <f t="shared" si="16"/>
        <v>2178.6520836280256</v>
      </c>
      <c r="R50" s="40">
        <f t="shared" si="16"/>
        <v>2278.2593529081182</v>
      </c>
      <c r="S50" s="40">
        <f t="shared" si="16"/>
        <v>2163.8784009674282</v>
      </c>
      <c r="T50" s="40">
        <f t="shared" si="16"/>
        <v>2226.486689831293</v>
      </c>
      <c r="U50" s="40">
        <f t="shared" si="16"/>
        <v>2371.7622802352721</v>
      </c>
      <c r="V50" s="40">
        <f t="shared" si="16"/>
        <v>2241.3427005602689</v>
      </c>
      <c r="W50" s="40">
        <f t="shared" si="16"/>
        <v>2140.303864180848</v>
      </c>
      <c r="X50" s="40">
        <f t="shared" si="16"/>
        <v>2029.2823193574648</v>
      </c>
      <c r="Y50" s="40">
        <f t="shared" si="16"/>
        <v>1906.7267283445588</v>
      </c>
      <c r="Z50" s="40">
        <f t="shared" si="16"/>
        <v>1856.8776527534926</v>
      </c>
      <c r="AA50" s="40">
        <f t="shared" si="16"/>
        <v>1818.2358884068512</v>
      </c>
      <c r="AB50" s="40">
        <f t="shared" si="16"/>
        <v>1830.0256287516142</v>
      </c>
      <c r="AC50" s="40">
        <f t="shared" si="16"/>
        <v>1852.1732603319913</v>
      </c>
      <c r="AD50" s="40">
        <f t="shared" si="16"/>
        <v>1827.4979452542875</v>
      </c>
      <c r="AE50" s="40">
        <f t="shared" si="16"/>
        <v>1870.5162136826505</v>
      </c>
      <c r="AF50" s="40">
        <f t="shared" si="16"/>
        <v>1912.8811387623273</v>
      </c>
      <c r="AG50" s="40">
        <f t="shared" si="16"/>
        <v>1854.913234156475</v>
      </c>
      <c r="AH50" s="108">
        <f t="shared" si="13"/>
        <v>1</v>
      </c>
      <c r="AI50" s="118">
        <f t="shared" si="14"/>
        <v>3.1440458311460251E-3</v>
      </c>
      <c r="AJ50" s="119">
        <f t="shared" si="15"/>
        <v>-3.03039762540388E-2</v>
      </c>
      <c r="AK50" s="82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</row>
    <row r="51" spans="1:94" x14ac:dyDescent="0.25">
      <c r="AK51" s="82"/>
    </row>
    <row r="52" spans="1:94" x14ac:dyDescent="0.25">
      <c r="AK52" s="82"/>
    </row>
    <row r="53" spans="1:94" x14ac:dyDescent="0.25">
      <c r="AK53" s="82"/>
    </row>
    <row r="54" spans="1:94" x14ac:dyDescent="0.25">
      <c r="AK54" s="82"/>
    </row>
    <row r="55" spans="1:94" x14ac:dyDescent="0.25">
      <c r="AK55" s="82"/>
    </row>
    <row r="56" spans="1:94" x14ac:dyDescent="0.25">
      <c r="AK56" s="82"/>
    </row>
    <row r="57" spans="1:94" x14ac:dyDescent="0.25">
      <c r="AK57" s="82"/>
    </row>
    <row r="58" spans="1:94" x14ac:dyDescent="0.25">
      <c r="N58" s="2"/>
      <c r="AK58" s="82"/>
    </row>
    <row r="59" spans="1:94" x14ac:dyDescent="0.25">
      <c r="AK59" s="82"/>
    </row>
    <row r="60" spans="1:94" x14ac:dyDescent="0.25">
      <c r="AK60" s="82"/>
    </row>
    <row r="61" spans="1:94" x14ac:dyDescent="0.25">
      <c r="AK61" s="82"/>
    </row>
    <row r="62" spans="1:94" x14ac:dyDescent="0.25">
      <c r="AK62" s="82"/>
    </row>
    <row r="63" spans="1:94" x14ac:dyDescent="0.25">
      <c r="AK63" s="82"/>
    </row>
    <row r="64" spans="1:94" x14ac:dyDescent="0.25">
      <c r="AK64" s="82"/>
    </row>
    <row r="65" spans="2:37" x14ac:dyDescent="0.25">
      <c r="AK65" s="82"/>
    </row>
    <row r="66" spans="2:37" x14ac:dyDescent="0.25">
      <c r="AK66" s="82"/>
    </row>
    <row r="67" spans="2:37" x14ac:dyDescent="0.25">
      <c r="AK67" s="82"/>
    </row>
    <row r="68" spans="2:37" x14ac:dyDescent="0.25">
      <c r="AK68" s="82"/>
    </row>
    <row r="69" spans="2:37" x14ac:dyDescent="0.25">
      <c r="AK69" s="82"/>
    </row>
    <row r="70" spans="2:37" x14ac:dyDescent="0.25">
      <c r="AK70" s="82"/>
    </row>
    <row r="71" spans="2:37" ht="35.25" customHeight="1" x14ac:dyDescent="0.25">
      <c r="B71" s="33" t="s">
        <v>34</v>
      </c>
      <c r="C71" s="34" t="s">
        <v>33</v>
      </c>
      <c r="D71" s="33">
        <v>1990</v>
      </c>
      <c r="E71" s="35">
        <v>1991</v>
      </c>
      <c r="F71" s="35">
        <v>1992</v>
      </c>
      <c r="G71" s="35">
        <v>1993</v>
      </c>
      <c r="H71" s="35">
        <v>1994</v>
      </c>
      <c r="I71" s="35">
        <v>1995</v>
      </c>
      <c r="J71" s="35">
        <v>1996</v>
      </c>
      <c r="K71" s="35">
        <v>1997</v>
      </c>
      <c r="L71" s="35">
        <v>1998</v>
      </c>
      <c r="M71" s="35">
        <v>1999</v>
      </c>
      <c r="N71" s="35">
        <v>2000</v>
      </c>
      <c r="O71" s="35">
        <v>2001</v>
      </c>
      <c r="P71" s="35">
        <v>2002</v>
      </c>
      <c r="Q71" s="35">
        <v>2003</v>
      </c>
      <c r="R71" s="35">
        <v>2004</v>
      </c>
      <c r="S71" s="35">
        <v>2005</v>
      </c>
      <c r="T71" s="35">
        <v>2006</v>
      </c>
      <c r="U71" s="35">
        <v>2007</v>
      </c>
      <c r="V71" s="35">
        <v>2008</v>
      </c>
      <c r="W71" s="35">
        <v>2009</v>
      </c>
      <c r="X71" s="35">
        <v>2010</v>
      </c>
      <c r="Y71" s="35">
        <v>2011</v>
      </c>
      <c r="Z71" s="35">
        <v>2012</v>
      </c>
      <c r="AA71" s="35">
        <v>2013</v>
      </c>
      <c r="AB71" s="35">
        <v>2014</v>
      </c>
      <c r="AC71" s="35">
        <v>2015</v>
      </c>
      <c r="AD71" s="35">
        <v>2016</v>
      </c>
      <c r="AE71" s="35">
        <v>2017</v>
      </c>
      <c r="AF71" s="35">
        <v>2018</v>
      </c>
      <c r="AG71" s="35">
        <v>2019</v>
      </c>
      <c r="AH71" s="101" t="s">
        <v>76</v>
      </c>
      <c r="AI71" s="102" t="s">
        <v>71</v>
      </c>
      <c r="AJ71" s="103" t="s">
        <v>72</v>
      </c>
      <c r="AK71" s="82"/>
    </row>
    <row r="72" spans="2:37" ht="18" x14ac:dyDescent="0.35">
      <c r="B72" s="31" t="s">
        <v>7</v>
      </c>
      <c r="C72" s="60" t="s">
        <v>56</v>
      </c>
      <c r="D72" s="51">
        <v>52.256339687250005</v>
      </c>
      <c r="E72" s="51">
        <v>48.627777945875003</v>
      </c>
      <c r="F72" s="51">
        <v>45.670125973499999</v>
      </c>
      <c r="G72" s="51">
        <v>39.654677162187504</v>
      </c>
      <c r="H72" s="51">
        <v>37.353068341499998</v>
      </c>
      <c r="I72" s="51">
        <v>37.842061164624994</v>
      </c>
      <c r="J72" s="51">
        <v>41.7556405603125</v>
      </c>
      <c r="K72" s="51">
        <v>46.519068504062503</v>
      </c>
      <c r="L72" s="51">
        <v>54.358745967249995</v>
      </c>
      <c r="M72" s="51">
        <v>61.405246905937496</v>
      </c>
      <c r="N72" s="51">
        <v>65.449830021950007</v>
      </c>
      <c r="O72" s="51">
        <v>58.659445362749992</v>
      </c>
      <c r="P72" s="51">
        <v>39.313677956749999</v>
      </c>
      <c r="Q72" s="51">
        <v>32.975809699750002</v>
      </c>
      <c r="R72" s="51">
        <v>50.813966560749996</v>
      </c>
      <c r="S72" s="51">
        <v>54.981288890000009</v>
      </c>
      <c r="T72" s="51">
        <v>62.168088455000003</v>
      </c>
      <c r="U72" s="51">
        <v>64.331651867560012</v>
      </c>
      <c r="V72" s="51">
        <v>61.804693555000007</v>
      </c>
      <c r="W72" s="51">
        <v>28.685283075320005</v>
      </c>
      <c r="X72" s="51">
        <v>10.399972692080002</v>
      </c>
      <c r="Y72" s="51">
        <v>20.143580462280006</v>
      </c>
      <c r="Z72" s="51">
        <v>0.50936247647999999</v>
      </c>
      <c r="AA72" s="51">
        <v>0.55272388644000003</v>
      </c>
      <c r="AB72" s="51">
        <v>0.54749451240000002</v>
      </c>
      <c r="AC72" s="51">
        <v>0.71654013156000007</v>
      </c>
      <c r="AD72" s="51">
        <v>0.77397152472000008</v>
      </c>
      <c r="AE72" s="51">
        <v>0.90232273404000007</v>
      </c>
      <c r="AF72" s="51">
        <v>0.90521219079999993</v>
      </c>
      <c r="AG72" s="51">
        <v>0.95699099012000011</v>
      </c>
      <c r="AH72" s="87">
        <f>AG72/$AG$78</f>
        <v>4.7273527680283039E-4</v>
      </c>
      <c r="AI72" s="88">
        <f>AG72/D72-1</f>
        <v>-0.98168660499668525</v>
      </c>
      <c r="AJ72" s="94">
        <f>AG72/AF72-1</f>
        <v>5.7200731327137433E-2</v>
      </c>
      <c r="AK72" s="82"/>
    </row>
    <row r="73" spans="2:37" ht="18" x14ac:dyDescent="0.35">
      <c r="B73" s="31" t="s">
        <v>8</v>
      </c>
      <c r="C73" s="62" t="s">
        <v>56</v>
      </c>
      <c r="D73" s="51">
        <v>46.848301886792456</v>
      </c>
      <c r="E73" s="51">
        <v>45.310981132075469</v>
      </c>
      <c r="F73" s="51">
        <v>40.483622641509434</v>
      </c>
      <c r="G73" s="51">
        <v>42.557999999999993</v>
      </c>
      <c r="H73" s="51">
        <v>42.966415094339617</v>
      </c>
      <c r="I73" s="51">
        <v>40.98335849056604</v>
      </c>
      <c r="J73" s="51">
        <v>47.783811320754715</v>
      </c>
      <c r="K73" s="51">
        <v>39.949818867924527</v>
      </c>
      <c r="L73" s="51">
        <v>34.845215094339622</v>
      </c>
      <c r="M73" s="51">
        <v>35.20705283018868</v>
      </c>
      <c r="N73" s="51">
        <v>18.317007547169812</v>
      </c>
      <c r="O73" s="51">
        <v>16.017271698113209</v>
      </c>
      <c r="P73" s="51">
        <v>0.45369811320754716</v>
      </c>
      <c r="Q73" s="51">
        <v>0.47860377358490563</v>
      </c>
      <c r="R73" s="51">
        <v>0.38885584464161987</v>
      </c>
      <c r="S73" s="51">
        <v>0</v>
      </c>
      <c r="T73" s="51">
        <v>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83">
        <f t="shared" ref="AH73:AH78" si="17">AG73/$AG$78</f>
        <v>0</v>
      </c>
      <c r="AI73" s="84">
        <f t="shared" ref="AI73:AI78" si="18">AG73/D73-1</f>
        <v>-1</v>
      </c>
      <c r="AJ73" s="95"/>
      <c r="AK73" s="82"/>
    </row>
    <row r="74" spans="2:37" ht="18" x14ac:dyDescent="0.35">
      <c r="B74" s="31" t="s">
        <v>9</v>
      </c>
      <c r="C74" s="62" t="s">
        <v>56</v>
      </c>
      <c r="D74" s="51">
        <v>844.21849272093868</v>
      </c>
      <c r="E74" s="51">
        <v>729.28925317455264</v>
      </c>
      <c r="F74" s="51">
        <v>507.94252052105691</v>
      </c>
      <c r="G74" s="51">
        <v>468.19597389360285</v>
      </c>
      <c r="H74" s="51">
        <v>435.82249082353007</v>
      </c>
      <c r="I74" s="51">
        <v>469.08058151145946</v>
      </c>
      <c r="J74" s="51">
        <v>424.9302712224794</v>
      </c>
      <c r="K74" s="51">
        <v>546.86586298652901</v>
      </c>
      <c r="L74" s="51">
        <v>681.79387578335638</v>
      </c>
      <c r="M74" s="51">
        <v>816.11093412159926</v>
      </c>
      <c r="N74" s="51">
        <v>868.16855663560455</v>
      </c>
      <c r="O74" s="51">
        <v>876.23618558724195</v>
      </c>
      <c r="P74" s="51">
        <v>890.30448668612462</v>
      </c>
      <c r="Q74" s="51">
        <v>882.78398520403402</v>
      </c>
      <c r="R74" s="51">
        <v>862.97793414333808</v>
      </c>
      <c r="S74" s="51">
        <v>827.51682820909514</v>
      </c>
      <c r="T74" s="51">
        <v>1290.5307782243819</v>
      </c>
      <c r="U74" s="51">
        <v>1425.3723220533482</v>
      </c>
      <c r="V74" s="51">
        <v>1949.8811442899168</v>
      </c>
      <c r="W74" s="51">
        <v>1764.6030770131906</v>
      </c>
      <c r="X74" s="51">
        <v>1781.4676171498377</v>
      </c>
      <c r="Y74" s="51">
        <v>1668.9166203536577</v>
      </c>
      <c r="Z74" s="51">
        <v>1751.284646840084</v>
      </c>
      <c r="AA74" s="51">
        <v>1771.5009538248855</v>
      </c>
      <c r="AB74" s="51">
        <v>1750.482580561513</v>
      </c>
      <c r="AC74" s="51">
        <v>1807.4543303151615</v>
      </c>
      <c r="AD74" s="51">
        <v>1772.1443406546166</v>
      </c>
      <c r="AE74" s="51">
        <v>1823.8809574118795</v>
      </c>
      <c r="AF74" s="51">
        <v>1845.6638814134931</v>
      </c>
      <c r="AG74" s="51">
        <v>1805.6684014232742</v>
      </c>
      <c r="AH74" s="83">
        <f t="shared" si="17"/>
        <v>0.89196571375653166</v>
      </c>
      <c r="AI74" s="84">
        <f t="shared" si="18"/>
        <v>1.1388638332282404</v>
      </c>
      <c r="AJ74" s="95">
        <f t="shared" ref="AJ74:AJ78" si="19">AG74/AF74-1</f>
        <v>-2.1669969485228591E-2</v>
      </c>
      <c r="AK74" s="82"/>
    </row>
    <row r="75" spans="2:37" ht="18" x14ac:dyDescent="0.35">
      <c r="B75" s="31" t="s">
        <v>10</v>
      </c>
      <c r="C75" s="62" t="s">
        <v>56</v>
      </c>
      <c r="D75" s="51">
        <v>6.7649734017292644</v>
      </c>
      <c r="E75" s="51">
        <v>6.6253041308213696</v>
      </c>
      <c r="F75" s="51">
        <v>6.7689445987083277</v>
      </c>
      <c r="G75" s="51">
        <v>7.0152697015519276</v>
      </c>
      <c r="H75" s="51">
        <v>6.9293960101627263</v>
      </c>
      <c r="I75" s="51">
        <v>7.4412221829107272</v>
      </c>
      <c r="J75" s="51">
        <v>7.4013184655099273</v>
      </c>
      <c r="K75" s="51">
        <v>7.2865602901400255</v>
      </c>
      <c r="L75" s="51">
        <v>7.4295130385937274</v>
      </c>
      <c r="M75" s="51">
        <v>6.9792285308444919</v>
      </c>
      <c r="N75" s="51">
        <v>7.3544798068163963</v>
      </c>
      <c r="O75" s="51">
        <v>6.4540770969590309</v>
      </c>
      <c r="P75" s="51">
        <v>6.6865073808821229</v>
      </c>
      <c r="Q75" s="51">
        <v>6.3554558977292652</v>
      </c>
      <c r="R75" s="51">
        <v>7.1404000476541096</v>
      </c>
      <c r="S75" s="51">
        <v>6.8704182663850943</v>
      </c>
      <c r="T75" s="51">
        <v>7.6414170284739207</v>
      </c>
      <c r="U75" s="51">
        <v>7.1614511326000727</v>
      </c>
      <c r="V75" s="51">
        <v>6.3952977293226674</v>
      </c>
      <c r="W75" s="51">
        <v>4.9046690367039307</v>
      </c>
      <c r="X75" s="51">
        <v>5.1329721547256923</v>
      </c>
      <c r="Y75" s="51">
        <v>5.3571541559108322</v>
      </c>
      <c r="Z75" s="51">
        <v>5.3128578952911027</v>
      </c>
      <c r="AA75" s="51">
        <v>5.2625277798818964</v>
      </c>
      <c r="AB75" s="51">
        <v>5.3429897196137413</v>
      </c>
      <c r="AC75" s="51">
        <v>5.6735727014029846</v>
      </c>
      <c r="AD75" s="51">
        <v>5.7573938904590332</v>
      </c>
      <c r="AE75" s="51">
        <v>5.5747994899601974</v>
      </c>
      <c r="AF75" s="51">
        <v>6.1957835853715544</v>
      </c>
      <c r="AG75" s="51">
        <v>5.5528913043874635</v>
      </c>
      <c r="AH75" s="83">
        <f t="shared" si="17"/>
        <v>2.7430222801851818E-3</v>
      </c>
      <c r="AI75" s="84">
        <f t="shared" si="18"/>
        <v>-0.17917026799129299</v>
      </c>
      <c r="AJ75" s="95">
        <f t="shared" si="19"/>
        <v>-0.10376286907470111</v>
      </c>
      <c r="AK75" s="82"/>
    </row>
    <row r="76" spans="2:37" ht="18" x14ac:dyDescent="0.35">
      <c r="B76" s="31" t="s">
        <v>70</v>
      </c>
      <c r="C76" s="62" t="s">
        <v>56</v>
      </c>
      <c r="D76" s="85">
        <v>0.34414661194926871</v>
      </c>
      <c r="E76" s="51">
        <v>0.69354829829307219</v>
      </c>
      <c r="F76" s="51">
        <v>0.70255239276177739</v>
      </c>
      <c r="G76" s="51">
        <v>1.5785445399612708</v>
      </c>
      <c r="H76" s="51">
        <v>2.0294982693707362</v>
      </c>
      <c r="I76" s="51">
        <v>3.4296861422974523</v>
      </c>
      <c r="J76" s="51">
        <v>10.650622753892511</v>
      </c>
      <c r="K76" s="51">
        <v>16.886959163982002</v>
      </c>
      <c r="L76" s="51">
        <v>26.314948582128707</v>
      </c>
      <c r="M76" s="51">
        <v>37.977970668849785</v>
      </c>
      <c r="N76" s="51">
        <v>43.961977487452273</v>
      </c>
      <c r="O76" s="51">
        <v>41.101574945970597</v>
      </c>
      <c r="P76" s="51">
        <v>49.328820891212487</v>
      </c>
      <c r="Q76" s="51">
        <v>46.558168921517073</v>
      </c>
      <c r="R76" s="51">
        <v>51.465875369749902</v>
      </c>
      <c r="S76" s="51">
        <v>55.560803785955123</v>
      </c>
      <c r="T76" s="51">
        <v>57.39203030239694</v>
      </c>
      <c r="U76" s="51">
        <v>50.851076681232449</v>
      </c>
      <c r="V76" s="51">
        <v>60.443508455516159</v>
      </c>
      <c r="W76" s="51">
        <v>73.117427133187689</v>
      </c>
      <c r="X76" s="51">
        <v>105.10782589069591</v>
      </c>
      <c r="Y76" s="51">
        <v>130.4614723154526</v>
      </c>
      <c r="Z76" s="51">
        <v>140.74764413164129</v>
      </c>
      <c r="AA76" s="51">
        <v>163.38026478130112</v>
      </c>
      <c r="AB76" s="51">
        <v>169.59904284777508</v>
      </c>
      <c r="AC76" s="51">
        <v>179.66159605094157</v>
      </c>
      <c r="AD76" s="51">
        <v>203.8813610919334</v>
      </c>
      <c r="AE76" s="51">
        <v>188.90506612733489</v>
      </c>
      <c r="AF76" s="51">
        <v>163.49897185049622</v>
      </c>
      <c r="AG76" s="51">
        <v>207.33750230824063</v>
      </c>
      <c r="AH76" s="83">
        <f t="shared" si="17"/>
        <v>0.10242076733972504</v>
      </c>
      <c r="AI76" s="84">
        <f t="shared" si="18"/>
        <v>601.46852681148766</v>
      </c>
      <c r="AJ76" s="95">
        <f t="shared" si="19"/>
        <v>0.26812725463393394</v>
      </c>
      <c r="AK76" s="82"/>
    </row>
    <row r="77" spans="2:37" ht="18" x14ac:dyDescent="0.35">
      <c r="B77" s="31" t="s">
        <v>30</v>
      </c>
      <c r="C77" s="63" t="s">
        <v>56</v>
      </c>
      <c r="D77" s="51">
        <v>7.2426488624940006</v>
      </c>
      <c r="E77" s="51">
        <v>6.8379971620340001</v>
      </c>
      <c r="F77" s="51">
        <v>6.2945896573729998</v>
      </c>
      <c r="G77" s="51">
        <v>6.2065886340949996</v>
      </c>
      <c r="H77" s="51">
        <v>5.7732957654039998</v>
      </c>
      <c r="I77" s="51">
        <v>5.7780892844159997</v>
      </c>
      <c r="J77" s="51">
        <v>6.2068839869749999</v>
      </c>
      <c r="K77" s="51">
        <v>6.23146920774</v>
      </c>
      <c r="L77" s="51">
        <v>6.3833956434370007</v>
      </c>
      <c r="M77" s="51">
        <v>6.5533484737369996</v>
      </c>
      <c r="N77" s="51">
        <v>6.303549422853</v>
      </c>
      <c r="O77" s="51">
        <v>6.0582498724159999</v>
      </c>
      <c r="P77" s="51">
        <v>5.7355508743279993</v>
      </c>
      <c r="Q77" s="51">
        <v>5.6963754581449999</v>
      </c>
      <c r="R77" s="51">
        <v>5.4358407881840005</v>
      </c>
      <c r="S77" s="51">
        <v>6.4783591316300004</v>
      </c>
      <c r="T77" s="51">
        <v>6.8378226238609994</v>
      </c>
      <c r="U77" s="51">
        <v>7.5927826497629995</v>
      </c>
      <c r="V77" s="51">
        <v>7.1663805621609997</v>
      </c>
      <c r="W77" s="51">
        <v>6.6742271262259996</v>
      </c>
      <c r="X77" s="51">
        <v>8.6045821591630016</v>
      </c>
      <c r="Y77" s="51">
        <v>7.0995532232550005</v>
      </c>
      <c r="Z77" s="51">
        <v>9.2891099155330004</v>
      </c>
      <c r="AA77" s="51">
        <v>6.7135940810730004</v>
      </c>
      <c r="AB77" s="51">
        <v>5.5639377114059991</v>
      </c>
      <c r="AC77" s="51">
        <v>4.8538679277100005</v>
      </c>
      <c r="AD77" s="51">
        <v>4.0214824195269996</v>
      </c>
      <c r="AE77" s="51">
        <v>4.79075334842</v>
      </c>
      <c r="AF77" s="51">
        <v>6.2710783616779997</v>
      </c>
      <c r="AG77" s="51">
        <v>4.8539555178149989</v>
      </c>
      <c r="AH77" s="91">
        <f t="shared" si="17"/>
        <v>2.3977613467553835E-3</v>
      </c>
      <c r="AI77" s="92">
        <f t="shared" si="18"/>
        <v>-0.32980935428870939</v>
      </c>
      <c r="AJ77" s="96">
        <f t="shared" si="19"/>
        <v>-0.22597753721639202</v>
      </c>
      <c r="AK77" s="82"/>
    </row>
    <row r="78" spans="2:37" ht="18" x14ac:dyDescent="0.35">
      <c r="B78" s="33" t="s">
        <v>4</v>
      </c>
      <c r="C78" s="32" t="s">
        <v>57</v>
      </c>
      <c r="D78" s="40">
        <f>SUM(D72:D77)</f>
        <v>957.67490317115369</v>
      </c>
      <c r="E78" s="40">
        <f t="shared" ref="E78:AE78" si="20">SUM(E72:E77)</f>
        <v>837.38486184365149</v>
      </c>
      <c r="F78" s="40">
        <f t="shared" si="20"/>
        <v>607.86235578490937</v>
      </c>
      <c r="G78" s="40">
        <f t="shared" si="20"/>
        <v>565.20905393139867</v>
      </c>
      <c r="H78" s="40">
        <f t="shared" si="20"/>
        <v>530.8741643043071</v>
      </c>
      <c r="I78" s="40">
        <f t="shared" si="20"/>
        <v>564.5549987762746</v>
      </c>
      <c r="J78" s="40">
        <f t="shared" si="20"/>
        <v>538.72854830992401</v>
      </c>
      <c r="K78" s="40">
        <f t="shared" si="20"/>
        <v>663.73973902037812</v>
      </c>
      <c r="L78" s="40">
        <f t="shared" si="20"/>
        <v>811.12569410910555</v>
      </c>
      <c r="M78" s="40">
        <f t="shared" si="20"/>
        <v>964.23378153115664</v>
      </c>
      <c r="N78" s="40">
        <f t="shared" si="20"/>
        <v>1009.5554009218461</v>
      </c>
      <c r="O78" s="40">
        <f t="shared" si="20"/>
        <v>1004.5268045634508</v>
      </c>
      <c r="P78" s="40">
        <f t="shared" si="20"/>
        <v>991.82274190250484</v>
      </c>
      <c r="Q78" s="40">
        <f t="shared" si="20"/>
        <v>974.84839895476023</v>
      </c>
      <c r="R78" s="40">
        <f t="shared" si="20"/>
        <v>978.22287275431779</v>
      </c>
      <c r="S78" s="40">
        <f t="shared" si="20"/>
        <v>951.40769828306532</v>
      </c>
      <c r="T78" s="40">
        <f t="shared" si="20"/>
        <v>1424.5701366341139</v>
      </c>
      <c r="U78" s="40">
        <f t="shared" si="20"/>
        <v>1555.3092843845036</v>
      </c>
      <c r="V78" s="40">
        <f t="shared" si="20"/>
        <v>2085.6910245919166</v>
      </c>
      <c r="W78" s="40">
        <f t="shared" si="20"/>
        <v>1877.9846833846284</v>
      </c>
      <c r="X78" s="40">
        <f t="shared" si="20"/>
        <v>1910.7129700465023</v>
      </c>
      <c r="Y78" s="40">
        <f t="shared" si="20"/>
        <v>1831.978380510556</v>
      </c>
      <c r="Z78" s="40">
        <f t="shared" si="20"/>
        <v>1907.143621259029</v>
      </c>
      <c r="AA78" s="40">
        <f t="shared" si="20"/>
        <v>1947.4100643535814</v>
      </c>
      <c r="AB78" s="40">
        <f t="shared" si="20"/>
        <v>1931.5360453527078</v>
      </c>
      <c r="AC78" s="40">
        <f t="shared" si="20"/>
        <v>1998.3599071267761</v>
      </c>
      <c r="AD78" s="40">
        <f t="shared" si="20"/>
        <v>1986.5785495812563</v>
      </c>
      <c r="AE78" s="40">
        <f t="shared" si="20"/>
        <v>2024.0538991116346</v>
      </c>
      <c r="AF78" s="40">
        <f t="shared" ref="AF78:AG78" si="21">SUM(AF72:AF77)</f>
        <v>2022.534927401839</v>
      </c>
      <c r="AG78" s="40">
        <f t="shared" si="21"/>
        <v>2024.3697415438371</v>
      </c>
      <c r="AH78" s="98">
        <f t="shared" si="17"/>
        <v>1</v>
      </c>
      <c r="AI78" s="99">
        <f t="shared" si="18"/>
        <v>1.113838145742915</v>
      </c>
      <c r="AJ78" s="100">
        <f t="shared" si="19"/>
        <v>9.071853925188833E-4</v>
      </c>
      <c r="AK78" s="82"/>
    </row>
    <row r="79" spans="2:37" x14ac:dyDescent="0.25"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97"/>
      <c r="AK79" s="82"/>
    </row>
    <row r="80" spans="2:37" x14ac:dyDescent="0.25">
      <c r="AK80" s="82"/>
    </row>
    <row r="81" spans="15:37" x14ac:dyDescent="0.25">
      <c r="AK81" s="82"/>
    </row>
    <row r="82" spans="15:37" x14ac:dyDescent="0.25">
      <c r="AK82" s="82"/>
    </row>
    <row r="83" spans="15:37" x14ac:dyDescent="0.25">
      <c r="AK83" s="82"/>
    </row>
    <row r="84" spans="15:37" x14ac:dyDescent="0.25">
      <c r="AK84" s="82"/>
    </row>
    <row r="85" spans="15:37" x14ac:dyDescent="0.25">
      <c r="AK85" s="82"/>
    </row>
    <row r="86" spans="15:37" x14ac:dyDescent="0.25">
      <c r="AK86" s="82"/>
    </row>
    <row r="87" spans="15:37" x14ac:dyDescent="0.25">
      <c r="AK87" s="82"/>
    </row>
    <row r="88" spans="15:37" x14ac:dyDescent="0.25">
      <c r="AK88" s="82"/>
    </row>
    <row r="89" spans="15:37" x14ac:dyDescent="0.25">
      <c r="O89" s="2"/>
      <c r="AK89" s="82"/>
    </row>
    <row r="90" spans="15:37" x14ac:dyDescent="0.25">
      <c r="AK90" s="82"/>
    </row>
    <row r="91" spans="15:37" x14ac:dyDescent="0.25">
      <c r="AK91" s="82"/>
    </row>
    <row r="92" spans="15:37" x14ac:dyDescent="0.25">
      <c r="AK92" s="82"/>
    </row>
    <row r="93" spans="15:37" x14ac:dyDescent="0.25">
      <c r="AK93" s="82"/>
    </row>
    <row r="94" spans="15:37" x14ac:dyDescent="0.25">
      <c r="AK94" s="82"/>
    </row>
    <row r="95" spans="15:37" x14ac:dyDescent="0.25">
      <c r="AK95" s="82"/>
    </row>
    <row r="96" spans="15:37" x14ac:dyDescent="0.25">
      <c r="AK96" s="82"/>
    </row>
    <row r="97" spans="2:37" x14ac:dyDescent="0.25">
      <c r="AK97" s="82"/>
    </row>
    <row r="98" spans="2:37" ht="45" x14ac:dyDescent="0.25">
      <c r="B98" s="33" t="s">
        <v>35</v>
      </c>
      <c r="C98" s="34" t="s">
        <v>33</v>
      </c>
      <c r="D98" s="33">
        <v>1990</v>
      </c>
      <c r="E98" s="35">
        <v>1991</v>
      </c>
      <c r="F98" s="35">
        <v>1992</v>
      </c>
      <c r="G98" s="35">
        <v>1993</v>
      </c>
      <c r="H98" s="35">
        <v>1994</v>
      </c>
      <c r="I98" s="35">
        <v>1995</v>
      </c>
      <c r="J98" s="35">
        <v>1996</v>
      </c>
      <c r="K98" s="35">
        <v>1997</v>
      </c>
      <c r="L98" s="35">
        <v>1998</v>
      </c>
      <c r="M98" s="35">
        <v>1999</v>
      </c>
      <c r="N98" s="35">
        <v>2000</v>
      </c>
      <c r="O98" s="35">
        <v>2001</v>
      </c>
      <c r="P98" s="35">
        <v>2002</v>
      </c>
      <c r="Q98" s="35">
        <v>2003</v>
      </c>
      <c r="R98" s="35">
        <v>2004</v>
      </c>
      <c r="S98" s="35">
        <v>2005</v>
      </c>
      <c r="T98" s="35">
        <v>2006</v>
      </c>
      <c r="U98" s="35">
        <v>2007</v>
      </c>
      <c r="V98" s="35">
        <v>2008</v>
      </c>
      <c r="W98" s="35">
        <v>2009</v>
      </c>
      <c r="X98" s="35">
        <v>2010</v>
      </c>
      <c r="Y98" s="35">
        <v>2011</v>
      </c>
      <c r="Z98" s="35">
        <v>2012</v>
      </c>
      <c r="AA98" s="35">
        <v>2013</v>
      </c>
      <c r="AB98" s="35">
        <v>2014</v>
      </c>
      <c r="AC98" s="35">
        <v>2015</v>
      </c>
      <c r="AD98" s="35">
        <v>2016</v>
      </c>
      <c r="AE98" s="35">
        <v>2017</v>
      </c>
      <c r="AF98" s="35">
        <v>2018</v>
      </c>
      <c r="AG98" s="35">
        <v>2019</v>
      </c>
      <c r="AH98" s="101" t="s">
        <v>75</v>
      </c>
      <c r="AI98" s="102" t="s">
        <v>71</v>
      </c>
      <c r="AJ98" s="103" t="s">
        <v>72</v>
      </c>
      <c r="AK98" s="82"/>
    </row>
    <row r="99" spans="2:37" ht="18" x14ac:dyDescent="0.35">
      <c r="B99" s="31" t="s">
        <v>12</v>
      </c>
      <c r="C99" s="60" t="s">
        <v>56</v>
      </c>
      <c r="D99" s="51">
        <v>326.3216078471674</v>
      </c>
      <c r="E99" s="51">
        <v>316.86114599782974</v>
      </c>
      <c r="F99" s="51">
        <v>313.02291246108121</v>
      </c>
      <c r="G99" s="51">
        <v>312.7188588030628</v>
      </c>
      <c r="H99" s="51">
        <v>315.2010213005758</v>
      </c>
      <c r="I99" s="51">
        <v>303.23375868625033</v>
      </c>
      <c r="J99" s="51">
        <v>307.86556155956316</v>
      </c>
      <c r="K99" s="51">
        <v>305.42543254476226</v>
      </c>
      <c r="L99" s="51">
        <v>311.29075289315495</v>
      </c>
      <c r="M99" s="51">
        <v>310.0177059071433</v>
      </c>
      <c r="N99" s="51">
        <v>297.83699173059426</v>
      </c>
      <c r="O99" s="51">
        <v>299.53582416632634</v>
      </c>
      <c r="P99" s="51">
        <v>294.11960761413218</v>
      </c>
      <c r="Q99" s="51">
        <v>290.56052240999134</v>
      </c>
      <c r="R99" s="51">
        <v>286.7254257231549</v>
      </c>
      <c r="S99" s="51">
        <v>289.029125974507</v>
      </c>
      <c r="T99" s="51">
        <v>294.56448094597323</v>
      </c>
      <c r="U99" s="51">
        <v>298.84221730153513</v>
      </c>
      <c r="V99" s="51">
        <v>301.85389401360175</v>
      </c>
      <c r="W99" s="51">
        <v>306.13893784340803</v>
      </c>
      <c r="X99" s="51">
        <v>303.06097745823894</v>
      </c>
      <c r="Y99" s="51">
        <v>302.58864287651352</v>
      </c>
      <c r="Z99" s="51">
        <v>299.58348935032336</v>
      </c>
      <c r="AA99" s="51">
        <v>292.90210638889243</v>
      </c>
      <c r="AB99" s="51">
        <v>311.37704484506315</v>
      </c>
      <c r="AC99" s="51">
        <v>313.84141674597242</v>
      </c>
      <c r="AD99" s="51">
        <v>318.06182815993714</v>
      </c>
      <c r="AE99" s="51">
        <v>311.00870553855987</v>
      </c>
      <c r="AF99" s="51">
        <v>301.14044393239038</v>
      </c>
      <c r="AG99" s="51">
        <v>296.70711455164752</v>
      </c>
      <c r="AH99" s="87">
        <f>AG99/$AG$103</f>
        <v>0.47945085785299502</v>
      </c>
      <c r="AI99" s="104">
        <f>AG99/D99-1</f>
        <v>-9.0752474195303079E-2</v>
      </c>
      <c r="AJ99" s="137">
        <f>AG99/AF99-1</f>
        <v>-1.4721799977615135E-2</v>
      </c>
      <c r="AK99" s="82"/>
    </row>
    <row r="100" spans="2:37" ht="18" x14ac:dyDescent="0.35">
      <c r="B100" s="31" t="s">
        <v>13</v>
      </c>
      <c r="C100" s="62" t="s">
        <v>56</v>
      </c>
      <c r="D100" s="51">
        <v>81.66323687218005</v>
      </c>
      <c r="E100" s="51">
        <v>79.352798326811183</v>
      </c>
      <c r="F100" s="51">
        <v>77.132957417829431</v>
      </c>
      <c r="G100" s="51">
        <v>76.916276103397067</v>
      </c>
      <c r="H100" s="51">
        <v>76.822302096295687</v>
      </c>
      <c r="I100" s="51">
        <v>75.025513028613986</v>
      </c>
      <c r="J100" s="51">
        <v>75.840882444790026</v>
      </c>
      <c r="K100" s="51">
        <v>74.892157467819388</v>
      </c>
      <c r="L100" s="51">
        <v>76.871157967541379</v>
      </c>
      <c r="M100" s="51">
        <v>76.619675765841805</v>
      </c>
      <c r="N100" s="51">
        <v>74.868596970322898</v>
      </c>
      <c r="O100" s="51">
        <v>75.327120820201728</v>
      </c>
      <c r="P100" s="51">
        <v>73.751375965828061</v>
      </c>
      <c r="Q100" s="51">
        <v>72.578577116287704</v>
      </c>
      <c r="R100" s="51">
        <v>71.513261992855249</v>
      </c>
      <c r="S100" s="51">
        <v>72.375553101443558</v>
      </c>
      <c r="T100" s="51">
        <v>75.319010190235417</v>
      </c>
      <c r="U100" s="51">
        <v>77.085414248969556</v>
      </c>
      <c r="V100" s="51">
        <v>77.262320023611323</v>
      </c>
      <c r="W100" s="51">
        <v>78.034257656353077</v>
      </c>
      <c r="X100" s="51">
        <v>75.042595855733055</v>
      </c>
      <c r="Y100" s="51">
        <v>76.611269993653465</v>
      </c>
      <c r="Z100" s="51">
        <v>73.754736707479935</v>
      </c>
      <c r="AA100" s="51">
        <v>71.617410240743823</v>
      </c>
      <c r="AB100" s="51">
        <v>77.308206161381719</v>
      </c>
      <c r="AC100" s="51">
        <v>77.802528260834251</v>
      </c>
      <c r="AD100" s="51">
        <v>79.189008316949284</v>
      </c>
      <c r="AE100" s="51">
        <v>78.158248288984026</v>
      </c>
      <c r="AF100" s="51">
        <v>75.781792948553033</v>
      </c>
      <c r="AG100" s="51">
        <v>73.985765840366255</v>
      </c>
      <c r="AH100" s="83">
        <f t="shared" ref="AH100:AH103" si="22">AG100/$AG$103</f>
        <v>0.11955405570465263</v>
      </c>
      <c r="AI100" s="105">
        <f t="shared" ref="AI100:AI103" si="23">AG100/D100-1</f>
        <v>-9.4013797712067637E-2</v>
      </c>
      <c r="AJ100" s="139">
        <f t="shared" ref="AJ100:AJ103" si="24">AG100/AF100-1</f>
        <v>-2.3699981727881125E-2</v>
      </c>
      <c r="AK100" s="82"/>
    </row>
    <row r="101" spans="2:37" ht="18" x14ac:dyDescent="0.35">
      <c r="B101" s="31" t="s">
        <v>14</v>
      </c>
      <c r="C101" s="62" t="s">
        <v>56</v>
      </c>
      <c r="D101" s="51">
        <v>248.26269363947759</v>
      </c>
      <c r="E101" s="51">
        <v>244.54429172722743</v>
      </c>
      <c r="F101" s="51">
        <v>236.0440478634043</v>
      </c>
      <c r="G101" s="51">
        <v>240.58826634731307</v>
      </c>
      <c r="H101" s="51">
        <v>245.82379635895495</v>
      </c>
      <c r="I101" s="51">
        <v>238.78057451260725</v>
      </c>
      <c r="J101" s="51">
        <v>246.76142467637339</v>
      </c>
      <c r="K101" s="51">
        <v>244.37343661077261</v>
      </c>
      <c r="L101" s="51">
        <v>248.61180987784158</v>
      </c>
      <c r="M101" s="51">
        <v>254.79667236321632</v>
      </c>
      <c r="N101" s="51">
        <v>251.56909364826546</v>
      </c>
      <c r="O101" s="51">
        <v>250.57607888095862</v>
      </c>
      <c r="P101" s="51">
        <v>242.54755422689925</v>
      </c>
      <c r="Q101" s="51">
        <v>238.44769039126928</v>
      </c>
      <c r="R101" s="51">
        <v>236.28382892714168</v>
      </c>
      <c r="S101" s="51">
        <v>237.73932173854391</v>
      </c>
      <c r="T101" s="51">
        <v>254.27267129965995</v>
      </c>
      <c r="U101" s="51">
        <v>264.79658720345748</v>
      </c>
      <c r="V101" s="51">
        <v>274.1835420852039</v>
      </c>
      <c r="W101" s="51">
        <v>257.3206063740455</v>
      </c>
      <c r="X101" s="51">
        <v>249.6321589676821</v>
      </c>
      <c r="Y101" s="51">
        <v>248.22934315182565</v>
      </c>
      <c r="Z101" s="51">
        <v>256.2471177985899</v>
      </c>
      <c r="AA101" s="51">
        <v>251.30330213798769</v>
      </c>
      <c r="AB101" s="51">
        <v>273.23219548093925</v>
      </c>
      <c r="AC101" s="51">
        <v>257.44631120891972</v>
      </c>
      <c r="AD101" s="51">
        <v>254.1380214346789</v>
      </c>
      <c r="AE101" s="51">
        <v>264.40479512371024</v>
      </c>
      <c r="AF101" s="51">
        <v>251.78871581223322</v>
      </c>
      <c r="AG101" s="51">
        <v>242.28887697472896</v>
      </c>
      <c r="AH101" s="83">
        <f t="shared" si="22"/>
        <v>0.39151609185141983</v>
      </c>
      <c r="AI101" s="105">
        <f t="shared" si="23"/>
        <v>-2.4062482273005892E-2</v>
      </c>
      <c r="AJ101" s="139">
        <f t="shared" si="24"/>
        <v>-3.7729406605292781E-2</v>
      </c>
      <c r="AK101" s="82"/>
    </row>
    <row r="102" spans="2:37" ht="18" x14ac:dyDescent="0.35">
      <c r="B102" s="31" t="s">
        <v>15</v>
      </c>
      <c r="C102" s="63" t="s">
        <v>56</v>
      </c>
      <c r="D102" s="85">
        <v>0.51700000000000002</v>
      </c>
      <c r="E102" s="85">
        <v>0.24233146666666666</v>
      </c>
      <c r="F102" s="85">
        <v>0.55757973333333333</v>
      </c>
      <c r="G102" s="85">
        <v>0.49869013333333329</v>
      </c>
      <c r="H102" s="85">
        <v>6.7686666666666673E-2</v>
      </c>
      <c r="I102" s="85">
        <v>6.1221600000000008E-2</v>
      </c>
      <c r="J102" s="85">
        <v>0.41275373333329646</v>
      </c>
      <c r="K102" s="85">
        <v>0.75665919999999987</v>
      </c>
      <c r="L102" s="85">
        <v>7.5803200000000001E-2</v>
      </c>
      <c r="M102" s="85">
        <v>9.421426666666384E-2</v>
      </c>
      <c r="N102" s="85">
        <v>0.11834533333333333</v>
      </c>
      <c r="O102" s="85">
        <v>0.10186586666666667</v>
      </c>
      <c r="P102" s="85">
        <v>0.13691919999999999</v>
      </c>
      <c r="Q102" s="85">
        <v>2.6465890000000005</v>
      </c>
      <c r="R102" s="85">
        <v>4.9528167333333339</v>
      </c>
      <c r="S102" s="85">
        <v>4.2094843999999991</v>
      </c>
      <c r="T102" s="85">
        <v>2.8716423999999998</v>
      </c>
      <c r="U102" s="85">
        <v>1.5525269635845629</v>
      </c>
      <c r="V102" s="85">
        <v>4.7374723122222218</v>
      </c>
      <c r="W102" s="85">
        <v>3.4430504389844439</v>
      </c>
      <c r="X102" s="85">
        <v>2.0871003046666665</v>
      </c>
      <c r="Y102" s="85">
        <v>2.5996383361666666</v>
      </c>
      <c r="Z102" s="85">
        <v>3.5792256916777778</v>
      </c>
      <c r="AA102" s="85">
        <v>2.8903801666666666</v>
      </c>
      <c r="AB102" s="85">
        <v>2.2151572666666666</v>
      </c>
      <c r="AC102" s="85">
        <v>3.4765136999999999</v>
      </c>
      <c r="AD102" s="85">
        <v>2.9089470666666664</v>
      </c>
      <c r="AE102" s="85">
        <v>2.3697695999999997</v>
      </c>
      <c r="AF102" s="85">
        <v>3.194328866666666</v>
      </c>
      <c r="AG102" s="85">
        <v>5.8660550666666662</v>
      </c>
      <c r="AH102" s="91">
        <f t="shared" si="22"/>
        <v>9.4789945909324481E-3</v>
      </c>
      <c r="AI102" s="106">
        <f t="shared" si="23"/>
        <v>10.346334751773048</v>
      </c>
      <c r="AJ102" s="93">
        <f t="shared" si="24"/>
        <v>0.83639672416947786</v>
      </c>
      <c r="AK102" s="82"/>
    </row>
    <row r="103" spans="2:37" ht="18" x14ac:dyDescent="0.35">
      <c r="B103" s="33" t="s">
        <v>4</v>
      </c>
      <c r="C103" s="32" t="s">
        <v>57</v>
      </c>
      <c r="D103" s="40">
        <f>SUM(D99:D102)</f>
        <v>656.76453835882512</v>
      </c>
      <c r="E103" s="40">
        <f t="shared" ref="E103:AE103" si="25">SUM(E99:E102)</f>
        <v>641.00056751853504</v>
      </c>
      <c r="F103" s="40">
        <f t="shared" si="25"/>
        <v>626.75749747564828</v>
      </c>
      <c r="G103" s="40">
        <f t="shared" si="25"/>
        <v>630.72209138710627</v>
      </c>
      <c r="H103" s="40">
        <f t="shared" si="25"/>
        <v>637.91480642249314</v>
      </c>
      <c r="I103" s="40">
        <f t="shared" si="25"/>
        <v>617.10106782747152</v>
      </c>
      <c r="J103" s="40">
        <f t="shared" si="25"/>
        <v>630.88062241405987</v>
      </c>
      <c r="K103" s="40">
        <f t="shared" si="25"/>
        <v>625.44768582335416</v>
      </c>
      <c r="L103" s="40">
        <f t="shared" si="25"/>
        <v>636.84952393853791</v>
      </c>
      <c r="M103" s="40">
        <f t="shared" si="25"/>
        <v>641.52826830286801</v>
      </c>
      <c r="N103" s="40">
        <f t="shared" si="25"/>
        <v>624.39302768251594</v>
      </c>
      <c r="O103" s="40">
        <f t="shared" si="25"/>
        <v>625.54088973415332</v>
      </c>
      <c r="P103" s="40">
        <f t="shared" si="25"/>
        <v>610.55545700685946</v>
      </c>
      <c r="Q103" s="40">
        <f t="shared" si="25"/>
        <v>604.23337891754829</v>
      </c>
      <c r="R103" s="40">
        <f t="shared" si="25"/>
        <v>599.47533337648508</v>
      </c>
      <c r="S103" s="40">
        <f t="shared" si="25"/>
        <v>603.35348521449441</v>
      </c>
      <c r="T103" s="40">
        <f t="shared" si="25"/>
        <v>627.02780483586866</v>
      </c>
      <c r="U103" s="40">
        <f t="shared" si="25"/>
        <v>642.27674571754665</v>
      </c>
      <c r="V103" s="40">
        <f t="shared" si="25"/>
        <v>658.03722843463913</v>
      </c>
      <c r="W103" s="40">
        <f t="shared" si="25"/>
        <v>644.93685231279107</v>
      </c>
      <c r="X103" s="40">
        <f t="shared" si="25"/>
        <v>629.82283258632083</v>
      </c>
      <c r="Y103" s="40">
        <f t="shared" si="25"/>
        <v>630.02889435815928</v>
      </c>
      <c r="Z103" s="40">
        <f t="shared" si="25"/>
        <v>633.16456954807097</v>
      </c>
      <c r="AA103" s="40">
        <f t="shared" si="25"/>
        <v>618.71319893429063</v>
      </c>
      <c r="AB103" s="40">
        <f t="shared" si="25"/>
        <v>664.13260375405082</v>
      </c>
      <c r="AC103" s="40">
        <f t="shared" si="25"/>
        <v>652.56676991572647</v>
      </c>
      <c r="AD103" s="40">
        <f t="shared" si="25"/>
        <v>654.29780497823197</v>
      </c>
      <c r="AE103" s="40">
        <f t="shared" si="25"/>
        <v>655.94151855125426</v>
      </c>
      <c r="AF103" s="40">
        <f t="shared" ref="AF103:AG103" si="26">SUM(AF99:AF102)</f>
        <v>631.90528155984327</v>
      </c>
      <c r="AG103" s="40">
        <f t="shared" si="26"/>
        <v>618.84781243340944</v>
      </c>
      <c r="AH103" s="98">
        <f t="shared" si="22"/>
        <v>1</v>
      </c>
      <c r="AI103" s="99">
        <f t="shared" si="23"/>
        <v>-5.7732602342028039E-2</v>
      </c>
      <c r="AJ103" s="100">
        <f t="shared" si="24"/>
        <v>-2.0663649295985853E-2</v>
      </c>
      <c r="AK103" s="82"/>
    </row>
    <row r="104" spans="2:37" x14ac:dyDescent="0.25">
      <c r="AA104" s="1"/>
      <c r="AK104" s="82"/>
    </row>
    <row r="105" spans="2:37" x14ac:dyDescent="0.25">
      <c r="AK105" s="82"/>
    </row>
    <row r="106" spans="2:37" x14ac:dyDescent="0.25">
      <c r="AK106" s="82"/>
    </row>
    <row r="107" spans="2:37" x14ac:dyDescent="0.25">
      <c r="AK107" s="82"/>
    </row>
    <row r="108" spans="2:37" x14ac:dyDescent="0.25">
      <c r="AK108" s="82"/>
    </row>
    <row r="109" spans="2:37" x14ac:dyDescent="0.25">
      <c r="AK109" s="82"/>
    </row>
    <row r="110" spans="2:37" x14ac:dyDescent="0.25">
      <c r="AK110" s="82"/>
    </row>
    <row r="111" spans="2:37" x14ac:dyDescent="0.25">
      <c r="AK111" s="82"/>
    </row>
    <row r="112" spans="2:37" x14ac:dyDescent="0.25">
      <c r="AK112" s="82"/>
    </row>
    <row r="113" spans="2:37" x14ac:dyDescent="0.25">
      <c r="O113" s="2"/>
      <c r="AK113" s="82"/>
    </row>
    <row r="114" spans="2:37" x14ac:dyDescent="0.25">
      <c r="AK114" s="82"/>
    </row>
    <row r="115" spans="2:37" x14ac:dyDescent="0.25">
      <c r="AK115" s="82"/>
    </row>
    <row r="116" spans="2:37" x14ac:dyDescent="0.25">
      <c r="AK116" s="82"/>
    </row>
    <row r="117" spans="2:37" x14ac:dyDescent="0.25">
      <c r="AK117" s="82"/>
    </row>
    <row r="118" spans="2:37" x14ac:dyDescent="0.25">
      <c r="AK118" s="82"/>
    </row>
    <row r="119" spans="2:37" x14ac:dyDescent="0.25">
      <c r="AK119" s="82"/>
    </row>
    <row r="120" spans="2:37" x14ac:dyDescent="0.25">
      <c r="AK120" s="82"/>
    </row>
    <row r="121" spans="2:37" x14ac:dyDescent="0.25">
      <c r="AK121" s="82"/>
    </row>
    <row r="122" spans="2:37" x14ac:dyDescent="0.25">
      <c r="AK122" s="82"/>
    </row>
    <row r="123" spans="2:37" ht="45" x14ac:dyDescent="0.25">
      <c r="B123" s="33" t="s">
        <v>36</v>
      </c>
      <c r="C123" s="34" t="s">
        <v>33</v>
      </c>
      <c r="D123" s="33">
        <v>1990</v>
      </c>
      <c r="E123" s="35">
        <v>1991</v>
      </c>
      <c r="F123" s="35">
        <v>1992</v>
      </c>
      <c r="G123" s="35">
        <v>1993</v>
      </c>
      <c r="H123" s="35">
        <v>1994</v>
      </c>
      <c r="I123" s="35">
        <v>1995</v>
      </c>
      <c r="J123" s="35">
        <v>1996</v>
      </c>
      <c r="K123" s="35">
        <v>1997</v>
      </c>
      <c r="L123" s="35">
        <v>1998</v>
      </c>
      <c r="M123" s="35">
        <v>1999</v>
      </c>
      <c r="N123" s="35">
        <v>2000</v>
      </c>
      <c r="O123" s="35">
        <v>2001</v>
      </c>
      <c r="P123" s="35">
        <v>2002</v>
      </c>
      <c r="Q123" s="35">
        <v>2003</v>
      </c>
      <c r="R123" s="35">
        <v>2004</v>
      </c>
      <c r="S123" s="35">
        <v>2005</v>
      </c>
      <c r="T123" s="35">
        <v>2006</v>
      </c>
      <c r="U123" s="35">
        <v>2007</v>
      </c>
      <c r="V123" s="35">
        <v>2008</v>
      </c>
      <c r="W123" s="35">
        <v>2009</v>
      </c>
      <c r="X123" s="35">
        <v>2010</v>
      </c>
      <c r="Y123" s="35">
        <v>2011</v>
      </c>
      <c r="Z123" s="35">
        <v>2012</v>
      </c>
      <c r="AA123" s="35">
        <v>2013</v>
      </c>
      <c r="AB123" s="35">
        <v>2014</v>
      </c>
      <c r="AC123" s="35">
        <v>2015</v>
      </c>
      <c r="AD123" s="35">
        <v>2016</v>
      </c>
      <c r="AE123" s="35">
        <v>2017</v>
      </c>
      <c r="AF123" s="35">
        <v>2018</v>
      </c>
      <c r="AG123" s="35">
        <v>2019</v>
      </c>
      <c r="AH123" s="101" t="s">
        <v>75</v>
      </c>
      <c r="AI123" s="102" t="s">
        <v>71</v>
      </c>
      <c r="AJ123" s="103" t="s">
        <v>72</v>
      </c>
      <c r="AK123" s="82"/>
    </row>
    <row r="124" spans="2:37" ht="18" x14ac:dyDescent="0.35">
      <c r="B124" s="31" t="s">
        <v>18</v>
      </c>
      <c r="C124" s="60" t="s">
        <v>56</v>
      </c>
      <c r="D124" s="52">
        <v>149.73224359180495</v>
      </c>
      <c r="E124" s="52">
        <v>154.75155590477738</v>
      </c>
      <c r="F124" s="52">
        <v>168.14846358502928</v>
      </c>
      <c r="G124" s="52">
        <v>179.68923104666308</v>
      </c>
      <c r="H124" s="52">
        <v>190.33919241003571</v>
      </c>
      <c r="I124" s="52">
        <v>201.09490457909786</v>
      </c>
      <c r="J124" s="52">
        <v>204.95623387252914</v>
      </c>
      <c r="K124" s="52">
        <v>208.75624387879702</v>
      </c>
      <c r="L124" s="52">
        <v>214.88154243483393</v>
      </c>
      <c r="M124" s="52">
        <v>221.64651205698209</v>
      </c>
      <c r="N124" s="52">
        <v>227.17540037737282</v>
      </c>
      <c r="O124" s="52">
        <v>235.46736183854097</v>
      </c>
      <c r="P124" s="52">
        <v>236.29149612066971</v>
      </c>
      <c r="Q124" s="52">
        <v>237.08877957030938</v>
      </c>
      <c r="R124" s="52">
        <v>244.82889159437428</v>
      </c>
      <c r="S124" s="52">
        <v>234.37921196633101</v>
      </c>
      <c r="T124" s="52">
        <v>265.32269581775853</v>
      </c>
      <c r="U124" s="52">
        <v>262.41508077476391</v>
      </c>
      <c r="V124" s="52">
        <v>252.08197955104674</v>
      </c>
      <c r="W124" s="52">
        <v>242.79421898440251</v>
      </c>
      <c r="X124" s="52">
        <v>242.68989381530926</v>
      </c>
      <c r="Y124" s="52">
        <v>221.37354613052207</v>
      </c>
      <c r="Z124" s="52">
        <v>195.92564616445776</v>
      </c>
      <c r="AA124" s="52">
        <v>208.1074537581577</v>
      </c>
      <c r="AB124" s="52">
        <v>204.58904049232558</v>
      </c>
      <c r="AC124" s="52">
        <v>200.14798023607082</v>
      </c>
      <c r="AD124" s="52">
        <v>191.97150498230337</v>
      </c>
      <c r="AE124" s="52">
        <v>184.80485083694774</v>
      </c>
      <c r="AF124" s="52">
        <v>192.83175217185243</v>
      </c>
      <c r="AG124" s="52">
        <v>162.89272538557594</v>
      </c>
      <c r="AH124" s="87">
        <f>AG124/$AG$128</f>
        <v>0.72650202020048715</v>
      </c>
      <c r="AI124" s="88">
        <f>AG124/D124-1</f>
        <v>8.7893438835049187E-2</v>
      </c>
      <c r="AJ124" s="94">
        <f>AG124/AF124-1</f>
        <v>-0.15525983894807271</v>
      </c>
      <c r="AK124" s="82"/>
    </row>
    <row r="125" spans="2:37" ht="18" x14ac:dyDescent="0.35">
      <c r="B125" s="31" t="s">
        <v>19</v>
      </c>
      <c r="C125" s="62" t="s">
        <v>56</v>
      </c>
      <c r="D125" s="86">
        <v>0</v>
      </c>
      <c r="E125" s="86">
        <v>0</v>
      </c>
      <c r="F125" s="86">
        <v>0</v>
      </c>
      <c r="G125" s="86">
        <v>0</v>
      </c>
      <c r="H125" s="86">
        <v>0</v>
      </c>
      <c r="I125" s="86">
        <v>0.34304000000000001</v>
      </c>
      <c r="J125" s="86">
        <v>0.34304000000000001</v>
      </c>
      <c r="K125" s="86">
        <v>0.34304000000000001</v>
      </c>
      <c r="L125" s="86">
        <v>0.34304000000000001</v>
      </c>
      <c r="M125" s="86">
        <v>0.34304000000000001</v>
      </c>
      <c r="N125" s="86">
        <v>0.34304000000000001</v>
      </c>
      <c r="O125" s="86">
        <v>0.34304000000000001</v>
      </c>
      <c r="P125" s="86">
        <v>0.34304000000000001</v>
      </c>
      <c r="Q125" s="86">
        <v>0.51455999999999991</v>
      </c>
      <c r="R125" s="86">
        <v>0.51455999999999991</v>
      </c>
      <c r="S125" s="86">
        <v>0.85759999999999992</v>
      </c>
      <c r="T125" s="86">
        <v>1.37216</v>
      </c>
      <c r="U125" s="86">
        <v>1.7151999999999998</v>
      </c>
      <c r="V125" s="86">
        <v>1.8193126399999999</v>
      </c>
      <c r="W125" s="86">
        <v>2.1848087244799999</v>
      </c>
      <c r="X125" s="86">
        <v>2.6147431920640001</v>
      </c>
      <c r="Y125" s="86">
        <v>2.4494580812799995</v>
      </c>
      <c r="Z125" s="86">
        <v>1.91746496</v>
      </c>
      <c r="AA125" s="86">
        <v>2.5671398400000003</v>
      </c>
      <c r="AB125" s="86">
        <v>3.4544128000000001</v>
      </c>
      <c r="AC125" s="86">
        <v>3.6536161280000004</v>
      </c>
      <c r="AD125" s="86">
        <v>3.9122494208000003</v>
      </c>
      <c r="AE125" s="86">
        <v>3.7228464025600005</v>
      </c>
      <c r="AF125" s="86">
        <v>4.1174077516800001</v>
      </c>
      <c r="AG125" s="86">
        <v>4.093311610112</v>
      </c>
      <c r="AH125" s="83">
        <f t="shared" ref="AH125:AH127" si="27">AG125/$AG$103</f>
        <v>6.6144074970814525E-3</v>
      </c>
      <c r="AI125" s="84"/>
      <c r="AJ125" s="95">
        <f t="shared" ref="AJ125:AJ126" si="28">AG125/AF125-1</f>
        <v>-5.8522602135210322E-3</v>
      </c>
      <c r="AK125" s="82"/>
    </row>
    <row r="126" spans="2:37" ht="18" x14ac:dyDescent="0.35">
      <c r="B126" s="31" t="s">
        <v>73</v>
      </c>
      <c r="C126" s="62" t="s">
        <v>56</v>
      </c>
      <c r="D126" s="52">
        <v>15.055159177525512</v>
      </c>
      <c r="E126" s="52">
        <v>14.941539657667798</v>
      </c>
      <c r="F126" s="52">
        <v>14.562318787884408</v>
      </c>
      <c r="G126" s="52">
        <v>12.512133237071936</v>
      </c>
      <c r="H126" s="52">
        <v>11.574038171498445</v>
      </c>
      <c r="I126" s="52">
        <v>10.273340219497227</v>
      </c>
      <c r="J126" s="52">
        <v>9.2476883490454576</v>
      </c>
      <c r="K126" s="52">
        <v>8.8874543231161933</v>
      </c>
      <c r="L126" s="52">
        <v>7.5891978511927753</v>
      </c>
      <c r="M126" s="52">
        <v>6.2800606840948987</v>
      </c>
      <c r="N126" s="52">
        <v>6.0298185105264857</v>
      </c>
      <c r="O126" s="52">
        <v>5.5292089972410414</v>
      </c>
      <c r="P126" s="52">
        <v>5.1488933127525609</v>
      </c>
      <c r="Q126" s="52">
        <v>4.445315657067705</v>
      </c>
      <c r="R126" s="52">
        <v>6.7800387675425391</v>
      </c>
      <c r="S126" s="52">
        <v>5.4745524920987885</v>
      </c>
      <c r="T126" s="52">
        <v>5.5327898723174114</v>
      </c>
      <c r="U126" s="52">
        <v>8.6209444666858275</v>
      </c>
      <c r="V126" s="52">
        <v>6.8306331539132445</v>
      </c>
      <c r="W126" s="52">
        <v>6.6865975583634754</v>
      </c>
      <c r="X126" s="52">
        <v>6.5122992051654096</v>
      </c>
      <c r="Y126" s="52">
        <v>7.1444797801906246</v>
      </c>
      <c r="Z126" s="52">
        <v>6.9025475471280862</v>
      </c>
      <c r="AA126" s="52">
        <v>5.9733521193200012</v>
      </c>
      <c r="AB126" s="52">
        <v>7.8417672927911646</v>
      </c>
      <c r="AC126" s="52">
        <v>7.099509136388134</v>
      </c>
      <c r="AD126" s="52">
        <v>7.4268464206791744</v>
      </c>
      <c r="AE126" s="52">
        <v>7.7987273868057061</v>
      </c>
      <c r="AF126" s="52">
        <v>6.8257945909720972</v>
      </c>
      <c r="AG126" s="52">
        <v>9.3740210721608026</v>
      </c>
      <c r="AH126" s="83">
        <f t="shared" ref="AH126" si="29">AG126/$AG$128</f>
        <v>4.1808160740183696E-2</v>
      </c>
      <c r="AI126" s="84">
        <f t="shared" ref="AI126" si="30">AG126/D126-1</f>
        <v>-0.3773549012916162</v>
      </c>
      <c r="AJ126" s="95">
        <f t="shared" si="28"/>
        <v>0.37332305378175756</v>
      </c>
      <c r="AK126" s="82"/>
    </row>
    <row r="127" spans="2:37" ht="18" x14ac:dyDescent="0.35">
      <c r="B127" s="31" t="s">
        <v>17</v>
      </c>
      <c r="C127" s="63" t="s">
        <v>56</v>
      </c>
      <c r="D127" s="52">
        <v>54.577184719350861</v>
      </c>
      <c r="E127" s="52">
        <v>57.490037925957409</v>
      </c>
      <c r="F127" s="52">
        <v>56.899386825593929</v>
      </c>
      <c r="G127" s="52">
        <v>60.695490619330911</v>
      </c>
      <c r="H127" s="52">
        <v>56.530250588878559</v>
      </c>
      <c r="I127" s="52">
        <v>58.660729232419783</v>
      </c>
      <c r="J127" s="52">
        <v>69.789749144994119</v>
      </c>
      <c r="K127" s="52">
        <v>73.756801656359528</v>
      </c>
      <c r="L127" s="52">
        <v>60.668326071041697</v>
      </c>
      <c r="M127" s="52">
        <v>62.241125002241766</v>
      </c>
      <c r="N127" s="52">
        <v>68.004692548303083</v>
      </c>
      <c r="O127" s="52">
        <v>68.302282579270468</v>
      </c>
      <c r="P127" s="52">
        <v>79.673364144892346</v>
      </c>
      <c r="Q127" s="52">
        <v>73.649458340794226</v>
      </c>
      <c r="R127" s="52">
        <v>66.514330732257946</v>
      </c>
      <c r="S127" s="52">
        <v>63.55749979436159</v>
      </c>
      <c r="T127" s="52">
        <v>56.163803470532955</v>
      </c>
      <c r="U127" s="52">
        <v>58.998001394075487</v>
      </c>
      <c r="V127" s="52">
        <v>54.137949223232852</v>
      </c>
      <c r="W127" s="52">
        <v>51.386617252651121</v>
      </c>
      <c r="X127" s="52">
        <v>44.630929391335727</v>
      </c>
      <c r="Y127" s="52">
        <v>47.356463527162113</v>
      </c>
      <c r="Z127" s="52">
        <v>55.43161309847747</v>
      </c>
      <c r="AA127" s="52">
        <v>53.379442865373008</v>
      </c>
      <c r="AB127" s="52">
        <v>44.081387095277286</v>
      </c>
      <c r="AC127" s="52">
        <v>49.989633858876743</v>
      </c>
      <c r="AD127" s="52">
        <v>44.936435317753762</v>
      </c>
      <c r="AE127" s="52">
        <v>48.576368267988258</v>
      </c>
      <c r="AF127" s="52">
        <v>51.083308535961606</v>
      </c>
      <c r="AG127" s="52">
        <v>47.855045065138654</v>
      </c>
      <c r="AH127" s="91">
        <f t="shared" si="27"/>
        <v>7.7329262709946237E-2</v>
      </c>
      <c r="AI127" s="92">
        <f t="shared" ref="AI127:AI128" si="31">AG127/D127-1</f>
        <v>-0.12316757796832289</v>
      </c>
      <c r="AJ127" s="96">
        <f t="shared" ref="AJ127:AJ128" si="32">AG127/AF127-1</f>
        <v>-6.3196052944580194E-2</v>
      </c>
      <c r="AK127" s="82"/>
    </row>
    <row r="128" spans="2:37" ht="18" x14ac:dyDescent="0.35">
      <c r="B128" s="33" t="s">
        <v>4</v>
      </c>
      <c r="C128" s="32" t="s">
        <v>57</v>
      </c>
      <c r="D128" s="53">
        <f>SUM(D124:D127)</f>
        <v>219.36458748868134</v>
      </c>
      <c r="E128" s="53">
        <f t="shared" ref="E128:AE128" si="33">SUM(E124:E127)</f>
        <v>227.18313348840258</v>
      </c>
      <c r="F128" s="53">
        <f t="shared" si="33"/>
        <v>239.61016919850761</v>
      </c>
      <c r="G128" s="53">
        <f t="shared" si="33"/>
        <v>252.89685490306593</v>
      </c>
      <c r="H128" s="53">
        <f t="shared" si="33"/>
        <v>258.44348117041272</v>
      </c>
      <c r="I128" s="53">
        <f t="shared" si="33"/>
        <v>270.37201403101483</v>
      </c>
      <c r="J128" s="53">
        <f t="shared" si="33"/>
        <v>284.33671136656869</v>
      </c>
      <c r="K128" s="53">
        <f t="shared" si="33"/>
        <v>291.74353985827275</v>
      </c>
      <c r="L128" s="53">
        <f t="shared" si="33"/>
        <v>283.4821063570684</v>
      </c>
      <c r="M128" s="53">
        <f t="shared" si="33"/>
        <v>290.51073774331877</v>
      </c>
      <c r="N128" s="53">
        <f t="shared" si="33"/>
        <v>301.55295143620242</v>
      </c>
      <c r="O128" s="53">
        <f t="shared" si="33"/>
        <v>309.64189341505244</v>
      </c>
      <c r="P128" s="53">
        <f t="shared" si="33"/>
        <v>321.4567935783146</v>
      </c>
      <c r="Q128" s="53">
        <f t="shared" si="33"/>
        <v>315.69811356817132</v>
      </c>
      <c r="R128" s="53">
        <f t="shared" si="33"/>
        <v>318.6378210941748</v>
      </c>
      <c r="S128" s="53">
        <f t="shared" si="33"/>
        <v>304.26886425279139</v>
      </c>
      <c r="T128" s="53">
        <f t="shared" si="33"/>
        <v>328.39144916060894</v>
      </c>
      <c r="U128" s="53">
        <f t="shared" si="33"/>
        <v>331.74922663552525</v>
      </c>
      <c r="V128" s="53">
        <f t="shared" si="33"/>
        <v>314.86987456819281</v>
      </c>
      <c r="W128" s="53">
        <f t="shared" si="33"/>
        <v>303.05224251989711</v>
      </c>
      <c r="X128" s="53">
        <f t="shared" si="33"/>
        <v>296.44786560387439</v>
      </c>
      <c r="Y128" s="53">
        <f t="shared" si="33"/>
        <v>278.32394751915484</v>
      </c>
      <c r="Z128" s="53">
        <f t="shared" si="33"/>
        <v>260.17727177006327</v>
      </c>
      <c r="AA128" s="53">
        <f t="shared" si="33"/>
        <v>270.02738858285073</v>
      </c>
      <c r="AB128" s="53">
        <f t="shared" si="33"/>
        <v>259.96660768039402</v>
      </c>
      <c r="AC128" s="53">
        <f t="shared" si="33"/>
        <v>260.89073935933573</v>
      </c>
      <c r="AD128" s="53">
        <f t="shared" si="33"/>
        <v>248.24703614153631</v>
      </c>
      <c r="AE128" s="53">
        <f t="shared" si="33"/>
        <v>244.90279289430168</v>
      </c>
      <c r="AF128" s="53">
        <f t="shared" ref="AF128:AG128" si="34">SUM(AF124:AF127)</f>
        <v>254.85826305046612</v>
      </c>
      <c r="AG128" s="53">
        <f t="shared" si="34"/>
        <v>224.21510313298742</v>
      </c>
      <c r="AH128" s="108">
        <f t="shared" ref="AH128" si="35">AG128/$AG$128</f>
        <v>1</v>
      </c>
      <c r="AI128" s="99">
        <f t="shared" si="31"/>
        <v>2.2111662141257593E-2</v>
      </c>
      <c r="AJ128" s="107">
        <f t="shared" si="32"/>
        <v>-0.12023608554300969</v>
      </c>
      <c r="AK128" s="82"/>
    </row>
    <row r="129" spans="16:37" x14ac:dyDescent="0.25">
      <c r="AK129" s="82"/>
    </row>
    <row r="130" spans="16:37" x14ac:dyDescent="0.25">
      <c r="AK130" s="82"/>
    </row>
    <row r="131" spans="16:37" x14ac:dyDescent="0.25">
      <c r="AK131" s="82"/>
    </row>
    <row r="132" spans="16:37" x14ac:dyDescent="0.25">
      <c r="AK132" s="82"/>
    </row>
    <row r="133" spans="16:37" x14ac:dyDescent="0.25">
      <c r="AK133" s="82"/>
    </row>
    <row r="134" spans="16:37" x14ac:dyDescent="0.25">
      <c r="AK134" s="82"/>
    </row>
    <row r="135" spans="16:37" x14ac:dyDescent="0.25">
      <c r="AK135" s="82"/>
    </row>
    <row r="136" spans="16:37" x14ac:dyDescent="0.25">
      <c r="AK136" s="82"/>
    </row>
    <row r="137" spans="16:37" x14ac:dyDescent="0.25">
      <c r="AK137" s="82"/>
    </row>
    <row r="138" spans="16:37" x14ac:dyDescent="0.25">
      <c r="P138" s="2"/>
      <c r="AK138" s="82"/>
    </row>
    <row r="139" spans="16:37" x14ac:dyDescent="0.25">
      <c r="AK139" s="82"/>
    </row>
    <row r="140" spans="16:37" x14ac:dyDescent="0.25">
      <c r="AK140" s="82"/>
    </row>
    <row r="141" spans="16:37" x14ac:dyDescent="0.25">
      <c r="AK141" s="82"/>
    </row>
    <row r="142" spans="16:37" x14ac:dyDescent="0.25">
      <c r="AK142" s="82"/>
    </row>
    <row r="143" spans="16:37" x14ac:dyDescent="0.25">
      <c r="AK143" s="82"/>
    </row>
    <row r="144" spans="16:37" x14ac:dyDescent="0.25">
      <c r="AK144" s="82"/>
    </row>
    <row r="145" spans="1:94" x14ac:dyDescent="0.25">
      <c r="AK145" s="82"/>
    </row>
    <row r="146" spans="1:94" x14ac:dyDescent="0.25">
      <c r="AK146" s="82"/>
    </row>
    <row r="147" spans="1:94" x14ac:dyDescent="0.25">
      <c r="AK147" s="82"/>
    </row>
    <row r="148" spans="1:94" ht="15.75" thickBot="1" x14ac:dyDescent="0.3">
      <c r="AH148"/>
      <c r="AI148"/>
      <c r="AK148" s="82"/>
    </row>
    <row r="149" spans="1:94" s="58" customFormat="1" ht="21" x14ac:dyDescent="0.35">
      <c r="A149" s="55" t="s">
        <v>59</v>
      </c>
      <c r="B149" s="56"/>
      <c r="C149" s="57"/>
      <c r="D149" s="57"/>
      <c r="E149" s="57"/>
      <c r="F149" s="57"/>
      <c r="G149" s="57"/>
      <c r="H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9"/>
      <c r="AH149" s="59"/>
      <c r="AI149" s="59"/>
      <c r="AJ149" s="59"/>
      <c r="AK149" s="82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</row>
    <row r="150" spans="1:94" x14ac:dyDescent="0.25">
      <c r="B150" s="2"/>
      <c r="AK150" s="82"/>
    </row>
    <row r="151" spans="1:94" ht="45" x14ac:dyDescent="0.25">
      <c r="B151" s="36"/>
      <c r="C151" s="34" t="s">
        <v>33</v>
      </c>
      <c r="D151" s="33">
        <v>1990</v>
      </c>
      <c r="E151" s="35">
        <v>1991</v>
      </c>
      <c r="F151" s="35">
        <v>1992</v>
      </c>
      <c r="G151" s="35">
        <v>1993</v>
      </c>
      <c r="H151" s="35">
        <v>1994</v>
      </c>
      <c r="I151" s="35">
        <v>1995</v>
      </c>
      <c r="J151" s="35">
        <v>1996</v>
      </c>
      <c r="K151" s="35">
        <v>1997</v>
      </c>
      <c r="L151" s="35">
        <v>1998</v>
      </c>
      <c r="M151" s="35">
        <v>1999</v>
      </c>
      <c r="N151" s="35">
        <v>2000</v>
      </c>
      <c r="O151" s="35">
        <v>2001</v>
      </c>
      <c r="P151" s="35">
        <v>2002</v>
      </c>
      <c r="Q151" s="35">
        <v>2003</v>
      </c>
      <c r="R151" s="35">
        <v>2004</v>
      </c>
      <c r="S151" s="35">
        <v>2005</v>
      </c>
      <c r="T151" s="35">
        <v>2006</v>
      </c>
      <c r="U151" s="35">
        <v>2007</v>
      </c>
      <c r="V151" s="35">
        <v>2008</v>
      </c>
      <c r="W151" s="35">
        <v>2009</v>
      </c>
      <c r="X151" s="35">
        <v>2010</v>
      </c>
      <c r="Y151" s="35">
        <v>2011</v>
      </c>
      <c r="Z151" s="35">
        <v>2012</v>
      </c>
      <c r="AA151" s="35">
        <v>2013</v>
      </c>
      <c r="AB151" s="35">
        <v>2014</v>
      </c>
      <c r="AC151" s="35">
        <v>2015</v>
      </c>
      <c r="AD151" s="35">
        <v>2016</v>
      </c>
      <c r="AE151" s="35">
        <v>2017</v>
      </c>
      <c r="AF151" s="35">
        <v>2018</v>
      </c>
      <c r="AG151" s="35">
        <v>2019</v>
      </c>
      <c r="AH151" s="101" t="s">
        <v>75</v>
      </c>
      <c r="AI151" s="102" t="s">
        <v>71</v>
      </c>
      <c r="AJ151" s="103" t="s">
        <v>72</v>
      </c>
      <c r="AK151" s="82"/>
    </row>
    <row r="152" spans="1:94" ht="18" x14ac:dyDescent="0.35">
      <c r="B152" s="31" t="s">
        <v>20</v>
      </c>
      <c r="C152" s="60" t="s">
        <v>56</v>
      </c>
      <c r="D152" s="51">
        <f>D50</f>
        <v>1849.0995803295662</v>
      </c>
      <c r="E152" s="51">
        <f>E50</f>
        <v>1760.597040055454</v>
      </c>
      <c r="F152" s="51">
        <f>F50</f>
        <v>1906.7376503651049</v>
      </c>
      <c r="G152" s="51">
        <f>G50</f>
        <v>2017.2708765124307</v>
      </c>
      <c r="H152" s="51">
        <f>H50</f>
        <v>1971.0087219124803</v>
      </c>
      <c r="I152" s="51">
        <f>I50</f>
        <v>2061.0807484242077</v>
      </c>
      <c r="J152" s="51">
        <f>J50</f>
        <v>2117.7906547737443</v>
      </c>
      <c r="K152" s="51">
        <f>K50</f>
        <v>2158.4717917562571</v>
      </c>
      <c r="L152" s="51">
        <f>L50</f>
        <v>2151.9789916509822</v>
      </c>
      <c r="M152" s="51">
        <f>M50</f>
        <v>2209.0419875627831</v>
      </c>
      <c r="N152" s="51">
        <f>N50</f>
        <v>2191.2954655183867</v>
      </c>
      <c r="O152" s="51">
        <f>O50</f>
        <v>2079.0338213589812</v>
      </c>
      <c r="P152" s="51">
        <f>P50</f>
        <v>2189.4811265625976</v>
      </c>
      <c r="Q152" s="51">
        <f>Q50</f>
        <v>2178.6520836280256</v>
      </c>
      <c r="R152" s="51">
        <f>R50</f>
        <v>2278.2593529081182</v>
      </c>
      <c r="S152" s="51">
        <f>S50</f>
        <v>2163.8784009674282</v>
      </c>
      <c r="T152" s="51">
        <f>T50</f>
        <v>2226.486689831293</v>
      </c>
      <c r="U152" s="51">
        <f>U50</f>
        <v>2371.7622802352721</v>
      </c>
      <c r="V152" s="51">
        <f>V50</f>
        <v>2241.3427005602689</v>
      </c>
      <c r="W152" s="51">
        <f>W50</f>
        <v>2140.303864180848</v>
      </c>
      <c r="X152" s="51">
        <f>X50</f>
        <v>2029.2823193574648</v>
      </c>
      <c r="Y152" s="51">
        <f>Y50</f>
        <v>1906.7267283445588</v>
      </c>
      <c r="Z152" s="51">
        <f>Z50</f>
        <v>1856.8776527534926</v>
      </c>
      <c r="AA152" s="51">
        <f>AA50</f>
        <v>1818.2358884068512</v>
      </c>
      <c r="AB152" s="51">
        <f>AB50</f>
        <v>1830.0256287516142</v>
      </c>
      <c r="AC152" s="51">
        <f>AC50</f>
        <v>1852.1732603319913</v>
      </c>
      <c r="AD152" s="51">
        <f>AD50</f>
        <v>1827.4979452542875</v>
      </c>
      <c r="AE152" s="51">
        <f>AE50</f>
        <v>1870.5162136826505</v>
      </c>
      <c r="AF152" s="51">
        <f>AF50</f>
        <v>1912.8811387623273</v>
      </c>
      <c r="AG152" s="51">
        <f>AG50</f>
        <v>1854.913234156475</v>
      </c>
      <c r="AH152" s="87">
        <f>AG152/$AG$158</f>
        <v>0.13446854519566312</v>
      </c>
      <c r="AI152" s="88">
        <f>AG152/D152-1</f>
        <v>3.1440458311460251E-3</v>
      </c>
      <c r="AJ152" s="94">
        <f>AG152/AF152-1</f>
        <v>-3.03039762540388E-2</v>
      </c>
      <c r="AK152" s="82"/>
    </row>
    <row r="153" spans="1:94" ht="18" x14ac:dyDescent="0.35">
      <c r="B153" s="31" t="s">
        <v>6</v>
      </c>
      <c r="C153" s="62" t="s">
        <v>56</v>
      </c>
      <c r="D153" s="51">
        <f>D78</f>
        <v>957.67490317115369</v>
      </c>
      <c r="E153" s="51">
        <f>E78</f>
        <v>837.38486184365149</v>
      </c>
      <c r="F153" s="51">
        <f>F78</f>
        <v>607.86235578490937</v>
      </c>
      <c r="G153" s="51">
        <f>G78</f>
        <v>565.20905393139867</v>
      </c>
      <c r="H153" s="51">
        <f>H78</f>
        <v>530.8741643043071</v>
      </c>
      <c r="I153" s="51">
        <f>I78</f>
        <v>564.5549987762746</v>
      </c>
      <c r="J153" s="51">
        <f>J78</f>
        <v>538.72854830992401</v>
      </c>
      <c r="K153" s="51">
        <f>K78</f>
        <v>663.73973902037812</v>
      </c>
      <c r="L153" s="51">
        <f>L78</f>
        <v>811.12569410910555</v>
      </c>
      <c r="M153" s="51">
        <f>M78</f>
        <v>964.23378153115664</v>
      </c>
      <c r="N153" s="51">
        <f>N78</f>
        <v>1009.5554009218461</v>
      </c>
      <c r="O153" s="51">
        <f>O78</f>
        <v>1004.5268045634508</v>
      </c>
      <c r="P153" s="51">
        <f>P78</f>
        <v>991.82274190250484</v>
      </c>
      <c r="Q153" s="51">
        <f>Q78</f>
        <v>974.84839895476023</v>
      </c>
      <c r="R153" s="51">
        <f>R78</f>
        <v>978.22287275431779</v>
      </c>
      <c r="S153" s="51">
        <f>S78</f>
        <v>951.40769828306532</v>
      </c>
      <c r="T153" s="51">
        <f>T78</f>
        <v>1424.5701366341139</v>
      </c>
      <c r="U153" s="51">
        <f>U78</f>
        <v>1555.3092843845036</v>
      </c>
      <c r="V153" s="51">
        <f>V78</f>
        <v>2085.6910245919166</v>
      </c>
      <c r="W153" s="51">
        <f>W78</f>
        <v>1877.9846833846284</v>
      </c>
      <c r="X153" s="51">
        <f>X78</f>
        <v>1910.7129700465023</v>
      </c>
      <c r="Y153" s="51">
        <f>Y78</f>
        <v>1831.978380510556</v>
      </c>
      <c r="Z153" s="51">
        <f>Z78</f>
        <v>1907.143621259029</v>
      </c>
      <c r="AA153" s="51">
        <f>AA78</f>
        <v>1947.4100643535814</v>
      </c>
      <c r="AB153" s="51">
        <f>AB78</f>
        <v>1931.5360453527078</v>
      </c>
      <c r="AC153" s="51">
        <f>AC78</f>
        <v>1998.3599071267761</v>
      </c>
      <c r="AD153" s="51">
        <f>AD78</f>
        <v>1986.5785495812563</v>
      </c>
      <c r="AE153" s="51">
        <f>AE78</f>
        <v>2024.0538991116346</v>
      </c>
      <c r="AF153" s="143">
        <f>AF78</f>
        <v>2022.534927401839</v>
      </c>
      <c r="AG153" s="143">
        <f>AG78</f>
        <v>2024.3697415438371</v>
      </c>
      <c r="AH153" s="83">
        <f t="shared" ref="AH153:AH158" si="36">AG153/$AG$158</f>
        <v>0.1467529850296799</v>
      </c>
      <c r="AI153" s="84">
        <f t="shared" ref="AI153:AI158" si="37">AG153/D153-1</f>
        <v>1.113838145742915</v>
      </c>
      <c r="AJ153" s="114">
        <f>AG153/AF153-1</f>
        <v>9.071853925188833E-4</v>
      </c>
      <c r="AK153" s="82"/>
    </row>
    <row r="154" spans="1:94" ht="18" x14ac:dyDescent="0.35">
      <c r="B154" s="31" t="s">
        <v>11</v>
      </c>
      <c r="C154" s="62" t="s">
        <v>56</v>
      </c>
      <c r="D154" s="51">
        <f>D103</f>
        <v>656.76453835882512</v>
      </c>
      <c r="E154" s="51">
        <f>E103</f>
        <v>641.00056751853504</v>
      </c>
      <c r="F154" s="51">
        <f>F103</f>
        <v>626.75749747564828</v>
      </c>
      <c r="G154" s="51">
        <f>G103</f>
        <v>630.72209138710627</v>
      </c>
      <c r="H154" s="51">
        <f>H103</f>
        <v>637.91480642249314</v>
      </c>
      <c r="I154" s="51">
        <f>I103</f>
        <v>617.10106782747152</v>
      </c>
      <c r="J154" s="51">
        <f>J103</f>
        <v>630.88062241405987</v>
      </c>
      <c r="K154" s="51">
        <f>K103</f>
        <v>625.44768582335416</v>
      </c>
      <c r="L154" s="51">
        <f>L103</f>
        <v>636.84952393853791</v>
      </c>
      <c r="M154" s="51">
        <f>M103</f>
        <v>641.52826830286801</v>
      </c>
      <c r="N154" s="51">
        <f>N103</f>
        <v>624.39302768251594</v>
      </c>
      <c r="O154" s="51">
        <f>O103</f>
        <v>625.54088973415332</v>
      </c>
      <c r="P154" s="51">
        <f>P103</f>
        <v>610.55545700685946</v>
      </c>
      <c r="Q154" s="51">
        <f>Q103</f>
        <v>604.23337891754829</v>
      </c>
      <c r="R154" s="51">
        <f>R103</f>
        <v>599.47533337648508</v>
      </c>
      <c r="S154" s="51">
        <f>S103</f>
        <v>603.35348521449441</v>
      </c>
      <c r="T154" s="51">
        <f>T103</f>
        <v>627.02780483586866</v>
      </c>
      <c r="U154" s="51">
        <f>U103</f>
        <v>642.27674571754665</v>
      </c>
      <c r="V154" s="51">
        <f>V103</f>
        <v>658.03722843463913</v>
      </c>
      <c r="W154" s="51">
        <f>W103</f>
        <v>644.93685231279107</v>
      </c>
      <c r="X154" s="51">
        <f>X103</f>
        <v>629.82283258632083</v>
      </c>
      <c r="Y154" s="51">
        <f>Y103</f>
        <v>630.02889435815928</v>
      </c>
      <c r="Z154" s="51">
        <f>Z103</f>
        <v>633.16456954807097</v>
      </c>
      <c r="AA154" s="51">
        <f>AA103</f>
        <v>618.71319893429063</v>
      </c>
      <c r="AB154" s="51">
        <f>AB103</f>
        <v>664.13260375405082</v>
      </c>
      <c r="AC154" s="51">
        <f>AC103</f>
        <v>652.56676991572647</v>
      </c>
      <c r="AD154" s="51">
        <f>AD103</f>
        <v>654.29780497823197</v>
      </c>
      <c r="AE154" s="51">
        <f>AE103</f>
        <v>655.94151855125426</v>
      </c>
      <c r="AF154" s="51">
        <f>AF103</f>
        <v>631.90528155984327</v>
      </c>
      <c r="AG154" s="51">
        <f>AG103</f>
        <v>618.84781243340944</v>
      </c>
      <c r="AH154" s="83">
        <f t="shared" si="36"/>
        <v>4.4862241264498601E-2</v>
      </c>
      <c r="AI154" s="84">
        <f t="shared" si="37"/>
        <v>-5.7732602342028039E-2</v>
      </c>
      <c r="AJ154" s="95">
        <f t="shared" ref="AJ154:AJ158" si="38">AG154/AF154-1</f>
        <v>-2.0663649295985853E-2</v>
      </c>
      <c r="AK154" s="82"/>
    </row>
    <row r="155" spans="1:94" ht="18" x14ac:dyDescent="0.35">
      <c r="B155" s="31" t="s">
        <v>16</v>
      </c>
      <c r="C155" s="62" t="s">
        <v>56</v>
      </c>
      <c r="D155" s="51">
        <f>D128</f>
        <v>219.36458748868134</v>
      </c>
      <c r="E155" s="51">
        <f>E128</f>
        <v>227.18313348840258</v>
      </c>
      <c r="F155" s="51">
        <f>F128</f>
        <v>239.61016919850761</v>
      </c>
      <c r="G155" s="51">
        <f>G128</f>
        <v>252.89685490306593</v>
      </c>
      <c r="H155" s="51">
        <f>H128</f>
        <v>258.44348117041272</v>
      </c>
      <c r="I155" s="51">
        <f>I128</f>
        <v>270.37201403101483</v>
      </c>
      <c r="J155" s="51">
        <f>J128</f>
        <v>284.33671136656869</v>
      </c>
      <c r="K155" s="51">
        <f>K128</f>
        <v>291.74353985827275</v>
      </c>
      <c r="L155" s="51">
        <f>L128</f>
        <v>283.4821063570684</v>
      </c>
      <c r="M155" s="51">
        <f>M128</f>
        <v>290.51073774331877</v>
      </c>
      <c r="N155" s="51">
        <f>N128</f>
        <v>301.55295143620242</v>
      </c>
      <c r="O155" s="51">
        <f>O128</f>
        <v>309.64189341505244</v>
      </c>
      <c r="P155" s="51">
        <f>P128</f>
        <v>321.4567935783146</v>
      </c>
      <c r="Q155" s="51">
        <f>Q128</f>
        <v>315.69811356817132</v>
      </c>
      <c r="R155" s="51">
        <f>R128</f>
        <v>318.6378210941748</v>
      </c>
      <c r="S155" s="51">
        <f>S128</f>
        <v>304.26886425279139</v>
      </c>
      <c r="T155" s="51">
        <f>T128</f>
        <v>328.39144916060894</v>
      </c>
      <c r="U155" s="51">
        <f>U128</f>
        <v>331.74922663552525</v>
      </c>
      <c r="V155" s="51">
        <f>V128</f>
        <v>314.86987456819281</v>
      </c>
      <c r="W155" s="51">
        <f>W128</f>
        <v>303.05224251989711</v>
      </c>
      <c r="X155" s="51">
        <f>X128</f>
        <v>296.44786560387439</v>
      </c>
      <c r="Y155" s="51">
        <f>Y128</f>
        <v>278.32394751915484</v>
      </c>
      <c r="Z155" s="51">
        <f>Z128</f>
        <v>260.17727177006327</v>
      </c>
      <c r="AA155" s="51">
        <f>AA128</f>
        <v>270.02738858285073</v>
      </c>
      <c r="AB155" s="51">
        <f>AB128</f>
        <v>259.96660768039402</v>
      </c>
      <c r="AC155" s="51">
        <f>AC128</f>
        <v>260.89073935933573</v>
      </c>
      <c r="AD155" s="51">
        <f>AD128</f>
        <v>248.24703614153631</v>
      </c>
      <c r="AE155" s="51">
        <f>AE128</f>
        <v>244.90279289430168</v>
      </c>
      <c r="AF155" s="51">
        <f>AF128</f>
        <v>254.85826305046612</v>
      </c>
      <c r="AG155" s="51">
        <f>AG128</f>
        <v>224.21510313298742</v>
      </c>
      <c r="AH155" s="83">
        <f t="shared" si="36"/>
        <v>1.6254064165378116E-2</v>
      </c>
      <c r="AI155" s="84">
        <f t="shared" si="37"/>
        <v>2.2111662141257593E-2</v>
      </c>
      <c r="AJ155" s="95">
        <f t="shared" si="38"/>
        <v>-0.12023608554300969</v>
      </c>
      <c r="AK155" s="82"/>
    </row>
    <row r="156" spans="1:94" ht="18" x14ac:dyDescent="0.35">
      <c r="B156" s="31" t="s">
        <v>43</v>
      </c>
      <c r="C156" s="63" t="s">
        <v>56</v>
      </c>
      <c r="D156" s="51">
        <f>D188</f>
        <v>9192.1917871379264</v>
      </c>
      <c r="E156" s="51">
        <f t="shared" ref="E156:AE156" si="39">E188</f>
        <v>9198.3665947638037</v>
      </c>
      <c r="F156" s="51">
        <f t="shared" si="39"/>
        <v>9189.3282935131265</v>
      </c>
      <c r="G156" s="51">
        <f t="shared" si="39"/>
        <v>9196.1670138149111</v>
      </c>
      <c r="H156" s="51">
        <f t="shared" si="39"/>
        <v>9166.9478522255322</v>
      </c>
      <c r="I156" s="51">
        <f t="shared" si="39"/>
        <v>9161.1091508903082</v>
      </c>
      <c r="J156" s="51">
        <f t="shared" si="39"/>
        <v>9159.2945756299723</v>
      </c>
      <c r="K156" s="51">
        <f t="shared" si="39"/>
        <v>9157.7466144309383</v>
      </c>
      <c r="L156" s="51">
        <f t="shared" si="39"/>
        <v>9159.7440122637217</v>
      </c>
      <c r="M156" s="51">
        <f t="shared" si="39"/>
        <v>9169.6883232873297</v>
      </c>
      <c r="N156" s="51">
        <f t="shared" si="39"/>
        <v>9183.8748653186249</v>
      </c>
      <c r="O156" s="51">
        <f t="shared" si="39"/>
        <v>9195.3355944931682</v>
      </c>
      <c r="P156" s="51">
        <f t="shared" si="39"/>
        <v>9219.5948618729672</v>
      </c>
      <c r="Q156" s="51">
        <f t="shared" si="39"/>
        <v>9215.861536682105</v>
      </c>
      <c r="R156" s="51">
        <f t="shared" si="39"/>
        <v>9222.8960536908417</v>
      </c>
      <c r="S156" s="51">
        <f t="shared" si="39"/>
        <v>9233.2788468165636</v>
      </c>
      <c r="T156" s="51">
        <f t="shared" si="39"/>
        <v>9302.8893258410117</v>
      </c>
      <c r="U156" s="51">
        <f t="shared" si="39"/>
        <v>9319.0217788801128</v>
      </c>
      <c r="V156" s="51">
        <f t="shared" si="39"/>
        <v>9339.1054104085106</v>
      </c>
      <c r="W156" s="51">
        <f t="shared" si="39"/>
        <v>9316.4235876287876</v>
      </c>
      <c r="X156" s="51">
        <f t="shared" si="39"/>
        <v>9293.3822360185677</v>
      </c>
      <c r="Y156" s="51">
        <f t="shared" si="39"/>
        <v>9267.8825683713912</v>
      </c>
      <c r="Z156" s="51">
        <f t="shared" si="39"/>
        <v>9262.4750538041026</v>
      </c>
      <c r="AA156" s="51">
        <f t="shared" si="39"/>
        <v>9248.8233682625432</v>
      </c>
      <c r="AB156" s="51">
        <f t="shared" si="39"/>
        <v>9225.0556243432329</v>
      </c>
      <c r="AC156" s="51">
        <f t="shared" si="39"/>
        <v>9202.1794027525448</v>
      </c>
      <c r="AD156" s="51">
        <f t="shared" si="39"/>
        <v>9174.7565176382941</v>
      </c>
      <c r="AE156" s="51">
        <f t="shared" si="39"/>
        <v>9135.226802177338</v>
      </c>
      <c r="AF156" s="51">
        <f t="shared" ref="AF156:AG156" si="40">AF188</f>
        <v>9105.5739702912142</v>
      </c>
      <c r="AG156" s="51">
        <f t="shared" si="40"/>
        <v>9072.0565948866079</v>
      </c>
      <c r="AH156" s="91">
        <f t="shared" si="36"/>
        <v>0.6576621643447802</v>
      </c>
      <c r="AI156" s="92">
        <f t="shared" si="37"/>
        <v>-1.3069265201735236E-2</v>
      </c>
      <c r="AJ156" s="96">
        <f t="shared" si="38"/>
        <v>-3.6809733811359324E-3</v>
      </c>
      <c r="AK156" s="82"/>
    </row>
    <row r="157" spans="1:94" s="2" customFormat="1" ht="18" x14ac:dyDescent="0.35">
      <c r="B157" s="30" t="s">
        <v>42</v>
      </c>
      <c r="C157" s="68" t="s">
        <v>57</v>
      </c>
      <c r="D157" s="39">
        <f>SUM(D152:D155)</f>
        <v>3682.9036093482264</v>
      </c>
      <c r="E157" s="39">
        <f t="shared" ref="E157:AE157" si="41">SUM(E152:E155)</f>
        <v>3466.1656029060432</v>
      </c>
      <c r="F157" s="39">
        <f t="shared" si="41"/>
        <v>3380.9676728241702</v>
      </c>
      <c r="G157" s="39">
        <f t="shared" si="41"/>
        <v>3466.0988767340014</v>
      </c>
      <c r="H157" s="39">
        <f t="shared" si="41"/>
        <v>3398.2411738096935</v>
      </c>
      <c r="I157" s="39">
        <f t="shared" si="41"/>
        <v>3513.1088290589687</v>
      </c>
      <c r="J157" s="39">
        <f t="shared" si="41"/>
        <v>3571.7365368642968</v>
      </c>
      <c r="K157" s="39">
        <f t="shared" si="41"/>
        <v>3739.4027564582625</v>
      </c>
      <c r="L157" s="39">
        <f t="shared" si="41"/>
        <v>3883.4363160556941</v>
      </c>
      <c r="M157" s="39">
        <f t="shared" si="41"/>
        <v>4105.3147751401266</v>
      </c>
      <c r="N157" s="39">
        <f t="shared" si="41"/>
        <v>4126.7968455589507</v>
      </c>
      <c r="O157" s="39">
        <f t="shared" si="41"/>
        <v>4018.7434090716379</v>
      </c>
      <c r="P157" s="39">
        <f t="shared" si="41"/>
        <v>4113.316119050276</v>
      </c>
      <c r="Q157" s="39">
        <f t="shared" si="41"/>
        <v>4073.4319750685054</v>
      </c>
      <c r="R157" s="39">
        <f t="shared" si="41"/>
        <v>4174.5953801330961</v>
      </c>
      <c r="S157" s="39">
        <f t="shared" si="41"/>
        <v>4022.9084487177793</v>
      </c>
      <c r="T157" s="39">
        <f t="shared" si="41"/>
        <v>4606.4760804618845</v>
      </c>
      <c r="U157" s="39">
        <f t="shared" si="41"/>
        <v>4901.0975369728476</v>
      </c>
      <c r="V157" s="39">
        <f t="shared" si="41"/>
        <v>5299.9408281550177</v>
      </c>
      <c r="W157" s="39">
        <f t="shared" si="41"/>
        <v>4966.277642398165</v>
      </c>
      <c r="X157" s="39">
        <f t="shared" si="41"/>
        <v>4866.2659875941627</v>
      </c>
      <c r="Y157" s="39">
        <f t="shared" si="41"/>
        <v>4647.0579507324292</v>
      </c>
      <c r="Z157" s="39">
        <f t="shared" si="41"/>
        <v>4657.363115330656</v>
      </c>
      <c r="AA157" s="39">
        <f t="shared" si="41"/>
        <v>4654.3865402775746</v>
      </c>
      <c r="AB157" s="39">
        <f t="shared" si="41"/>
        <v>4685.6608855387676</v>
      </c>
      <c r="AC157" s="39">
        <f t="shared" si="41"/>
        <v>4763.9906767338289</v>
      </c>
      <c r="AD157" s="39">
        <f t="shared" si="41"/>
        <v>4716.6213359553121</v>
      </c>
      <c r="AE157" s="39">
        <f t="shared" si="41"/>
        <v>4795.4144242398406</v>
      </c>
      <c r="AF157" s="39">
        <f t="shared" ref="AF157:AG157" si="42">SUM(AF152:AF155)</f>
        <v>4822.1796107744758</v>
      </c>
      <c r="AG157" s="39">
        <f t="shared" si="42"/>
        <v>4722.3458912667093</v>
      </c>
      <c r="AH157" s="109">
        <f t="shared" si="36"/>
        <v>0.34233783565521975</v>
      </c>
      <c r="AI157" s="110">
        <f t="shared" si="37"/>
        <v>0.2822344519905684</v>
      </c>
      <c r="AJ157" s="111">
        <f t="shared" si="38"/>
        <v>-2.0703028001010648E-2</v>
      </c>
      <c r="AK157" s="82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</row>
    <row r="158" spans="1:94" s="2" customFormat="1" ht="18" x14ac:dyDescent="0.35">
      <c r="B158" s="158" t="s">
        <v>44</v>
      </c>
      <c r="C158" s="158" t="s">
        <v>57</v>
      </c>
      <c r="D158" s="159">
        <f>SUM(D152:D156)</f>
        <v>12875.095396486153</v>
      </c>
      <c r="E158" s="159">
        <f t="shared" ref="E158:AE158" si="43">SUM(E152:E156)</f>
        <v>12664.532197669847</v>
      </c>
      <c r="F158" s="159">
        <f t="shared" si="43"/>
        <v>12570.295966337297</v>
      </c>
      <c r="G158" s="159">
        <f t="shared" si="43"/>
        <v>12662.265890548912</v>
      </c>
      <c r="H158" s="159">
        <f t="shared" si="43"/>
        <v>12565.189026035227</v>
      </c>
      <c r="I158" s="159">
        <f t="shared" si="43"/>
        <v>12674.217979949277</v>
      </c>
      <c r="J158" s="159">
        <f t="shared" si="43"/>
        <v>12731.031112494269</v>
      </c>
      <c r="K158" s="159">
        <f t="shared" si="43"/>
        <v>12897.149370889201</v>
      </c>
      <c r="L158" s="159">
        <f t="shared" si="43"/>
        <v>13043.180328319417</v>
      </c>
      <c r="M158" s="159">
        <f t="shared" si="43"/>
        <v>13275.003098427456</v>
      </c>
      <c r="N158" s="159">
        <f t="shared" si="43"/>
        <v>13310.671710877576</v>
      </c>
      <c r="O158" s="159">
        <f t="shared" si="43"/>
        <v>13214.079003564806</v>
      </c>
      <c r="P158" s="159">
        <f t="shared" si="43"/>
        <v>13332.910980923243</v>
      </c>
      <c r="Q158" s="159">
        <f t="shared" si="43"/>
        <v>13289.293511750609</v>
      </c>
      <c r="R158" s="159">
        <f t="shared" si="43"/>
        <v>13397.491433823938</v>
      </c>
      <c r="S158" s="159">
        <f t="shared" si="43"/>
        <v>13256.187295534342</v>
      </c>
      <c r="T158" s="159">
        <f t="shared" si="43"/>
        <v>13909.365406302895</v>
      </c>
      <c r="U158" s="159">
        <f t="shared" si="43"/>
        <v>14220.11931585296</v>
      </c>
      <c r="V158" s="159">
        <f t="shared" si="43"/>
        <v>14639.046238563529</v>
      </c>
      <c r="W158" s="159">
        <f t="shared" si="43"/>
        <v>14282.701230026953</v>
      </c>
      <c r="X158" s="159">
        <f t="shared" si="43"/>
        <v>14159.64822361273</v>
      </c>
      <c r="Y158" s="159">
        <f t="shared" si="43"/>
        <v>13914.94051910382</v>
      </c>
      <c r="Z158" s="159">
        <f t="shared" si="43"/>
        <v>13919.838169134759</v>
      </c>
      <c r="AA158" s="159">
        <f t="shared" si="43"/>
        <v>13903.209908540117</v>
      </c>
      <c r="AB158" s="159">
        <f t="shared" si="43"/>
        <v>13910.716509882001</v>
      </c>
      <c r="AC158" s="159">
        <f t="shared" si="43"/>
        <v>13966.170079486374</v>
      </c>
      <c r="AD158" s="159">
        <f t="shared" si="43"/>
        <v>13891.377853593607</v>
      </c>
      <c r="AE158" s="159">
        <f t="shared" si="43"/>
        <v>13930.641226417178</v>
      </c>
      <c r="AF158" s="159">
        <f t="shared" ref="AF158:AG158" si="44">SUM(AF152:AF156)</f>
        <v>13927.75358106569</v>
      </c>
      <c r="AG158" s="159">
        <f t="shared" si="44"/>
        <v>13794.402486153318</v>
      </c>
      <c r="AH158" s="112">
        <f t="shared" si="36"/>
        <v>1</v>
      </c>
      <c r="AI158" s="113">
        <f t="shared" si="37"/>
        <v>7.1401963353068476E-2</v>
      </c>
      <c r="AJ158" s="107">
        <f t="shared" si="38"/>
        <v>-9.574486950548744E-3</v>
      </c>
      <c r="AK158" s="82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/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/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</row>
    <row r="159" spans="1:94" x14ac:dyDescent="0.25">
      <c r="AK159" s="82"/>
    </row>
    <row r="160" spans="1:94" x14ac:dyDescent="0.25">
      <c r="AK160" s="82"/>
    </row>
    <row r="161" spans="17:37" x14ac:dyDescent="0.25">
      <c r="AK161" s="82"/>
    </row>
    <row r="162" spans="17:37" x14ac:dyDescent="0.25">
      <c r="AK162" s="82"/>
    </row>
    <row r="163" spans="17:37" x14ac:dyDescent="0.25">
      <c r="AK163" s="82"/>
    </row>
    <row r="164" spans="17:37" x14ac:dyDescent="0.25">
      <c r="AK164" s="82"/>
    </row>
    <row r="165" spans="17:37" x14ac:dyDescent="0.25">
      <c r="AK165" s="82"/>
    </row>
    <row r="166" spans="17:37" x14ac:dyDescent="0.25">
      <c r="AK166" s="82"/>
    </row>
    <row r="167" spans="17:37" x14ac:dyDescent="0.25">
      <c r="AK167" s="82"/>
    </row>
    <row r="168" spans="17:37" x14ac:dyDescent="0.25">
      <c r="AK168" s="82"/>
    </row>
    <row r="169" spans="17:37" x14ac:dyDescent="0.25">
      <c r="AK169" s="82"/>
    </row>
    <row r="170" spans="17:37" x14ac:dyDescent="0.25">
      <c r="Q170" s="2"/>
      <c r="AK170" s="82"/>
    </row>
    <row r="171" spans="17:37" x14ac:dyDescent="0.25">
      <c r="AK171" s="82"/>
    </row>
    <row r="172" spans="17:37" x14ac:dyDescent="0.25">
      <c r="AK172" s="82"/>
    </row>
    <row r="173" spans="17:37" x14ac:dyDescent="0.25">
      <c r="AK173" s="82"/>
    </row>
    <row r="174" spans="17:37" x14ac:dyDescent="0.25">
      <c r="AK174" s="82"/>
    </row>
    <row r="175" spans="17:37" x14ac:dyDescent="0.25">
      <c r="AK175" s="82"/>
    </row>
    <row r="176" spans="17:37" x14ac:dyDescent="0.25">
      <c r="AK176" s="82"/>
    </row>
    <row r="177" spans="2:94" x14ac:dyDescent="0.25">
      <c r="AK177" s="82"/>
    </row>
    <row r="178" spans="2:94" x14ac:dyDescent="0.25">
      <c r="AK178" s="82"/>
    </row>
    <row r="179" spans="2:94" x14ac:dyDescent="0.25">
      <c r="AK179" s="82"/>
    </row>
    <row r="180" spans="2:94" s="2" customFormat="1" ht="45" x14ac:dyDescent="0.25">
      <c r="B180" s="160" t="s">
        <v>58</v>
      </c>
      <c r="C180" s="161" t="s">
        <v>33</v>
      </c>
      <c r="D180" s="160">
        <v>1990</v>
      </c>
      <c r="E180" s="42">
        <v>1991</v>
      </c>
      <c r="F180" s="42">
        <v>1992</v>
      </c>
      <c r="G180" s="42">
        <v>1993</v>
      </c>
      <c r="H180" s="42">
        <v>1994</v>
      </c>
      <c r="I180" s="42">
        <v>1995</v>
      </c>
      <c r="J180" s="42">
        <v>1996</v>
      </c>
      <c r="K180" s="42">
        <v>1997</v>
      </c>
      <c r="L180" s="42">
        <v>1998</v>
      </c>
      <c r="M180" s="42">
        <v>1999</v>
      </c>
      <c r="N180" s="42">
        <v>2000</v>
      </c>
      <c r="O180" s="42">
        <v>2001</v>
      </c>
      <c r="P180" s="42">
        <v>2002</v>
      </c>
      <c r="Q180" s="42">
        <v>2003</v>
      </c>
      <c r="R180" s="42">
        <v>2004</v>
      </c>
      <c r="S180" s="42">
        <v>2005</v>
      </c>
      <c r="T180" s="42">
        <v>2006</v>
      </c>
      <c r="U180" s="42">
        <v>2007</v>
      </c>
      <c r="V180" s="42">
        <v>2008</v>
      </c>
      <c r="W180" s="42">
        <v>2009</v>
      </c>
      <c r="X180" s="42">
        <v>2010</v>
      </c>
      <c r="Y180" s="42">
        <v>2011</v>
      </c>
      <c r="Z180" s="42">
        <v>2012</v>
      </c>
      <c r="AA180" s="42">
        <v>2013</v>
      </c>
      <c r="AB180" s="42">
        <v>2014</v>
      </c>
      <c r="AC180" s="42">
        <v>2015</v>
      </c>
      <c r="AD180" s="42">
        <v>2016</v>
      </c>
      <c r="AE180" s="42">
        <v>2017</v>
      </c>
      <c r="AF180" s="42">
        <v>2018</v>
      </c>
      <c r="AG180" s="42">
        <v>2019</v>
      </c>
      <c r="AH180" s="101" t="s">
        <v>75</v>
      </c>
      <c r="AI180" s="102" t="s">
        <v>71</v>
      </c>
      <c r="AJ180" s="103" t="s">
        <v>72</v>
      </c>
      <c r="AK180" s="82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  <c r="AW180" s="37"/>
      <c r="AX180" s="37"/>
      <c r="AY180" s="37"/>
      <c r="AZ180" s="37"/>
      <c r="BA180" s="37"/>
      <c r="BB180" s="37"/>
      <c r="BC180" s="37"/>
      <c r="BD180" s="37"/>
      <c r="BE180" s="37"/>
      <c r="BF180" s="37"/>
      <c r="BG180" s="37"/>
      <c r="BH180" s="37"/>
      <c r="BI180" s="37"/>
      <c r="BJ180" s="37"/>
      <c r="BK180" s="37"/>
      <c r="BL180" s="37"/>
      <c r="BM180" s="37"/>
      <c r="BN180" s="37"/>
      <c r="BO180" s="37"/>
      <c r="BP180" s="37"/>
      <c r="BQ180" s="37"/>
      <c r="BR180" s="37"/>
      <c r="BS180" s="37"/>
      <c r="BT180" s="37"/>
      <c r="BU180" s="37"/>
      <c r="BV180" s="37"/>
      <c r="BW180" s="37"/>
      <c r="BX180" s="37"/>
      <c r="BY180" s="37"/>
      <c r="BZ180" s="37"/>
      <c r="CA180" s="37"/>
      <c r="CB180" s="37"/>
      <c r="CC180" s="37"/>
      <c r="CD180" s="37"/>
      <c r="CE180" s="37"/>
      <c r="CF180" s="37"/>
      <c r="CG180" s="37"/>
      <c r="CH180" s="37"/>
      <c r="CI180" s="37"/>
      <c r="CJ180" s="37"/>
      <c r="CK180" s="37"/>
      <c r="CL180" s="37"/>
      <c r="CM180" s="37"/>
      <c r="CN180" s="37"/>
      <c r="CO180" s="37"/>
      <c r="CP180" s="37"/>
    </row>
    <row r="181" spans="2:94" ht="18" x14ac:dyDescent="0.35">
      <c r="B181" s="162" t="s">
        <v>21</v>
      </c>
      <c r="C181" s="163" t="s">
        <v>56</v>
      </c>
      <c r="D181" s="164">
        <v>-43.227997311165609</v>
      </c>
      <c r="E181" s="164">
        <v>-44.591561335100337</v>
      </c>
      <c r="F181" s="164">
        <v>-49.081970506148039</v>
      </c>
      <c r="G181" s="164">
        <v>-54.20615306986776</v>
      </c>
      <c r="H181" s="164">
        <v>-57.095199287724519</v>
      </c>
      <c r="I181" s="164">
        <v>-66.633865440569764</v>
      </c>
      <c r="J181" s="164">
        <v>-70.784051765011242</v>
      </c>
      <c r="K181" s="164">
        <v>-77.644375067003125</v>
      </c>
      <c r="L181" s="164">
        <v>-86.080096220098284</v>
      </c>
      <c r="M181" s="164">
        <v>-92.391546455296194</v>
      </c>
      <c r="N181" s="164">
        <v>-102.5700665615189</v>
      </c>
      <c r="O181" s="164">
        <v>-108.20130665859365</v>
      </c>
      <c r="P181" s="164">
        <v>-117.43209267907461</v>
      </c>
      <c r="Q181" s="164">
        <v>-128.18359195677127</v>
      </c>
      <c r="R181" s="164">
        <v>-134.1198101878928</v>
      </c>
      <c r="S181" s="164">
        <v>-153.51401524445478</v>
      </c>
      <c r="T181" s="164">
        <v>-159.78120493942222</v>
      </c>
      <c r="U181" s="164">
        <v>-167.48654602692096</v>
      </c>
      <c r="V181" s="164">
        <v>-171.50051666901925</v>
      </c>
      <c r="W181" s="164">
        <v>-185.07777624927499</v>
      </c>
      <c r="X181" s="164">
        <v>-208.45726223933005</v>
      </c>
      <c r="Y181" s="164">
        <v>-235.5940678691536</v>
      </c>
      <c r="Z181" s="164">
        <v>-246.1292646609588</v>
      </c>
      <c r="AA181" s="164">
        <v>-264.72292112331667</v>
      </c>
      <c r="AB181" s="164">
        <v>-288.43873406001268</v>
      </c>
      <c r="AC181" s="164">
        <v>-312.56292636355732</v>
      </c>
      <c r="AD181" s="164">
        <v>-335.962369653839</v>
      </c>
      <c r="AE181" s="164">
        <v>-374.44962858443137</v>
      </c>
      <c r="AF181" s="164">
        <v>-403.12764333641417</v>
      </c>
      <c r="AG181" s="164">
        <v>-446.21303552611641</v>
      </c>
      <c r="AH181" s="83">
        <f>AG181/$AG$188</f>
        <v>-4.9185433408519608E-2</v>
      </c>
      <c r="AI181" s="84">
        <f>AG181/D181-1</f>
        <v>9.3223157046616514</v>
      </c>
      <c r="AJ181" s="94">
        <f>AG181/AF181-1</f>
        <v>0.10687779144370668</v>
      </c>
      <c r="AK181" s="82"/>
    </row>
    <row r="182" spans="2:94" ht="18" x14ac:dyDescent="0.35">
      <c r="B182" s="162" t="s">
        <v>22</v>
      </c>
      <c r="C182" s="165" t="s">
        <v>56</v>
      </c>
      <c r="D182" s="164">
        <v>1975.0288786025292</v>
      </c>
      <c r="E182" s="164">
        <v>1972.9011282913009</v>
      </c>
      <c r="F182" s="164">
        <v>1970.1641701728136</v>
      </c>
      <c r="G182" s="164">
        <v>1967.460456008806</v>
      </c>
      <c r="H182" s="164">
        <v>1964.7712698389346</v>
      </c>
      <c r="I182" s="164">
        <v>1962.0619976391772</v>
      </c>
      <c r="J182" s="164">
        <v>1959.3268773165421</v>
      </c>
      <c r="K182" s="164">
        <v>1956.6345730457667</v>
      </c>
      <c r="L182" s="164">
        <v>1953.9292733205157</v>
      </c>
      <c r="M182" s="164">
        <v>1951.288592237463</v>
      </c>
      <c r="N182" s="164">
        <v>1948.6205649288024</v>
      </c>
      <c r="O182" s="164">
        <v>1946.0243560704305</v>
      </c>
      <c r="P182" s="164">
        <v>1943.436499399689</v>
      </c>
      <c r="Q182" s="164">
        <v>1940.8508792672949</v>
      </c>
      <c r="R182" s="164">
        <v>1938.2234602546357</v>
      </c>
      <c r="S182" s="164">
        <v>1935.6715424124729</v>
      </c>
      <c r="T182" s="164">
        <v>1933.182101434342</v>
      </c>
      <c r="U182" s="164">
        <v>1930.652926124367</v>
      </c>
      <c r="V182" s="164">
        <v>1928.1848302580192</v>
      </c>
      <c r="W182" s="164">
        <v>1925.7510499370885</v>
      </c>
      <c r="X182" s="164">
        <v>1923.3247243493458</v>
      </c>
      <c r="Y182" s="164">
        <v>1920.8958699647987</v>
      </c>
      <c r="Z182" s="164">
        <v>1918.4644944910551</v>
      </c>
      <c r="AA182" s="164">
        <v>1916.0306056005379</v>
      </c>
      <c r="AB182" s="164">
        <v>1913.5942109306998</v>
      </c>
      <c r="AC182" s="164">
        <v>1911.2598694175672</v>
      </c>
      <c r="AD182" s="164">
        <v>1908.4990092959522</v>
      </c>
      <c r="AE182" s="164">
        <v>1906.268909432994</v>
      </c>
      <c r="AF182" s="164">
        <v>1903.8225673283669</v>
      </c>
      <c r="AG182" s="164">
        <v>1901.3722475282998</v>
      </c>
      <c r="AH182" s="83">
        <f t="shared" ref="AH182:AH188" si="45">AG182/$AG$188</f>
        <v>0.20958558047356021</v>
      </c>
      <c r="AI182" s="84">
        <f t="shared" ref="AI182:AI188" si="46">AG182/D182-1</f>
        <v>-3.7293951431407235E-2</v>
      </c>
      <c r="AJ182" s="95">
        <f t="shared" ref="AJ182:AJ188" si="47">AG182/AF182-1</f>
        <v>-1.2870526077992661E-3</v>
      </c>
      <c r="AK182" s="82"/>
    </row>
    <row r="183" spans="2:94" ht="18" x14ac:dyDescent="0.35">
      <c r="B183" s="162" t="s">
        <v>23</v>
      </c>
      <c r="C183" s="165" t="s">
        <v>56</v>
      </c>
      <c r="D183" s="164">
        <v>5371.7913311698831</v>
      </c>
      <c r="E183" s="164">
        <v>5372.2667766663099</v>
      </c>
      <c r="F183" s="164">
        <v>5371.106017073882</v>
      </c>
      <c r="G183" s="164">
        <v>5371.6009967878963</v>
      </c>
      <c r="H183" s="164">
        <v>5372.460451218124</v>
      </c>
      <c r="I183" s="164">
        <v>5374.7770536295147</v>
      </c>
      <c r="J183" s="164">
        <v>5376.0930244653282</v>
      </c>
      <c r="K183" s="164">
        <v>5385.5545397493115</v>
      </c>
      <c r="L183" s="164">
        <v>5401.8074400649275</v>
      </c>
      <c r="M183" s="164">
        <v>5422.4918058008125</v>
      </c>
      <c r="N183" s="164">
        <v>5455.421889933843</v>
      </c>
      <c r="O183" s="164">
        <v>5478.7662693524489</v>
      </c>
      <c r="P183" s="164">
        <v>5515.2217517635963</v>
      </c>
      <c r="Q183" s="164">
        <v>5531.4098638291434</v>
      </c>
      <c r="R183" s="164">
        <v>5544.6338311497084</v>
      </c>
      <c r="S183" s="164">
        <v>5571.9627803423973</v>
      </c>
      <c r="T183" s="164">
        <v>5648.987838822266</v>
      </c>
      <c r="U183" s="164">
        <v>5687.1585547370996</v>
      </c>
      <c r="V183" s="164">
        <v>5741.1837038793064</v>
      </c>
      <c r="W183" s="164">
        <v>5749.0877868052439</v>
      </c>
      <c r="X183" s="164">
        <v>5754.6048918058568</v>
      </c>
      <c r="Y183" s="164">
        <v>5760.3195906670453</v>
      </c>
      <c r="Z183" s="164">
        <v>5769.6655305627501</v>
      </c>
      <c r="AA183" s="164">
        <v>5778.6645449356492</v>
      </c>
      <c r="AB183" s="164">
        <v>5782.6585143103785</v>
      </c>
      <c r="AC183" s="164">
        <v>5787.8098479041309</v>
      </c>
      <c r="AD183" s="164">
        <v>5788.2039152999942</v>
      </c>
      <c r="AE183" s="164">
        <v>5791.0633702804143</v>
      </c>
      <c r="AF183" s="164">
        <v>5799.7802177655331</v>
      </c>
      <c r="AG183" s="164">
        <v>5808.7139042703657</v>
      </c>
      <c r="AH183" s="83">
        <f t="shared" si="45"/>
        <v>0.64028633899224141</v>
      </c>
      <c r="AI183" s="84">
        <f t="shared" si="46"/>
        <v>8.133647533276922E-2</v>
      </c>
      <c r="AJ183" s="95">
        <f t="shared" si="47"/>
        <v>1.5403491458982899E-3</v>
      </c>
      <c r="AK183" s="82"/>
    </row>
    <row r="184" spans="2:94" ht="18" x14ac:dyDescent="0.35">
      <c r="B184" s="162" t="s">
        <v>24</v>
      </c>
      <c r="C184" s="165" t="s">
        <v>56</v>
      </c>
      <c r="D184" s="164">
        <v>1872.2094299319081</v>
      </c>
      <c r="E184" s="164">
        <v>1881.400106396527</v>
      </c>
      <c r="F184" s="164">
        <v>1880.7499320278118</v>
      </c>
      <c r="G184" s="164">
        <v>1880.1143376590967</v>
      </c>
      <c r="H184" s="164">
        <v>1879.0315902095886</v>
      </c>
      <c r="I184" s="164">
        <v>1877.4997767477782</v>
      </c>
      <c r="J184" s="164">
        <v>1879.5454025270446</v>
      </c>
      <c r="K184" s="164">
        <v>1877.1266783698643</v>
      </c>
      <c r="L184" s="164">
        <v>1873.7390102824288</v>
      </c>
      <c r="M184" s="164">
        <v>1869.6408140801404</v>
      </c>
      <c r="N184" s="164">
        <v>1864.0991578368466</v>
      </c>
      <c r="O184" s="164">
        <v>1860.6502256427607</v>
      </c>
      <c r="P184" s="164">
        <v>1855.6270980702336</v>
      </c>
      <c r="Q184" s="164">
        <v>1852.5331638925497</v>
      </c>
      <c r="R184" s="164">
        <v>1849.1965043774314</v>
      </c>
      <c r="S184" s="164">
        <v>1844.5102148213073</v>
      </c>
      <c r="T184" s="164">
        <v>1838.4114814602831</v>
      </c>
      <c r="U184" s="164">
        <v>1828.8320963514198</v>
      </c>
      <c r="V184" s="164">
        <v>1821.1867208232068</v>
      </c>
      <c r="W184" s="164">
        <v>1819.8089144260919</v>
      </c>
      <c r="X184" s="164">
        <v>1818.1073220937014</v>
      </c>
      <c r="Y184" s="164">
        <v>1816.4505342184827</v>
      </c>
      <c r="Z184" s="164">
        <v>1814.6721091146778</v>
      </c>
      <c r="AA184" s="164">
        <v>1812.9306473442061</v>
      </c>
      <c r="AB184" s="164">
        <v>1811.6164087963416</v>
      </c>
      <c r="AC184" s="164">
        <v>1809.9117714916633</v>
      </c>
      <c r="AD184" s="164">
        <v>1808.1800480494574</v>
      </c>
      <c r="AE184" s="164">
        <v>1806.5711696566509</v>
      </c>
      <c r="AF184" s="164">
        <v>1799.3735635509472</v>
      </c>
      <c r="AG184" s="164">
        <v>1802.334163059282</v>
      </c>
      <c r="AH184" s="83">
        <f t="shared" si="45"/>
        <v>0.19866875214106944</v>
      </c>
      <c r="AI184" s="84">
        <f t="shared" si="46"/>
        <v>-3.7322356011831093E-2</v>
      </c>
      <c r="AJ184" s="95">
        <f t="shared" si="47"/>
        <v>1.6453501197895015E-3</v>
      </c>
      <c r="AK184" s="82"/>
    </row>
    <row r="185" spans="2:94" ht="18" x14ac:dyDescent="0.35">
      <c r="B185" s="162" t="s">
        <v>25</v>
      </c>
      <c r="C185" s="165" t="s">
        <v>56</v>
      </c>
      <c r="D185" s="164">
        <v>16.390144744771799</v>
      </c>
      <c r="E185" s="164">
        <v>16.390144744766111</v>
      </c>
      <c r="F185" s="164">
        <v>16.39014474476798</v>
      </c>
      <c r="G185" s="164">
        <v>31.197376428979489</v>
      </c>
      <c r="H185" s="164">
        <v>7.7797402466097303</v>
      </c>
      <c r="I185" s="164">
        <v>13.404188314406721</v>
      </c>
      <c r="J185" s="164">
        <v>15.113323086068251</v>
      </c>
      <c r="K185" s="164">
        <v>16.074679535143911</v>
      </c>
      <c r="L185" s="164">
        <v>16.355674787353969</v>
      </c>
      <c r="M185" s="164">
        <v>18.65524577713769</v>
      </c>
      <c r="N185" s="164">
        <v>18.302884161681039</v>
      </c>
      <c r="O185" s="164">
        <v>18.092879955109101</v>
      </c>
      <c r="P185" s="164">
        <v>22.739328758663859</v>
      </c>
      <c r="Q185" s="164">
        <v>19.252398499932749</v>
      </c>
      <c r="R185" s="164">
        <v>24.96164219673819</v>
      </c>
      <c r="S185" s="164">
        <v>34.648572061717971</v>
      </c>
      <c r="T185" s="164">
        <v>42.073419483752467</v>
      </c>
      <c r="U185" s="164">
        <v>39.862140946223711</v>
      </c>
      <c r="V185" s="164">
        <v>20.061120658048161</v>
      </c>
      <c r="W185" s="164">
        <v>6.8627296319406099</v>
      </c>
      <c r="X185" s="164">
        <v>5.8327796885197101</v>
      </c>
      <c r="Y185" s="164">
        <v>5.8432615448079499</v>
      </c>
      <c r="Z185" s="164">
        <v>5.8625626675001197</v>
      </c>
      <c r="AA185" s="164">
        <v>5.9870345376196701</v>
      </c>
      <c r="AB185" s="164">
        <v>5.6904625297041598</v>
      </c>
      <c r="AC185" s="164">
        <v>5.8822084327832203</v>
      </c>
      <c r="AD185" s="164">
        <v>5.8741595796694899</v>
      </c>
      <c r="AE185" s="164">
        <v>5.8654713102090303</v>
      </c>
      <c r="AF185" s="164">
        <v>5.8754774105977496</v>
      </c>
      <c r="AG185" s="164">
        <v>5.8777465315223996</v>
      </c>
      <c r="AH185" s="83">
        <f t="shared" si="45"/>
        <v>6.4789570810606988E-4</v>
      </c>
      <c r="AI185" s="84">
        <f t="shared" si="46"/>
        <v>-0.641385318857705</v>
      </c>
      <c r="AJ185" s="114">
        <f t="shared" si="47"/>
        <v>3.8620196557248576E-4</v>
      </c>
      <c r="AK185" s="82"/>
    </row>
    <row r="186" spans="2:94" ht="18" x14ac:dyDescent="0.35">
      <c r="B186" s="162" t="s">
        <v>41</v>
      </c>
      <c r="C186" s="165" t="s">
        <v>56</v>
      </c>
      <c r="D186" s="166">
        <v>0</v>
      </c>
      <c r="E186" s="166">
        <v>0</v>
      </c>
      <c r="F186" s="166">
        <v>0</v>
      </c>
      <c r="G186" s="166">
        <v>0</v>
      </c>
      <c r="H186" s="166">
        <v>0</v>
      </c>
      <c r="I186" s="166">
        <v>0</v>
      </c>
      <c r="J186" s="166">
        <v>0</v>
      </c>
      <c r="K186" s="166">
        <v>0</v>
      </c>
      <c r="L186" s="166">
        <v>0</v>
      </c>
      <c r="M186" s="166">
        <v>0</v>
      </c>
      <c r="N186" s="166">
        <v>0</v>
      </c>
      <c r="O186" s="166">
        <v>0</v>
      </c>
      <c r="P186" s="166">
        <v>0</v>
      </c>
      <c r="Q186" s="166">
        <v>0</v>
      </c>
      <c r="R186" s="166">
        <v>0</v>
      </c>
      <c r="S186" s="166">
        <v>0</v>
      </c>
      <c r="T186" s="166">
        <v>1.260667456475E-2</v>
      </c>
      <c r="U186" s="166">
        <v>0</v>
      </c>
      <c r="V186" s="166">
        <v>4.4553709309299999E-3</v>
      </c>
      <c r="W186" s="166">
        <v>5.0629215004000005E-4</v>
      </c>
      <c r="X186" s="166">
        <v>0</v>
      </c>
      <c r="Y186" s="166">
        <v>0</v>
      </c>
      <c r="Z186" s="166">
        <v>2.0251685947E-4</v>
      </c>
      <c r="AA186" s="166">
        <v>0</v>
      </c>
      <c r="AB186" s="166">
        <v>0</v>
      </c>
      <c r="AC186" s="166">
        <v>2.7846068311800001E-3</v>
      </c>
      <c r="AD186" s="166">
        <v>0</v>
      </c>
      <c r="AE186" s="166">
        <v>1.87328095922E-3</v>
      </c>
      <c r="AF186" s="166">
        <v>0</v>
      </c>
      <c r="AG186" s="166">
        <v>0</v>
      </c>
      <c r="AH186" s="83">
        <f t="shared" si="45"/>
        <v>0</v>
      </c>
      <c r="AI186" s="84"/>
      <c r="AJ186" s="114"/>
      <c r="AK186" s="82"/>
    </row>
    <row r="187" spans="2:94" ht="18" x14ac:dyDescent="0.35">
      <c r="B187" s="162" t="s">
        <v>26</v>
      </c>
      <c r="C187" s="167" t="s">
        <v>56</v>
      </c>
      <c r="D187" s="166">
        <v>0</v>
      </c>
      <c r="E187" s="166">
        <v>0</v>
      </c>
      <c r="F187" s="166">
        <v>0</v>
      </c>
      <c r="G187" s="166">
        <v>0</v>
      </c>
      <c r="H187" s="166">
        <v>0</v>
      </c>
      <c r="I187" s="166">
        <v>0</v>
      </c>
      <c r="J187" s="166">
        <v>0</v>
      </c>
      <c r="K187" s="166">
        <v>5.1879785421000003E-4</v>
      </c>
      <c r="L187" s="166">
        <v>-7.2899714048400002E-3</v>
      </c>
      <c r="M187" s="166">
        <v>3.4118470721400001E-3</v>
      </c>
      <c r="N187" s="166">
        <v>4.3501897029E-4</v>
      </c>
      <c r="O187" s="166">
        <v>3.1701310118699999E-3</v>
      </c>
      <c r="P187" s="166">
        <v>2.2765598586700002E-3</v>
      </c>
      <c r="Q187" s="166">
        <v>-1.1768500439700001E-3</v>
      </c>
      <c r="R187" s="166">
        <v>4.2590022112000002E-4</v>
      </c>
      <c r="S187" s="166">
        <v>-2.4757687655999999E-4</v>
      </c>
      <c r="T187" s="166">
        <v>3.0829052255900002E-3</v>
      </c>
      <c r="U187" s="166">
        <v>2.6067479256699998E-3</v>
      </c>
      <c r="V187" s="166">
        <v>-1.4903911981870001E-2</v>
      </c>
      <c r="W187" s="166">
        <v>-9.6232144524799994E-3</v>
      </c>
      <c r="X187" s="166">
        <v>-3.0219679527930001E-2</v>
      </c>
      <c r="Y187" s="166">
        <v>-3.2620154588120003E-2</v>
      </c>
      <c r="Z187" s="166">
        <v>-6.0580887780179997E-2</v>
      </c>
      <c r="AA187" s="166">
        <v>-6.65430321533E-2</v>
      </c>
      <c r="AB187" s="166">
        <v>-6.5238163880020003E-2</v>
      </c>
      <c r="AC187" s="166">
        <v>-0.12415273687563</v>
      </c>
      <c r="AD187" s="166">
        <v>-3.8244932939009997E-2</v>
      </c>
      <c r="AE187" s="166">
        <v>-9.436319945853E-2</v>
      </c>
      <c r="AF187" s="166">
        <v>-0.15021242781801</v>
      </c>
      <c r="AG187" s="166">
        <v>-2.8430976744520001E-2</v>
      </c>
      <c r="AH187" s="83">
        <f t="shared" si="45"/>
        <v>-3.1339064573897052E-6</v>
      </c>
      <c r="AI187" s="84"/>
      <c r="AJ187" s="115">
        <f>AG187/AF187-1</f>
        <v>-0.81072819900783721</v>
      </c>
      <c r="AK187" s="82"/>
    </row>
    <row r="188" spans="2:94" ht="18" x14ac:dyDescent="0.35">
      <c r="B188" s="160" t="s">
        <v>4</v>
      </c>
      <c r="C188" s="158" t="s">
        <v>57</v>
      </c>
      <c r="D188" s="168">
        <f t="shared" ref="D188:AE188" si="48">SUM(D181:D187)</f>
        <v>9192.1917871379264</v>
      </c>
      <c r="E188" s="168">
        <f t="shared" si="48"/>
        <v>9198.3665947638037</v>
      </c>
      <c r="F188" s="168">
        <f t="shared" si="48"/>
        <v>9189.3282935131265</v>
      </c>
      <c r="G188" s="168">
        <f t="shared" si="48"/>
        <v>9196.1670138149111</v>
      </c>
      <c r="H188" s="168">
        <f t="shared" si="48"/>
        <v>9166.9478522255322</v>
      </c>
      <c r="I188" s="168">
        <f t="shared" si="48"/>
        <v>9161.1091508903082</v>
      </c>
      <c r="J188" s="168">
        <f t="shared" si="48"/>
        <v>9159.2945756299723</v>
      </c>
      <c r="K188" s="168">
        <f t="shared" si="48"/>
        <v>9157.7466144309383</v>
      </c>
      <c r="L188" s="168">
        <f t="shared" si="48"/>
        <v>9159.7440122637217</v>
      </c>
      <c r="M188" s="168">
        <f t="shared" si="48"/>
        <v>9169.6883232873297</v>
      </c>
      <c r="N188" s="168">
        <f t="shared" si="48"/>
        <v>9183.8748653186249</v>
      </c>
      <c r="O188" s="168">
        <f t="shared" si="48"/>
        <v>9195.3355944931682</v>
      </c>
      <c r="P188" s="168">
        <f t="shared" si="48"/>
        <v>9219.5948618729672</v>
      </c>
      <c r="Q188" s="168">
        <f t="shared" si="48"/>
        <v>9215.861536682105</v>
      </c>
      <c r="R188" s="168">
        <f t="shared" si="48"/>
        <v>9222.8960536908417</v>
      </c>
      <c r="S188" s="168">
        <f t="shared" si="48"/>
        <v>9233.2788468165636</v>
      </c>
      <c r="T188" s="168">
        <f t="shared" si="48"/>
        <v>9302.8893258410117</v>
      </c>
      <c r="U188" s="168">
        <f t="shared" si="48"/>
        <v>9319.0217788801128</v>
      </c>
      <c r="V188" s="168">
        <f t="shared" si="48"/>
        <v>9339.1054104085106</v>
      </c>
      <c r="W188" s="168">
        <f t="shared" si="48"/>
        <v>9316.4235876287876</v>
      </c>
      <c r="X188" s="168">
        <f t="shared" si="48"/>
        <v>9293.3822360185677</v>
      </c>
      <c r="Y188" s="168">
        <f t="shared" si="48"/>
        <v>9267.8825683713912</v>
      </c>
      <c r="Z188" s="168">
        <f t="shared" si="48"/>
        <v>9262.4750538041026</v>
      </c>
      <c r="AA188" s="168">
        <f t="shared" si="48"/>
        <v>9248.8233682625432</v>
      </c>
      <c r="AB188" s="168">
        <f t="shared" si="48"/>
        <v>9225.0556243432329</v>
      </c>
      <c r="AC188" s="168">
        <f t="shared" si="48"/>
        <v>9202.1794027525448</v>
      </c>
      <c r="AD188" s="168">
        <f t="shared" si="48"/>
        <v>9174.7565176382941</v>
      </c>
      <c r="AE188" s="168">
        <f t="shared" si="48"/>
        <v>9135.226802177338</v>
      </c>
      <c r="AF188" s="168">
        <f t="shared" ref="AF188:AG188" si="49">SUM(AF181:AF187)</f>
        <v>9105.5739702912142</v>
      </c>
      <c r="AG188" s="168">
        <f t="shared" si="49"/>
        <v>9072.0565948866079</v>
      </c>
      <c r="AH188" s="108">
        <f t="shared" si="45"/>
        <v>1</v>
      </c>
      <c r="AI188" s="99">
        <f t="shared" si="46"/>
        <v>-1.3069265201735236E-2</v>
      </c>
      <c r="AJ188" s="107">
        <f t="shared" si="47"/>
        <v>-3.6809733811359324E-3</v>
      </c>
      <c r="AK188" s="82"/>
    </row>
    <row r="189" spans="2:94" x14ac:dyDescent="0.25">
      <c r="AK189" s="82"/>
    </row>
    <row r="190" spans="2:94" ht="18" x14ac:dyDescent="0.35">
      <c r="B190" s="70" t="s">
        <v>82</v>
      </c>
      <c r="C190" s="155" t="s">
        <v>56</v>
      </c>
      <c r="D190" s="151">
        <f>SUM(D182:D186)</f>
        <v>9235.4197844490918</v>
      </c>
      <c r="E190" s="152">
        <f>SUM(E182:E186)</f>
        <v>9242.9581560989045</v>
      </c>
      <c r="F190" s="152">
        <f>SUM(F182:F186)</f>
        <v>9238.4102640192741</v>
      </c>
      <c r="G190" s="152">
        <f>SUM(G182:G186)</f>
        <v>9250.3731668847795</v>
      </c>
      <c r="H190" s="152">
        <f>SUM(H182:H186)</f>
        <v>9224.0430515132557</v>
      </c>
      <c r="I190" s="152">
        <f>SUM(I182:I186)</f>
        <v>9227.7430163308782</v>
      </c>
      <c r="J190" s="152">
        <f>SUM(J182:J186)</f>
        <v>9230.0786273949834</v>
      </c>
      <c r="K190" s="152">
        <f>SUM(K182:K186)</f>
        <v>9235.3904707000875</v>
      </c>
      <c r="L190" s="152">
        <f>SUM(L182:L186)</f>
        <v>9245.831398455226</v>
      </c>
      <c r="M190" s="152">
        <f>SUM(M182:M186)</f>
        <v>9262.076457895555</v>
      </c>
      <c r="N190" s="152">
        <f>SUM(N182:N186)</f>
        <v>9286.4444968611733</v>
      </c>
      <c r="O190" s="152">
        <f>SUM(O182:O186)</f>
        <v>9303.5337310207487</v>
      </c>
      <c r="P190" s="152">
        <f>SUM(P182:P186)</f>
        <v>9337.0246779921818</v>
      </c>
      <c r="Q190" s="152">
        <f>SUM(Q182:Q186)</f>
        <v>9344.0463054889206</v>
      </c>
      <c r="R190" s="152">
        <f>SUM(R182:R186)</f>
        <v>9357.0154379785145</v>
      </c>
      <c r="S190" s="152">
        <f>SUM(S182:S186)</f>
        <v>9386.7931096378961</v>
      </c>
      <c r="T190" s="152">
        <f>SUM(T182:T186)</f>
        <v>9462.6674478752102</v>
      </c>
      <c r="U190" s="152">
        <f>SUM(U182:U186)</f>
        <v>9486.5057181591092</v>
      </c>
      <c r="V190" s="152">
        <f>SUM(V182:V186)</f>
        <v>9510.6208309895119</v>
      </c>
      <c r="W190" s="152">
        <f>SUM(W182:W186)</f>
        <v>9501.5109870925153</v>
      </c>
      <c r="X190" s="152">
        <f>SUM(X182:X186)</f>
        <v>9501.8697179374249</v>
      </c>
      <c r="Y190" s="152">
        <f>SUM(Y182:Y186)</f>
        <v>9503.509256395133</v>
      </c>
      <c r="Z190" s="152">
        <f>SUM(Z182:Z186)</f>
        <v>9508.6648993528433</v>
      </c>
      <c r="AA190" s="152">
        <f>SUM(AA182:AA186)</f>
        <v>9513.6128324180136</v>
      </c>
      <c r="AB190" s="152">
        <f>SUM(AB182:AB186)</f>
        <v>9513.5595965671255</v>
      </c>
      <c r="AC190" s="152">
        <f>SUM(AC182:AC186)</f>
        <v>9514.866481852976</v>
      </c>
      <c r="AD190" s="152">
        <f>SUM(AD182:AD186)</f>
        <v>9510.7571322250733</v>
      </c>
      <c r="AE190" s="152">
        <f>SUM(AE182:AE186)</f>
        <v>9509.7707939612264</v>
      </c>
      <c r="AF190" s="152">
        <f>SUM(AF182:AF186)</f>
        <v>9508.8518260554447</v>
      </c>
      <c r="AG190" s="47">
        <f>SUM(AG182:AG186)</f>
        <v>9518.2980613894688</v>
      </c>
      <c r="AH190" s="149">
        <f t="shared" ref="AH190:AH191" si="50">AG190/$AG$188</f>
        <v>1.049188567314977</v>
      </c>
      <c r="AI190" s="147">
        <f t="shared" ref="AI190:AI191" si="51">AG190/D190-1</f>
        <v>3.062971511232182E-2</v>
      </c>
      <c r="AJ190" s="89">
        <f t="shared" ref="AJ190:AJ191" si="52">AG190/AF190-1</f>
        <v>9.9341492609439364E-4</v>
      </c>
      <c r="AK190" s="82"/>
    </row>
    <row r="191" spans="2:94" ht="18" x14ac:dyDescent="0.35">
      <c r="B191" s="69" t="s">
        <v>85</v>
      </c>
      <c r="C191" s="156" t="s">
        <v>56</v>
      </c>
      <c r="D191" s="153">
        <f>SUM(D181,D187)</f>
        <v>-43.227997311165609</v>
      </c>
      <c r="E191" s="154">
        <f t="shared" ref="E191:AE191" si="53">SUM(E181,E187)</f>
        <v>-44.591561335100337</v>
      </c>
      <c r="F191" s="154">
        <f t="shared" si="53"/>
        <v>-49.081970506148039</v>
      </c>
      <c r="G191" s="154">
        <f t="shared" si="53"/>
        <v>-54.20615306986776</v>
      </c>
      <c r="H191" s="154">
        <f t="shared" si="53"/>
        <v>-57.095199287724519</v>
      </c>
      <c r="I191" s="154">
        <f t="shared" si="53"/>
        <v>-66.633865440569764</v>
      </c>
      <c r="J191" s="154">
        <f t="shared" si="53"/>
        <v>-70.784051765011242</v>
      </c>
      <c r="K191" s="154">
        <f t="shared" si="53"/>
        <v>-77.643856269148912</v>
      </c>
      <c r="L191" s="154">
        <f t="shared" si="53"/>
        <v>-86.087386191503128</v>
      </c>
      <c r="M191" s="154">
        <f t="shared" si="53"/>
        <v>-92.38813460822405</v>
      </c>
      <c r="N191" s="154">
        <f t="shared" si="53"/>
        <v>-102.56963154254861</v>
      </c>
      <c r="O191" s="154">
        <f t="shared" si="53"/>
        <v>-108.19813652758178</v>
      </c>
      <c r="P191" s="154">
        <f t="shared" si="53"/>
        <v>-117.42981611921594</v>
      </c>
      <c r="Q191" s="154">
        <f t="shared" si="53"/>
        <v>-128.18476880681524</v>
      </c>
      <c r="R191" s="154">
        <f t="shared" si="53"/>
        <v>-134.11938428767166</v>
      </c>
      <c r="S191" s="154">
        <f t="shared" si="53"/>
        <v>-153.51426282133133</v>
      </c>
      <c r="T191" s="154">
        <f t="shared" si="53"/>
        <v>-159.77812203419663</v>
      </c>
      <c r="U191" s="154">
        <f t="shared" si="53"/>
        <v>-167.48393927899528</v>
      </c>
      <c r="V191" s="154">
        <f t="shared" si="53"/>
        <v>-171.51542058100111</v>
      </c>
      <c r="W191" s="154">
        <f t="shared" si="53"/>
        <v>-185.08739946372748</v>
      </c>
      <c r="X191" s="154">
        <f t="shared" si="53"/>
        <v>-208.48748191885798</v>
      </c>
      <c r="Y191" s="154">
        <f t="shared" si="53"/>
        <v>-235.62668802374174</v>
      </c>
      <c r="Z191" s="154">
        <f t="shared" si="53"/>
        <v>-246.18984554873899</v>
      </c>
      <c r="AA191" s="154">
        <f t="shared" si="53"/>
        <v>-264.78946415546994</v>
      </c>
      <c r="AB191" s="154">
        <f t="shared" si="53"/>
        <v>-288.50397222389267</v>
      </c>
      <c r="AC191" s="154">
        <f t="shared" si="53"/>
        <v>-312.68707910043298</v>
      </c>
      <c r="AD191" s="154">
        <f t="shared" si="53"/>
        <v>-336.000614586778</v>
      </c>
      <c r="AE191" s="154">
        <f t="shared" si="53"/>
        <v>-374.54399178388991</v>
      </c>
      <c r="AF191" s="154">
        <f t="shared" ref="AF191:AG191" si="54">SUM(AF181,AF187)</f>
        <v>-403.27785576423219</v>
      </c>
      <c r="AG191" s="46">
        <f t="shared" si="54"/>
        <v>-446.24146650286093</v>
      </c>
      <c r="AH191" s="150">
        <f t="shared" si="50"/>
        <v>-4.9188567314976998E-2</v>
      </c>
      <c r="AI191" s="148">
        <f t="shared" si="51"/>
        <v>9.3229734028783859</v>
      </c>
      <c r="AJ191" s="141">
        <f t="shared" si="52"/>
        <v>0.1065360027200366</v>
      </c>
      <c r="AK191" s="82"/>
    </row>
    <row r="192" spans="2:94" x14ac:dyDescent="0.25">
      <c r="AK192" s="82"/>
    </row>
    <row r="193" spans="18:37" x14ac:dyDescent="0.25">
      <c r="AK193" s="82"/>
    </row>
    <row r="194" spans="18:37" x14ac:dyDescent="0.25">
      <c r="AK194" s="82"/>
    </row>
    <row r="195" spans="18:37" x14ac:dyDescent="0.25">
      <c r="AK195" s="82"/>
    </row>
    <row r="196" spans="18:37" x14ac:dyDescent="0.25">
      <c r="R196" s="2"/>
      <c r="AK196" s="82"/>
    </row>
    <row r="197" spans="18:37" x14ac:dyDescent="0.25">
      <c r="AK197" s="82"/>
    </row>
    <row r="198" spans="18:37" x14ac:dyDescent="0.25">
      <c r="AK198" s="82"/>
    </row>
    <row r="199" spans="18:37" x14ac:dyDescent="0.25">
      <c r="AK199" s="82"/>
    </row>
    <row r="200" spans="18:37" x14ac:dyDescent="0.25">
      <c r="AK200" s="82"/>
    </row>
    <row r="201" spans="18:37" x14ac:dyDescent="0.25">
      <c r="AK201" s="82"/>
    </row>
    <row r="202" spans="18:37" x14ac:dyDescent="0.25">
      <c r="AK202" s="82"/>
    </row>
    <row r="203" spans="18:37" x14ac:dyDescent="0.25">
      <c r="AK203" s="82"/>
    </row>
    <row r="204" spans="18:37" x14ac:dyDescent="0.25">
      <c r="AK204" s="82"/>
    </row>
    <row r="205" spans="18:37" x14ac:dyDescent="0.25">
      <c r="AK205" s="82"/>
    </row>
    <row r="206" spans="18:37" x14ac:dyDescent="0.25">
      <c r="AK206" s="82"/>
    </row>
    <row r="207" spans="18:37" x14ac:dyDescent="0.25">
      <c r="AK207" s="82"/>
    </row>
    <row r="208" spans="18:37" x14ac:dyDescent="0.25">
      <c r="AK208" s="82"/>
    </row>
    <row r="209" spans="2:94" x14ac:dyDescent="0.25">
      <c r="AK209" s="82"/>
    </row>
    <row r="210" spans="2:94" x14ac:dyDescent="0.25">
      <c r="AK210" s="82"/>
    </row>
    <row r="211" spans="2:94" s="14" customFormat="1" x14ac:dyDescent="0.25">
      <c r="B211" s="4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82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</row>
    <row r="212" spans="2:94" x14ac:dyDescent="0.25">
      <c r="B212" s="4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82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</row>
    <row r="213" spans="2:94" x14ac:dyDescent="0.25">
      <c r="B213" s="4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9"/>
      <c r="AI213" s="9"/>
      <c r="AJ213" s="9"/>
      <c r="AK213" s="82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</row>
    <row r="214" spans="2:94" s="11" customFormat="1" x14ac:dyDescent="0.25">
      <c r="B214" s="4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9"/>
      <c r="AI214" s="9"/>
      <c r="AJ214" s="9"/>
      <c r="AK214" s="82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  <c r="BU214" s="9"/>
      <c r="BV214" s="9"/>
      <c r="BW214" s="9"/>
      <c r="BX214" s="9"/>
      <c r="BY214" s="9"/>
      <c r="BZ214" s="9"/>
      <c r="CA214" s="9"/>
      <c r="CB214" s="9"/>
      <c r="CC214" s="9"/>
      <c r="CD214" s="9"/>
      <c r="CE214" s="9"/>
      <c r="CF214" s="9"/>
      <c r="CG214" s="9"/>
      <c r="CH214" s="9"/>
      <c r="CI214" s="9"/>
      <c r="CJ214" s="9"/>
      <c r="CK214" s="9"/>
      <c r="CL214" s="9"/>
      <c r="CM214" s="9"/>
      <c r="CN214" s="9"/>
      <c r="CO214" s="9"/>
      <c r="CP214" s="9"/>
    </row>
    <row r="215" spans="2:94" s="11" customFormat="1" x14ac:dyDescent="0.25">
      <c r="B215" s="4"/>
      <c r="C215" s="9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9"/>
      <c r="AI215" s="9"/>
      <c r="AJ215" s="9"/>
      <c r="AK215" s="82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  <c r="BU215" s="9"/>
      <c r="BV215" s="9"/>
      <c r="BW215" s="9"/>
      <c r="BX215" s="9"/>
      <c r="BY215" s="9"/>
      <c r="BZ215" s="9"/>
      <c r="CA215" s="9"/>
      <c r="CB215" s="9"/>
      <c r="CC215" s="9"/>
      <c r="CD215" s="9"/>
      <c r="CE215" s="9"/>
      <c r="CF215" s="9"/>
      <c r="CG215" s="9"/>
      <c r="CH215" s="9"/>
      <c r="CI215" s="9"/>
      <c r="CJ215" s="9"/>
      <c r="CK215" s="9"/>
      <c r="CL215" s="9"/>
      <c r="CM215" s="9"/>
      <c r="CN215" s="9"/>
      <c r="CO215" s="9"/>
      <c r="CP215" s="9"/>
    </row>
    <row r="216" spans="2:94" s="11" customFormat="1" x14ac:dyDescent="0.25">
      <c r="B216" s="4"/>
      <c r="C216" s="9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9"/>
      <c r="AI216" s="9"/>
      <c r="AJ216" s="9"/>
      <c r="AK216" s="82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  <c r="BU216" s="9"/>
      <c r="BV216" s="9"/>
      <c r="BW216" s="9"/>
      <c r="BX216" s="9"/>
      <c r="BY216" s="9"/>
      <c r="BZ216" s="9"/>
      <c r="CA216" s="9"/>
      <c r="CB216" s="9"/>
      <c r="CC216" s="9"/>
      <c r="CD216" s="9"/>
      <c r="CE216" s="9"/>
      <c r="CF216" s="9"/>
      <c r="CG216" s="9"/>
      <c r="CH216" s="9"/>
      <c r="CI216" s="9"/>
      <c r="CJ216" s="9"/>
      <c r="CK216" s="9"/>
      <c r="CL216" s="9"/>
      <c r="CM216" s="9"/>
      <c r="CN216" s="9"/>
      <c r="CO216" s="9"/>
      <c r="CP216" s="9"/>
    </row>
    <row r="217" spans="2:94" s="11" customFormat="1" x14ac:dyDescent="0.25">
      <c r="B217" s="4"/>
      <c r="C217" s="9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9"/>
      <c r="AI217" s="9"/>
      <c r="AJ217" s="9"/>
      <c r="AK217" s="82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  <c r="BU217" s="9"/>
      <c r="BV217" s="9"/>
      <c r="BW217" s="9"/>
      <c r="BX217" s="9"/>
      <c r="BY217" s="9"/>
      <c r="BZ217" s="9"/>
      <c r="CA217" s="9"/>
      <c r="CB217" s="9"/>
      <c r="CC217" s="9"/>
      <c r="CD217" s="9"/>
      <c r="CE217" s="9"/>
      <c r="CF217" s="9"/>
      <c r="CG217" s="9"/>
      <c r="CH217" s="9"/>
      <c r="CI217" s="9"/>
      <c r="CJ217" s="9"/>
      <c r="CK217" s="9"/>
      <c r="CL217" s="9"/>
      <c r="CM217" s="9"/>
      <c r="CN217" s="9"/>
      <c r="CO217" s="9"/>
      <c r="CP217" s="9"/>
    </row>
    <row r="218" spans="2:94" s="11" customFormat="1" x14ac:dyDescent="0.25">
      <c r="B218" s="4"/>
      <c r="C218" s="9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9"/>
      <c r="AI218" s="9"/>
      <c r="AJ218" s="9"/>
      <c r="AK218" s="82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  <c r="BU218" s="9"/>
      <c r="BV218" s="9"/>
      <c r="BW218" s="9"/>
      <c r="BX218" s="9"/>
      <c r="BY218" s="9"/>
      <c r="BZ218" s="9"/>
      <c r="CA218" s="9"/>
      <c r="CB218" s="9"/>
      <c r="CC218" s="9"/>
      <c r="CD218" s="9"/>
      <c r="CE218" s="9"/>
      <c r="CF218" s="9"/>
      <c r="CG218" s="9"/>
      <c r="CH218" s="9"/>
      <c r="CI218" s="9"/>
      <c r="CJ218" s="9"/>
      <c r="CK218" s="9"/>
      <c r="CL218" s="9"/>
      <c r="CM218" s="9"/>
      <c r="CN218" s="9"/>
      <c r="CO218" s="9"/>
      <c r="CP218" s="9"/>
    </row>
    <row r="219" spans="2:94" x14ac:dyDescent="0.25">
      <c r="B219" s="4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82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</row>
    <row r="220" spans="2:94" x14ac:dyDescent="0.25">
      <c r="B220" s="4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82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</row>
    <row r="221" spans="2:94" x14ac:dyDescent="0.25">
      <c r="B221" s="26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82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</row>
    <row r="222" spans="2:94" x14ac:dyDescent="0.25">
      <c r="B222" s="26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82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</row>
    <row r="223" spans="2:94" x14ac:dyDescent="0.25">
      <c r="B223" s="2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82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</row>
    <row r="224" spans="2:94" x14ac:dyDescent="0.25">
      <c r="B224" s="26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82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</row>
    <row r="225" spans="2:94" x14ac:dyDescent="0.25">
      <c r="B225" s="2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82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</row>
    <row r="226" spans="2:94" x14ac:dyDescent="0.25">
      <c r="B226" s="2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82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</row>
    <row r="227" spans="2:94" s="2" customFormat="1" x14ac:dyDescent="0.25">
      <c r="B227" s="4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82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37"/>
      <c r="BH227" s="37"/>
      <c r="BI227" s="37"/>
      <c r="BJ227" s="37"/>
      <c r="BK227" s="37"/>
      <c r="BL227" s="37"/>
      <c r="BM227" s="37"/>
      <c r="BN227" s="37"/>
      <c r="BO227" s="37"/>
      <c r="BP227" s="37"/>
      <c r="BQ227" s="37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</row>
    <row r="228" spans="2:94" s="9" customFormat="1" x14ac:dyDescent="0.25">
      <c r="B228" s="4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K228" s="82"/>
      <c r="BH228" s="7"/>
    </row>
    <row r="229" spans="2:94" x14ac:dyDescent="0.25">
      <c r="B229" s="26"/>
      <c r="C229" s="9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9"/>
      <c r="AI229" s="9"/>
      <c r="AJ229" s="9"/>
      <c r="AK229" s="82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</row>
    <row r="230" spans="2:94" x14ac:dyDescent="0.25">
      <c r="B230" s="26"/>
      <c r="C230" s="9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9"/>
      <c r="AI230" s="9"/>
      <c r="AJ230" s="9"/>
      <c r="AK230" s="82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</row>
    <row r="231" spans="2:94" x14ac:dyDescent="0.25">
      <c r="B231" s="26"/>
      <c r="C231" s="9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9"/>
      <c r="AI231" s="9"/>
      <c r="AJ231" s="9"/>
      <c r="AK231" s="82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</row>
    <row r="232" spans="2:94" x14ac:dyDescent="0.25">
      <c r="B232" s="26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82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</row>
    <row r="233" spans="2:94" x14ac:dyDescent="0.25">
      <c r="B233" s="26"/>
      <c r="C233" s="9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9"/>
      <c r="AI233" s="9"/>
      <c r="AJ233" s="9"/>
      <c r="AK233" s="82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</row>
    <row r="234" spans="2:94" x14ac:dyDescent="0.25">
      <c r="B234" s="26"/>
      <c r="C234" s="9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9"/>
      <c r="AI234" s="9"/>
      <c r="AJ234" s="9"/>
      <c r="AK234" s="82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</row>
    <row r="235" spans="2:94" s="2" customFormat="1" x14ac:dyDescent="0.25">
      <c r="B235" s="4"/>
      <c r="C235" s="7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7"/>
      <c r="AI235" s="7"/>
      <c r="AJ235" s="7"/>
      <c r="AK235" s="82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37"/>
      <c r="BH235" s="37"/>
      <c r="BI235" s="37"/>
      <c r="BJ235" s="37"/>
      <c r="BK235" s="37"/>
      <c r="BL235" s="37"/>
      <c r="BM235" s="37"/>
      <c r="BN235" s="37"/>
      <c r="BO235" s="37"/>
      <c r="BP235" s="37"/>
      <c r="BQ235" s="37"/>
      <c r="BR235" s="37"/>
      <c r="BS235" s="37"/>
      <c r="BT235" s="37"/>
      <c r="BU235" s="37"/>
      <c r="BV235" s="37"/>
      <c r="BW235" s="37"/>
      <c r="BX235" s="37"/>
      <c r="BY235" s="37"/>
      <c r="BZ235" s="37"/>
      <c r="CA235" s="37"/>
      <c r="CB235" s="37"/>
      <c r="CC235" s="37"/>
      <c r="CD235" s="37"/>
      <c r="CE235" s="37"/>
      <c r="CF235" s="37"/>
      <c r="CG235" s="37"/>
      <c r="CH235" s="37"/>
      <c r="CI235" s="37"/>
      <c r="CJ235" s="37"/>
      <c r="CK235" s="37"/>
      <c r="CL235" s="37"/>
      <c r="CM235" s="37"/>
      <c r="CN235" s="37"/>
      <c r="CO235" s="37"/>
      <c r="CP235" s="37"/>
    </row>
    <row r="236" spans="2:94" x14ac:dyDescent="0.2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82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</row>
    <row r="237" spans="2:94" s="5" customFormat="1" x14ac:dyDescent="0.25">
      <c r="B237" s="12"/>
      <c r="C237" s="6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20"/>
      <c r="AI237" s="9"/>
      <c r="AJ237" s="9"/>
      <c r="AK237" s="82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</row>
    <row r="238" spans="2:94" s="5" customFormat="1" x14ac:dyDescent="0.25">
      <c r="B238" s="27"/>
      <c r="C238" s="28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20"/>
      <c r="AI238" s="9"/>
      <c r="AJ238" s="9"/>
      <c r="AK238" s="82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</row>
    <row r="239" spans="2:94" s="5" customFormat="1" x14ac:dyDescent="0.25">
      <c r="B239" s="12"/>
      <c r="C239" s="6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20"/>
      <c r="AI239" s="9"/>
      <c r="AJ239" s="9"/>
      <c r="AK239" s="82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</row>
    <row r="240" spans="2:94" s="5" customFormat="1" x14ac:dyDescent="0.25">
      <c r="B240" s="12"/>
      <c r="C240" s="6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0"/>
      <c r="AI240" s="9"/>
      <c r="AJ240" s="9"/>
      <c r="AK240" s="82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</row>
    <row r="241" spans="2:94" x14ac:dyDescent="0.25">
      <c r="B241" s="4"/>
      <c r="C241" s="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9"/>
      <c r="AI241" s="9"/>
      <c r="AJ241" s="9"/>
      <c r="AK241" s="82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</row>
    <row r="242" spans="2:94" x14ac:dyDescent="0.25">
      <c r="B242" s="4"/>
      <c r="C242" s="9"/>
      <c r="D242" s="1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82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</row>
    <row r="243" spans="2:94" x14ac:dyDescent="0.25">
      <c r="B243" s="22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82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</row>
    <row r="244" spans="2:94" x14ac:dyDescent="0.25">
      <c r="B244" s="22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82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</row>
    <row r="245" spans="2:94" x14ac:dyDescent="0.25">
      <c r="B245" s="22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82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</row>
    <row r="246" spans="2:94" x14ac:dyDescent="0.25">
      <c r="B246" s="22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82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</row>
    <row r="247" spans="2:94" s="2" customFormat="1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82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</row>
    <row r="248" spans="2:94" x14ac:dyDescent="0.2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82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</row>
    <row r="249" spans="2:94" x14ac:dyDescent="0.2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82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</row>
    <row r="250" spans="2:94" s="11" customFormat="1" x14ac:dyDescent="0.25">
      <c r="B250" s="7"/>
      <c r="C250" s="9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9"/>
      <c r="AI250" s="9"/>
      <c r="AJ250" s="9"/>
      <c r="AK250" s="82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  <c r="BU250" s="9"/>
      <c r="BV250" s="9"/>
      <c r="BW250" s="9"/>
      <c r="BX250" s="9"/>
      <c r="BY250" s="9"/>
      <c r="BZ250" s="9"/>
      <c r="CA250" s="9"/>
      <c r="CB250" s="9"/>
      <c r="CC250" s="9"/>
      <c r="CD250" s="9"/>
      <c r="CE250" s="9"/>
      <c r="CF250" s="9"/>
      <c r="CG250" s="9"/>
      <c r="CH250" s="9"/>
      <c r="CI250" s="9"/>
      <c r="CJ250" s="9"/>
      <c r="CK250" s="9"/>
      <c r="CL250" s="9"/>
      <c r="CM250" s="9"/>
      <c r="CN250" s="9"/>
      <c r="CO250" s="9"/>
      <c r="CP250" s="9"/>
    </row>
    <row r="251" spans="2:94" s="11" customFormat="1" x14ac:dyDescent="0.25">
      <c r="B251" s="9"/>
      <c r="C251" s="9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9"/>
      <c r="AI251" s="9"/>
      <c r="AJ251" s="9"/>
      <c r="AK251" s="82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  <c r="BU251" s="9"/>
      <c r="BV251" s="9"/>
      <c r="BW251" s="9"/>
      <c r="BX251" s="9"/>
      <c r="BY251" s="9"/>
      <c r="BZ251" s="9"/>
      <c r="CA251" s="9"/>
      <c r="CB251" s="9"/>
      <c r="CC251" s="9"/>
      <c r="CD251" s="9"/>
      <c r="CE251" s="9"/>
      <c r="CF251" s="9"/>
      <c r="CG251" s="9"/>
      <c r="CH251" s="9"/>
      <c r="CI251" s="9"/>
      <c r="CJ251" s="9"/>
      <c r="CK251" s="9"/>
      <c r="CL251" s="9"/>
      <c r="CM251" s="9"/>
      <c r="CN251" s="9"/>
      <c r="CO251" s="9"/>
      <c r="CP251" s="9"/>
    </row>
    <row r="252" spans="2:94" s="11" customFormat="1" x14ac:dyDescent="0.25">
      <c r="B252" s="7"/>
      <c r="C252" s="9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9"/>
      <c r="AI252" s="9"/>
      <c r="AJ252" s="9"/>
      <c r="AK252" s="82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  <c r="BU252" s="9"/>
      <c r="BV252" s="9"/>
      <c r="BW252" s="9"/>
      <c r="BX252" s="9"/>
      <c r="BY252" s="9"/>
      <c r="BZ252" s="9"/>
      <c r="CA252" s="9"/>
      <c r="CB252" s="9"/>
      <c r="CC252" s="9"/>
      <c r="CD252" s="9"/>
      <c r="CE252" s="9"/>
      <c r="CF252" s="9"/>
      <c r="CG252" s="9"/>
      <c r="CH252" s="9"/>
      <c r="CI252" s="9"/>
      <c r="CJ252" s="9"/>
      <c r="CK252" s="9"/>
      <c r="CL252" s="9"/>
      <c r="CM252" s="9"/>
      <c r="CN252" s="9"/>
      <c r="CO252" s="9"/>
      <c r="CP252" s="9"/>
    </row>
    <row r="253" spans="2:94" x14ac:dyDescent="0.2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82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</row>
    <row r="254" spans="2:94" x14ac:dyDescent="0.2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82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</row>
    <row r="255" spans="2:94" x14ac:dyDescent="0.2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82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</row>
    <row r="256" spans="2:94" x14ac:dyDescent="0.2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82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</row>
    <row r="257" spans="2:94" s="11" customFormat="1" x14ac:dyDescent="0.25">
      <c r="B257" s="4"/>
      <c r="C257" s="9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9"/>
      <c r="AI257" s="9"/>
      <c r="AJ257" s="9"/>
      <c r="AK257" s="82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  <c r="BU257" s="9"/>
      <c r="BV257" s="9"/>
      <c r="BW257" s="9"/>
      <c r="BX257" s="9"/>
      <c r="BY257" s="9"/>
      <c r="BZ257" s="9"/>
      <c r="CA257" s="9"/>
      <c r="CB257" s="9"/>
      <c r="CC257" s="9"/>
      <c r="CD257" s="9"/>
      <c r="CE257" s="9"/>
      <c r="CF257" s="9"/>
      <c r="CG257" s="9"/>
      <c r="CH257" s="9"/>
      <c r="CI257" s="9"/>
      <c r="CJ257" s="9"/>
      <c r="CK257" s="9"/>
      <c r="CL257" s="9"/>
      <c r="CM257" s="9"/>
      <c r="CN257" s="9"/>
      <c r="CO257" s="9"/>
      <c r="CP257" s="9"/>
    </row>
    <row r="258" spans="2:94" x14ac:dyDescent="0.25">
      <c r="B258" s="4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82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</row>
    <row r="259" spans="2:94" x14ac:dyDescent="0.25">
      <c r="B259" s="4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82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</row>
    <row r="260" spans="2:94" x14ac:dyDescent="0.25">
      <c r="B260" s="2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82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</row>
    <row r="261" spans="2:94" s="11" customFormat="1" x14ac:dyDescent="0.25">
      <c r="B261" s="2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82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  <c r="BU261" s="9"/>
      <c r="BV261" s="9"/>
      <c r="BW261" s="9"/>
      <c r="BX261" s="9"/>
      <c r="BY261" s="9"/>
      <c r="BZ261" s="9"/>
      <c r="CA261" s="9"/>
      <c r="CB261" s="9"/>
      <c r="CC261" s="9"/>
      <c r="CD261" s="9"/>
      <c r="CE261" s="9"/>
      <c r="CF261" s="9"/>
      <c r="CG261" s="9"/>
      <c r="CH261" s="9"/>
      <c r="CI261" s="9"/>
      <c r="CJ261" s="9"/>
      <c r="CK261" s="9"/>
      <c r="CL261" s="9"/>
      <c r="CM261" s="9"/>
      <c r="CN261" s="9"/>
      <c r="CO261" s="9"/>
      <c r="CP261" s="9"/>
    </row>
    <row r="262" spans="2:94" x14ac:dyDescent="0.25">
      <c r="B262" s="26"/>
      <c r="C262" s="9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9"/>
      <c r="AI262" s="9"/>
      <c r="AJ262" s="9"/>
      <c r="AK262" s="82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</row>
    <row r="263" spans="2:94" x14ac:dyDescent="0.25">
      <c r="B263" s="26"/>
      <c r="C263" s="9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9"/>
      <c r="AI263" s="9"/>
      <c r="AJ263" s="9"/>
      <c r="AK263" s="82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</row>
    <row r="264" spans="2:94" x14ac:dyDescent="0.25">
      <c r="B264" s="26"/>
      <c r="C264" s="9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9"/>
      <c r="AI264" s="9"/>
      <c r="AJ264" s="9"/>
      <c r="AK264" s="82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</row>
    <row r="265" spans="2:94" x14ac:dyDescent="0.25">
      <c r="B265" s="26"/>
      <c r="C265" s="9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9"/>
      <c r="AI265" s="9"/>
      <c r="AJ265" s="9"/>
      <c r="AK265" s="82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</row>
    <row r="266" spans="2:94" x14ac:dyDescent="0.25">
      <c r="B266" s="26"/>
      <c r="C266" s="9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9"/>
      <c r="AI266" s="9"/>
      <c r="AJ266" s="9"/>
      <c r="AK266" s="82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</row>
    <row r="267" spans="2:94" x14ac:dyDescent="0.25">
      <c r="B267" s="2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82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</row>
    <row r="268" spans="2:94" x14ac:dyDescent="0.25">
      <c r="B268" s="26"/>
      <c r="C268" s="9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9"/>
      <c r="AI268" s="9"/>
      <c r="AJ268" s="9"/>
      <c r="AK268" s="82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</row>
    <row r="269" spans="2:94" s="2" customFormat="1" x14ac:dyDescent="0.25">
      <c r="B269" s="4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82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</row>
    <row r="270" spans="2:94" s="9" customFormat="1" x14ac:dyDescent="0.25">
      <c r="B270" s="4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K270" s="82"/>
      <c r="BH270" s="7"/>
    </row>
    <row r="271" spans="2:94" x14ac:dyDescent="0.25">
      <c r="B271" s="26"/>
      <c r="C271" s="9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9"/>
      <c r="AI271" s="9"/>
      <c r="AJ271" s="9"/>
      <c r="AK271" s="82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</row>
    <row r="272" spans="2:94" x14ac:dyDescent="0.25">
      <c r="B272" s="26"/>
      <c r="C272" s="9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9"/>
      <c r="AI272" s="9"/>
      <c r="AJ272" s="9"/>
      <c r="AK272" s="82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</row>
    <row r="273" spans="2:94" x14ac:dyDescent="0.25">
      <c r="B273" s="26"/>
      <c r="C273" s="9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9"/>
      <c r="AI273" s="9"/>
      <c r="AJ273" s="9"/>
      <c r="AK273" s="82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</row>
    <row r="274" spans="2:94" x14ac:dyDescent="0.25">
      <c r="B274" s="26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82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</row>
    <row r="275" spans="2:94" x14ac:dyDescent="0.25">
      <c r="B275" s="26"/>
      <c r="C275" s="9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9"/>
      <c r="AI275" s="9"/>
      <c r="AJ275" s="9"/>
      <c r="AK275" s="82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</row>
    <row r="276" spans="2:94" x14ac:dyDescent="0.25">
      <c r="B276" s="26"/>
      <c r="C276" s="9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9"/>
      <c r="AI276" s="9"/>
      <c r="AJ276" s="9"/>
      <c r="AK276" s="82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</row>
    <row r="277" spans="2:94" s="2" customFormat="1" x14ac:dyDescent="0.25">
      <c r="B277" s="4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7"/>
      <c r="AI277" s="7"/>
      <c r="AJ277" s="7"/>
      <c r="AK277" s="82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</row>
    <row r="278" spans="2:94" x14ac:dyDescent="0.2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82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</row>
    <row r="279" spans="2:94" s="5" customFormat="1" x14ac:dyDescent="0.25">
      <c r="B279" s="12"/>
      <c r="C279" s="6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20"/>
      <c r="AI279" s="9"/>
      <c r="AJ279" s="9"/>
      <c r="AK279" s="82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</row>
    <row r="280" spans="2:94" s="5" customFormat="1" x14ac:dyDescent="0.25">
      <c r="B280" s="27"/>
      <c r="C280" s="28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20"/>
      <c r="AI280" s="9"/>
      <c r="AJ280" s="9"/>
      <c r="AK280" s="82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</row>
    <row r="281" spans="2:94" s="5" customFormat="1" x14ac:dyDescent="0.25">
      <c r="B281" s="12"/>
      <c r="C281" s="6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20"/>
      <c r="AI281" s="9"/>
      <c r="AJ281" s="9"/>
      <c r="AK281" s="82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</row>
    <row r="282" spans="2:94" s="5" customFormat="1" x14ac:dyDescent="0.25">
      <c r="B282" s="12"/>
      <c r="C282" s="6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0"/>
      <c r="AI282" s="9"/>
      <c r="AJ282" s="9"/>
      <c r="AK282" s="82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</row>
    <row r="283" spans="2:94" x14ac:dyDescent="0.25">
      <c r="B283" s="4"/>
      <c r="C283" s="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9"/>
      <c r="AI283" s="9"/>
      <c r="AJ283" s="9"/>
      <c r="AK283" s="82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</row>
    <row r="284" spans="2:94" x14ac:dyDescent="0.25">
      <c r="B284" s="4"/>
      <c r="C284" s="9"/>
      <c r="D284" s="1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82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</row>
    <row r="285" spans="2:94" x14ac:dyDescent="0.25">
      <c r="B285" s="22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</row>
    <row r="286" spans="2:94" x14ac:dyDescent="0.25">
      <c r="B286" s="22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</row>
    <row r="287" spans="2:94" x14ac:dyDescent="0.25">
      <c r="B287" s="22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</row>
    <row r="288" spans="2:94" x14ac:dyDescent="0.25">
      <c r="B288" s="22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</row>
    <row r="289" spans="2:94" s="2" customFormat="1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</row>
    <row r="290" spans="2:94" x14ac:dyDescent="0.2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</row>
    <row r="291" spans="2:94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</row>
    <row r="292" spans="2:94" x14ac:dyDescent="0.2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</row>
    <row r="293" spans="2:94" x14ac:dyDescent="0.2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</row>
    <row r="294" spans="2:94" x14ac:dyDescent="0.2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</row>
    <row r="295" spans="2:94" x14ac:dyDescent="0.2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</row>
    <row r="296" spans="2:94" x14ac:dyDescent="0.2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</row>
    <row r="297" spans="2:94" x14ac:dyDescent="0.2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</row>
    <row r="298" spans="2:94" x14ac:dyDescent="0.2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</row>
    <row r="299" spans="2:94" x14ac:dyDescent="0.2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</row>
    <row r="300" spans="2:94" x14ac:dyDescent="0.2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</row>
    <row r="301" spans="2:94" x14ac:dyDescent="0.2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</row>
    <row r="302" spans="2:94" x14ac:dyDescent="0.2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</row>
    <row r="303" spans="2:94" x14ac:dyDescent="0.2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</row>
    <row r="304" spans="2:94" x14ac:dyDescent="0.2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</row>
    <row r="305" spans="2:58" x14ac:dyDescent="0.2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</row>
    <row r="306" spans="2:58" x14ac:dyDescent="0.2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</row>
    <row r="307" spans="2:58" x14ac:dyDescent="0.2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</row>
    <row r="308" spans="2:58" x14ac:dyDescent="0.2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</row>
    <row r="309" spans="2:58" x14ac:dyDescent="0.2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</row>
    <row r="310" spans="2:58" x14ac:dyDescent="0.2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</row>
    <row r="311" spans="2:58" x14ac:dyDescent="0.2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</row>
    <row r="312" spans="2:58" x14ac:dyDescent="0.2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</row>
    <row r="313" spans="2:58" x14ac:dyDescent="0.2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</row>
    <row r="314" spans="2:58" x14ac:dyDescent="0.2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</row>
    <row r="315" spans="2:58" x14ac:dyDescent="0.2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</row>
    <row r="316" spans="2:58" x14ac:dyDescent="0.2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</row>
    <row r="317" spans="2:58" x14ac:dyDescent="0.2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</row>
    <row r="318" spans="2:58" x14ac:dyDescent="0.2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</row>
    <row r="319" spans="2:58" x14ac:dyDescent="0.2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</row>
    <row r="320" spans="2:58" x14ac:dyDescent="0.2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</row>
    <row r="321" spans="2:94" x14ac:dyDescent="0.2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</row>
    <row r="322" spans="2:94" x14ac:dyDescent="0.2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</row>
    <row r="323" spans="2:94" x14ac:dyDescent="0.2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</row>
    <row r="324" spans="2:94" x14ac:dyDescent="0.2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</row>
    <row r="325" spans="2:94" s="11" customFormat="1" x14ac:dyDescent="0.25">
      <c r="B325" s="4"/>
      <c r="C325" s="9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  <c r="BU325" s="9"/>
      <c r="BV325" s="9"/>
      <c r="BW325" s="9"/>
      <c r="BX325" s="9"/>
      <c r="BY325" s="9"/>
      <c r="BZ325" s="9"/>
      <c r="CA325" s="9"/>
      <c r="CB325" s="9"/>
      <c r="CC325" s="9"/>
      <c r="CD325" s="9"/>
      <c r="CE325" s="9"/>
      <c r="CF325" s="9"/>
      <c r="CG325" s="9"/>
      <c r="CH325" s="9"/>
      <c r="CI325" s="9"/>
      <c r="CJ325" s="9"/>
      <c r="CK325" s="9"/>
      <c r="CL325" s="9"/>
      <c r="CM325" s="9"/>
      <c r="CN325" s="9"/>
      <c r="CO325" s="9"/>
      <c r="CP325" s="9"/>
    </row>
    <row r="326" spans="2:94" x14ac:dyDescent="0.2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</row>
    <row r="327" spans="2:94" x14ac:dyDescent="0.25">
      <c r="B327" s="9"/>
      <c r="C327" s="9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</row>
    <row r="328" spans="2:94" x14ac:dyDescent="0.2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</row>
    <row r="329" spans="2:94" x14ac:dyDescent="0.2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</row>
    <row r="330" spans="2:94" x14ac:dyDescent="0.25"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17"/>
      <c r="AE330" s="17"/>
      <c r="AF330" s="17"/>
      <c r="AG330" s="17"/>
    </row>
    <row r="331" spans="2:94" x14ac:dyDescent="0.25">
      <c r="AD331" s="11"/>
      <c r="AE331" s="11"/>
      <c r="AF331" s="11"/>
      <c r="AG331" s="11"/>
    </row>
    <row r="332" spans="2:94" s="2" customFormat="1" x14ac:dyDescent="0.25"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8"/>
      <c r="AE332" s="18"/>
      <c r="AF332" s="18"/>
      <c r="AG332" s="18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</row>
    <row r="333" spans="2:94" x14ac:dyDescent="0.25">
      <c r="AD333" s="11"/>
      <c r="AE333" s="11"/>
      <c r="AF333" s="11"/>
      <c r="AG333" s="11"/>
    </row>
  </sheetData>
  <mergeCells count="1">
    <mergeCell ref="C2:I10"/>
  </mergeCells>
  <phoneticPr fontId="9" type="noConversion"/>
  <conditionalFormatting sqref="D79:AG79">
    <cfRule type="cellIs" dxfId="2" priority="7" operator="equal">
      <formula>1</formula>
    </cfRule>
  </conditionalFormatting>
  <pageMargins left="0.7" right="0.7" top="0.75" bottom="0.75" header="0.3" footer="0.3"/>
  <pageSetup paperSize="9" scale="3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638C-750B-4297-BBA1-5C117ECF3CAA}">
  <dimension ref="A1:BB167"/>
  <sheetViews>
    <sheetView showGridLines="0" topLeftCell="A141" zoomScale="80" zoomScaleNormal="80" workbookViewId="0">
      <selection activeCell="K22" sqref="K22"/>
    </sheetView>
  </sheetViews>
  <sheetFormatPr defaultRowHeight="15" x14ac:dyDescent="0.25"/>
  <cols>
    <col min="2" max="2" width="47.140625" customWidth="1"/>
    <col min="3" max="3" width="10.7109375" bestFit="1" customWidth="1"/>
    <col min="4" max="4" width="46" customWidth="1"/>
    <col min="7" max="11" width="9.140625" customWidth="1"/>
    <col min="13" max="16" width="9.140625" customWidth="1"/>
    <col min="18" max="18" width="9.140625" customWidth="1"/>
    <col min="23" max="23" width="14.42578125" customWidth="1"/>
    <col min="24" max="24" width="15.140625" customWidth="1"/>
    <col min="32" max="32" width="22.28515625" bestFit="1" customWidth="1"/>
  </cols>
  <sheetData>
    <row r="1" spans="1:54" ht="15.75" thickBot="1" x14ac:dyDescent="0.3"/>
    <row r="2" spans="1:54" ht="15" customHeight="1" x14ac:dyDescent="0.25">
      <c r="C2" s="179" t="s">
        <v>91</v>
      </c>
      <c r="D2" s="180"/>
      <c r="E2" s="181"/>
    </row>
    <row r="3" spans="1:54" x14ac:dyDescent="0.25">
      <c r="C3" s="182"/>
      <c r="D3" s="183"/>
      <c r="E3" s="184"/>
    </row>
    <row r="4" spans="1:54" x14ac:dyDescent="0.25">
      <c r="C4" s="182"/>
      <c r="D4" s="183"/>
      <c r="E4" s="184"/>
    </row>
    <row r="5" spans="1:54" x14ac:dyDescent="0.25">
      <c r="C5" s="182"/>
      <c r="D5" s="183"/>
      <c r="E5" s="184"/>
    </row>
    <row r="6" spans="1:54" x14ac:dyDescent="0.25">
      <c r="C6" s="182"/>
      <c r="D6" s="183"/>
      <c r="E6" s="184"/>
    </row>
    <row r="7" spans="1:54" x14ac:dyDescent="0.25">
      <c r="C7" s="182"/>
      <c r="D7" s="183"/>
      <c r="E7" s="184"/>
    </row>
    <row r="8" spans="1:54" x14ac:dyDescent="0.25">
      <c r="C8" s="182"/>
      <c r="D8" s="183"/>
      <c r="E8" s="184"/>
    </row>
    <row r="9" spans="1:54" x14ac:dyDescent="0.25">
      <c r="C9" s="182"/>
      <c r="D9" s="183"/>
      <c r="E9" s="184"/>
    </row>
    <row r="10" spans="1:54" ht="15.75" thickBot="1" x14ac:dyDescent="0.3">
      <c r="C10" s="185"/>
      <c r="D10" s="186"/>
      <c r="E10" s="187"/>
    </row>
    <row r="11" spans="1:54" ht="15.75" thickBot="1" x14ac:dyDescent="0.3"/>
    <row r="12" spans="1:54" s="58" customFormat="1" ht="21" x14ac:dyDescent="0.35">
      <c r="A12" s="55" t="s">
        <v>49</v>
      </c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9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</row>
    <row r="14" spans="1:54" ht="30.75" thickBot="1" x14ac:dyDescent="0.3">
      <c r="C14" s="68" t="s">
        <v>33</v>
      </c>
      <c r="D14" s="188" t="s">
        <v>77</v>
      </c>
      <c r="E14" s="189"/>
      <c r="F14" s="189"/>
      <c r="G14" s="42">
        <v>2005</v>
      </c>
      <c r="H14" s="42">
        <v>2006</v>
      </c>
      <c r="I14" s="42">
        <v>2007</v>
      </c>
      <c r="J14" s="42">
        <v>2008</v>
      </c>
      <c r="K14" s="42">
        <v>2009</v>
      </c>
      <c r="L14" s="42">
        <v>2010</v>
      </c>
      <c r="M14" s="42">
        <v>2011</v>
      </c>
      <c r="N14" s="42">
        <v>2012</v>
      </c>
      <c r="O14" s="42">
        <v>2013</v>
      </c>
      <c r="P14" s="42">
        <v>2014</v>
      </c>
      <c r="Q14" s="42">
        <v>2015</v>
      </c>
      <c r="R14" s="42">
        <v>2016</v>
      </c>
      <c r="S14" s="42">
        <v>2017</v>
      </c>
      <c r="T14" s="42">
        <v>2018</v>
      </c>
      <c r="U14" s="42">
        <v>2019</v>
      </c>
      <c r="V14" s="101" t="s">
        <v>76</v>
      </c>
      <c r="W14" s="102" t="s">
        <v>71</v>
      </c>
      <c r="X14" s="122" t="s">
        <v>72</v>
      </c>
    </row>
    <row r="15" spans="1:54" ht="15" customHeight="1" x14ac:dyDescent="0.35">
      <c r="B15" s="65" t="s">
        <v>47</v>
      </c>
      <c r="C15" s="70" t="s">
        <v>56</v>
      </c>
      <c r="D15" s="190" t="s">
        <v>37</v>
      </c>
      <c r="E15" s="191"/>
      <c r="F15" s="192"/>
      <c r="G15" s="45">
        <v>26.007138153333333</v>
      </c>
      <c r="H15" s="45">
        <v>28.138312839999998</v>
      </c>
      <c r="I15" s="45">
        <v>22.051151063333332</v>
      </c>
      <c r="J15" s="45">
        <v>26.235003593333332</v>
      </c>
      <c r="K15" s="45">
        <v>21.786911006666664</v>
      </c>
      <c r="L15" s="45">
        <v>21.137412779999998</v>
      </c>
      <c r="M15" s="45">
        <v>20.279152960000001</v>
      </c>
      <c r="N15" s="45">
        <v>20.86468747</v>
      </c>
      <c r="O15" s="45">
        <v>19.615938723333336</v>
      </c>
      <c r="P15" s="45">
        <v>40.334983333333334</v>
      </c>
      <c r="Q15" s="45">
        <v>20.441658636666666</v>
      </c>
      <c r="R15" s="45">
        <v>22.574404196666666</v>
      </c>
      <c r="S15" s="45">
        <v>22.95845761</v>
      </c>
      <c r="T15" s="45">
        <v>24.583191306666667</v>
      </c>
      <c r="U15" s="45">
        <v>27.755915457878668</v>
      </c>
      <c r="V15" s="120">
        <f>U15/$U$18</f>
        <v>5.8775693473045228E-3</v>
      </c>
      <c r="W15" s="128">
        <f>U15/G15-1</f>
        <v>6.7242204591480448E-2</v>
      </c>
      <c r="X15" s="132">
        <f>U15/T15-1</f>
        <v>0.12906071110269557</v>
      </c>
    </row>
    <row r="16" spans="1:54" ht="15" customHeight="1" x14ac:dyDescent="0.35">
      <c r="B16" s="66" t="s">
        <v>28</v>
      </c>
      <c r="C16" s="31" t="s">
        <v>56</v>
      </c>
      <c r="D16" s="193"/>
      <c r="E16" s="194"/>
      <c r="F16" s="195"/>
      <c r="G16" s="45">
        <v>855.98123812839515</v>
      </c>
      <c r="H16" s="45">
        <v>1313.3229027948287</v>
      </c>
      <c r="I16" s="45">
        <v>1447.9789505148212</v>
      </c>
      <c r="J16" s="45">
        <v>1972.5539745126102</v>
      </c>
      <c r="K16" s="45">
        <v>1782.2814525456306</v>
      </c>
      <c r="L16" s="45">
        <v>1800.7247401398042</v>
      </c>
      <c r="M16" s="45">
        <v>1688.3972224381973</v>
      </c>
      <c r="N16" s="45">
        <v>1764.3292885955782</v>
      </c>
      <c r="O16" s="45">
        <v>1779.8814230522012</v>
      </c>
      <c r="P16" s="45">
        <v>1754.9435046978817</v>
      </c>
      <c r="Q16" s="45">
        <v>1812.0409400834837</v>
      </c>
      <c r="R16" s="45">
        <v>1780.9645254350892</v>
      </c>
      <c r="S16" s="45">
        <v>1831.6686219580765</v>
      </c>
      <c r="T16" s="45">
        <v>1854.6851967106909</v>
      </c>
      <c r="U16" s="45">
        <v>1812.7069999999999</v>
      </c>
      <c r="V16" s="120">
        <f t="shared" ref="V16:V18" si="0">U16/$U$18</f>
        <v>0.38385731196699024</v>
      </c>
      <c r="W16" s="129">
        <f t="shared" ref="W16:W18" si="1">U16/G16-1</f>
        <v>1.1176947802775299</v>
      </c>
      <c r="X16" s="133">
        <f t="shared" ref="X16:X17" si="2">U16/T16-1</f>
        <v>-2.2633596679986434E-2</v>
      </c>
    </row>
    <row r="17" spans="2:24" ht="15.75" customHeight="1" x14ac:dyDescent="0.35">
      <c r="B17" s="67" t="s">
        <v>40</v>
      </c>
      <c r="C17" s="69" t="s">
        <v>56</v>
      </c>
      <c r="D17" s="193"/>
      <c r="E17" s="194"/>
      <c r="F17" s="195"/>
      <c r="G17" s="45">
        <f>G18-SUM(G15:G16)</f>
        <v>3140.9200724360508</v>
      </c>
      <c r="H17" s="45">
        <f t="shared" ref="H17:S17" si="3">H18-SUM(H15:H16)</f>
        <v>3265.014864827056</v>
      </c>
      <c r="I17" s="45">
        <f t="shared" si="3"/>
        <v>3431.0674353946933</v>
      </c>
      <c r="J17" s="45">
        <f t="shared" si="3"/>
        <v>3301.1518500490738</v>
      </c>
      <c r="K17" s="45">
        <f t="shared" si="3"/>
        <v>3162.2092788458676</v>
      </c>
      <c r="L17" s="45">
        <f t="shared" si="3"/>
        <v>3044.4038346743582</v>
      </c>
      <c r="M17" s="45">
        <f t="shared" si="3"/>
        <v>2938.3815753342319</v>
      </c>
      <c r="N17" s="45">
        <f t="shared" si="3"/>
        <v>2872.1691392650778</v>
      </c>
      <c r="O17" s="45">
        <f t="shared" si="3"/>
        <v>2854.8891785020401</v>
      </c>
      <c r="P17" s="45">
        <f t="shared" si="3"/>
        <v>2890.3823975075525</v>
      </c>
      <c r="Q17" s="45">
        <f t="shared" si="3"/>
        <v>2931.5080780136786</v>
      </c>
      <c r="R17" s="45">
        <f t="shared" si="3"/>
        <v>2913.0824063235564</v>
      </c>
      <c r="S17" s="45">
        <f t="shared" si="3"/>
        <v>2940.787344671764</v>
      </c>
      <c r="T17" s="45">
        <f t="shared" ref="T17:U17" si="4">T18-SUM(T15:T16)</f>
        <v>2942.9112227571181</v>
      </c>
      <c r="U17" s="45">
        <f t="shared" si="4"/>
        <v>2881.8829758088305</v>
      </c>
      <c r="V17" s="120">
        <f t="shared" si="0"/>
        <v>0.61026511868570521</v>
      </c>
      <c r="W17" s="130">
        <f t="shared" si="1"/>
        <v>-8.2471725052944422E-2</v>
      </c>
      <c r="X17" s="134">
        <f t="shared" si="2"/>
        <v>-2.0737372733626747E-2</v>
      </c>
    </row>
    <row r="18" spans="2:24" ht="18.75" thickBot="1" x14ac:dyDescent="0.4">
      <c r="B18" s="75" t="s">
        <v>4</v>
      </c>
      <c r="C18" s="32" t="s">
        <v>57</v>
      </c>
      <c r="D18" s="196"/>
      <c r="E18" s="197"/>
      <c r="F18" s="198"/>
      <c r="G18" s="48">
        <f>Losunartölur!S19</f>
        <v>4022.9084487177793</v>
      </c>
      <c r="H18" s="49">
        <f>Losunartölur!T19</f>
        <v>4606.4760804618845</v>
      </c>
      <c r="I18" s="49">
        <f>Losunartölur!U19</f>
        <v>4901.0975369728476</v>
      </c>
      <c r="J18" s="49">
        <f>Losunartölur!V19</f>
        <v>5299.9408281550177</v>
      </c>
      <c r="K18" s="49">
        <f>Losunartölur!W19</f>
        <v>4966.277642398165</v>
      </c>
      <c r="L18" s="49">
        <f>Losunartölur!X19</f>
        <v>4866.2659875941627</v>
      </c>
      <c r="M18" s="49">
        <f>Losunartölur!Y19</f>
        <v>4647.0579507324292</v>
      </c>
      <c r="N18" s="49">
        <f>Losunartölur!Z19</f>
        <v>4657.363115330656</v>
      </c>
      <c r="O18" s="49">
        <f>Losunartölur!AA19</f>
        <v>4654.3865402775746</v>
      </c>
      <c r="P18" s="49">
        <f>Losunartölur!AB19</f>
        <v>4685.6608855387676</v>
      </c>
      <c r="Q18" s="49">
        <f>Losunartölur!AC19</f>
        <v>4763.9906767338289</v>
      </c>
      <c r="R18" s="49">
        <f>Losunartölur!AD19</f>
        <v>4716.6213359553121</v>
      </c>
      <c r="S18" s="49">
        <f>Losunartölur!AE19</f>
        <v>4795.4144242398406</v>
      </c>
      <c r="T18" s="49">
        <f>Losunartölur!AF19</f>
        <v>4822.1796107744758</v>
      </c>
      <c r="U18" s="49">
        <f>Losunartölur!AG19</f>
        <v>4722.3458912667093</v>
      </c>
      <c r="V18" s="121">
        <f t="shared" si="0"/>
        <v>1</v>
      </c>
      <c r="W18" s="131">
        <f t="shared" si="1"/>
        <v>0.17386362415775625</v>
      </c>
      <c r="X18" s="135">
        <f>U18/T18-1</f>
        <v>-2.0703028001010648E-2</v>
      </c>
    </row>
    <row r="19" spans="2:24" x14ac:dyDescent="0.25">
      <c r="B19" s="50" t="s">
        <v>39</v>
      </c>
      <c r="V19" s="43"/>
    </row>
    <row r="20" spans="2:24" x14ac:dyDescent="0.25">
      <c r="B20" s="72" t="s">
        <v>51</v>
      </c>
    </row>
    <row r="22" spans="2:24" x14ac:dyDescent="0.25"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2:24" x14ac:dyDescent="0.25"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5" spans="2:24" x14ac:dyDescent="0.25">
      <c r="O25" s="2"/>
    </row>
    <row r="36" spans="2:54" s="11" customFormat="1" x14ac:dyDescent="0.25"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</row>
    <row r="37" spans="2:54" x14ac:dyDescent="0.25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</row>
    <row r="38" spans="2:54" x14ac:dyDescent="0.25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</row>
    <row r="39" spans="2:54" x14ac:dyDescent="0.25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</row>
    <row r="40" spans="2:54" x14ac:dyDescent="0.25">
      <c r="C40" s="9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0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</row>
    <row r="41" spans="2:54" ht="15.75" thickBot="1" x14ac:dyDescent="0.3">
      <c r="C41" s="4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23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</row>
    <row r="42" spans="2:54" s="58" customFormat="1" ht="21" x14ac:dyDescent="0.35">
      <c r="B42" s="55" t="s">
        <v>45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9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</row>
    <row r="43" spans="2:54" x14ac:dyDescent="0.25">
      <c r="B43" s="2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24"/>
      <c r="X43" s="20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</row>
    <row r="44" spans="2:54" ht="30.75" thickBot="1" x14ac:dyDescent="0.3">
      <c r="B44" s="60"/>
      <c r="C44" s="68" t="s">
        <v>33</v>
      </c>
      <c r="D44" s="188" t="s">
        <v>77</v>
      </c>
      <c r="E44" s="189"/>
      <c r="F44" s="189"/>
      <c r="G44" s="42">
        <v>2005</v>
      </c>
      <c r="H44" s="42">
        <v>2006</v>
      </c>
      <c r="I44" s="42">
        <v>2007</v>
      </c>
      <c r="J44" s="42">
        <v>2008</v>
      </c>
      <c r="K44" s="42">
        <v>2009</v>
      </c>
      <c r="L44" s="42">
        <v>2010</v>
      </c>
      <c r="M44" s="42">
        <v>2011</v>
      </c>
      <c r="N44" s="42">
        <v>2012</v>
      </c>
      <c r="O44" s="42">
        <v>2013</v>
      </c>
      <c r="P44" s="42">
        <v>2014</v>
      </c>
      <c r="Q44" s="42">
        <v>2015</v>
      </c>
      <c r="R44" s="42">
        <v>2016</v>
      </c>
      <c r="S44" s="42">
        <v>2017</v>
      </c>
      <c r="T44" s="42">
        <v>2018</v>
      </c>
      <c r="U44" s="42">
        <v>2019</v>
      </c>
      <c r="V44" s="123" t="s">
        <v>76</v>
      </c>
      <c r="W44" s="124" t="s">
        <v>71</v>
      </c>
      <c r="X44" s="122" t="s">
        <v>72</v>
      </c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7"/>
      <c r="AU44" s="9"/>
      <c r="AV44" s="9"/>
      <c r="AW44" s="9"/>
      <c r="AX44" s="9"/>
      <c r="AY44" s="9"/>
      <c r="AZ44" s="9"/>
      <c r="BA44" s="9"/>
      <c r="BB44" s="9"/>
    </row>
    <row r="45" spans="2:54" ht="18" x14ac:dyDescent="0.35">
      <c r="B45" s="70" t="s">
        <v>46</v>
      </c>
      <c r="C45" s="70" t="s">
        <v>56</v>
      </c>
      <c r="D45" s="190" t="s">
        <v>37</v>
      </c>
      <c r="E45" s="191"/>
      <c r="F45" s="192"/>
      <c r="G45" s="47">
        <v>2106.6971430071903</v>
      </c>
      <c r="H45" s="47">
        <v>2172.8926105481892</v>
      </c>
      <c r="I45" s="47">
        <v>2324.304896811735</v>
      </c>
      <c r="J45" s="47">
        <v>2190.0774352932153</v>
      </c>
      <c r="K45" s="47">
        <v>2098.4391219057334</v>
      </c>
      <c r="L45" s="47">
        <v>1986.3867789172727</v>
      </c>
      <c r="M45" s="47">
        <v>1864.3876107214896</v>
      </c>
      <c r="N45" s="47">
        <v>1820.0462676812936</v>
      </c>
      <c r="O45" s="47">
        <v>1787.2528972671923</v>
      </c>
      <c r="P45" s="47">
        <v>1781.7036423783729</v>
      </c>
      <c r="Q45" s="47">
        <v>1823.8542562537116</v>
      </c>
      <c r="R45" s="47">
        <v>1792.5502308382613</v>
      </c>
      <c r="S45" s="47">
        <v>1837.0575611445306</v>
      </c>
      <c r="T45" s="47">
        <v>1876.7006821959892</v>
      </c>
      <c r="U45" s="47">
        <v>1817.1842821289779</v>
      </c>
      <c r="V45" s="125">
        <f>U45/$U$49</f>
        <v>0.63036039803402177</v>
      </c>
      <c r="W45" s="136">
        <f>U45/G45-1</f>
        <v>-0.1374250028482733</v>
      </c>
      <c r="X45" s="137">
        <f>U45/T45-1</f>
        <v>-3.1713315091551619E-2</v>
      </c>
    </row>
    <row r="46" spans="2:54" ht="18" x14ac:dyDescent="0.35">
      <c r="B46" s="31" t="s">
        <v>52</v>
      </c>
      <c r="C46" s="31" t="s">
        <v>56</v>
      </c>
      <c r="D46" s="193"/>
      <c r="E46" s="194"/>
      <c r="F46" s="195"/>
      <c r="G46" s="45">
        <v>126.66494506908506</v>
      </c>
      <c r="H46" s="45">
        <v>136.75943331475779</v>
      </c>
      <c r="I46" s="45">
        <v>132.79068727005603</v>
      </c>
      <c r="J46" s="45">
        <v>138.22005528417608</v>
      </c>
      <c r="K46" s="45">
        <v>115.83258146873328</v>
      </c>
      <c r="L46" s="45">
        <v>131.80070297393891</v>
      </c>
      <c r="M46" s="45">
        <v>165.69157747948697</v>
      </c>
      <c r="N46" s="45">
        <v>158.81794936215496</v>
      </c>
      <c r="O46" s="45">
        <v>178.89933557781427</v>
      </c>
      <c r="P46" s="45">
        <v>184.58168992428008</v>
      </c>
      <c r="Q46" s="45">
        <v>194.19869525466129</v>
      </c>
      <c r="R46" s="45">
        <v>218.03516807087993</v>
      </c>
      <c r="S46" s="45">
        <v>203.29885699999528</v>
      </c>
      <c r="T46" s="45">
        <v>180.02806616137266</v>
      </c>
      <c r="U46" s="45">
        <v>222.52064149944974</v>
      </c>
      <c r="V46" s="126">
        <f t="shared" ref="V46:V49" si="5">U46/$U$49</f>
        <v>7.7189859897997523E-2</v>
      </c>
      <c r="W46" s="138">
        <f t="shared" ref="W46:W47" si="6">U46/G46-1</f>
        <v>0.75676578376190395</v>
      </c>
      <c r="X46" s="139">
        <f t="shared" ref="X46:X47" si="7">U46/T46-1</f>
        <v>0.23603305997848012</v>
      </c>
    </row>
    <row r="47" spans="2:54" ht="18" x14ac:dyDescent="0.35">
      <c r="B47" s="31" t="s">
        <v>11</v>
      </c>
      <c r="C47" s="31" t="s">
        <v>56</v>
      </c>
      <c r="D47" s="193"/>
      <c r="E47" s="194"/>
      <c r="F47" s="195"/>
      <c r="G47" s="45">
        <v>603.35349749586283</v>
      </c>
      <c r="H47" s="45">
        <v>627.02781625921023</v>
      </c>
      <c r="I47" s="45">
        <v>642.27674664218205</v>
      </c>
      <c r="J47" s="45">
        <v>658.03723790330753</v>
      </c>
      <c r="K47" s="45">
        <v>644.9368364021401</v>
      </c>
      <c r="L47" s="45">
        <v>629.8227623205081</v>
      </c>
      <c r="M47" s="45">
        <v>630.02885638862369</v>
      </c>
      <c r="N47" s="45">
        <v>633.16532184620849</v>
      </c>
      <c r="O47" s="45">
        <v>618.71420067196186</v>
      </c>
      <c r="P47" s="45">
        <v>664.13309063494148</v>
      </c>
      <c r="Q47" s="45">
        <v>652.56715324384209</v>
      </c>
      <c r="R47" s="45">
        <v>654.29855995631738</v>
      </c>
      <c r="S47" s="45">
        <v>655.94261749261273</v>
      </c>
      <c r="T47" s="45">
        <v>631.91386032517858</v>
      </c>
      <c r="U47" s="45">
        <v>618.85034887441702</v>
      </c>
      <c r="V47" s="126">
        <f t="shared" si="5"/>
        <v>0.21467209246545904</v>
      </c>
      <c r="W47" s="138">
        <f t="shared" si="6"/>
        <v>2.5684530615753154E-2</v>
      </c>
      <c r="X47" s="139">
        <f t="shared" si="7"/>
        <v>-2.0672930712485327E-2</v>
      </c>
    </row>
    <row r="48" spans="2:54" ht="18" x14ac:dyDescent="0.35">
      <c r="B48" s="69" t="s">
        <v>16</v>
      </c>
      <c r="C48" s="69" t="s">
        <v>56</v>
      </c>
      <c r="D48" s="193"/>
      <c r="E48" s="194"/>
      <c r="F48" s="195"/>
      <c r="G48" s="45">
        <v>304.2688635364334</v>
      </c>
      <c r="H48" s="45">
        <v>328.39145009286045</v>
      </c>
      <c r="I48" s="45">
        <v>331.74922636083471</v>
      </c>
      <c r="J48" s="45">
        <v>314.86987401703652</v>
      </c>
      <c r="K48" s="45">
        <v>303.05224228536645</v>
      </c>
      <c r="L48" s="45">
        <v>296.44786628850414</v>
      </c>
      <c r="M48" s="45">
        <v>278.3239476386272</v>
      </c>
      <c r="N48" s="45">
        <v>260.17727210561861</v>
      </c>
      <c r="O48" s="45">
        <v>270.0273898246918</v>
      </c>
      <c r="P48" s="45">
        <v>259.96660868806845</v>
      </c>
      <c r="Q48" s="45">
        <v>260.89073862326575</v>
      </c>
      <c r="R48" s="45">
        <v>248.24703690923181</v>
      </c>
      <c r="S48" s="45">
        <v>244.90279180736508</v>
      </c>
      <c r="T48" s="45">
        <v>254.85826237862597</v>
      </c>
      <c r="U48" s="45">
        <v>224.21510424741078</v>
      </c>
      <c r="V48" s="127">
        <f t="shared" si="5"/>
        <v>7.777764960252169E-2</v>
      </c>
      <c r="W48" s="140">
        <f t="shared" ref="W48:W49" si="8">U48/G48-1</f>
        <v>-0.26310204191970143</v>
      </c>
      <c r="X48" s="141">
        <f t="shared" ref="X48:X49" si="9">U48/T48-1</f>
        <v>-0.1202360788511172</v>
      </c>
    </row>
    <row r="49" spans="2:24" s="2" customFormat="1" ht="18.75" thickBot="1" x14ac:dyDescent="0.4">
      <c r="B49" s="61" t="s">
        <v>4</v>
      </c>
      <c r="C49" s="32" t="s">
        <v>57</v>
      </c>
      <c r="D49" s="196"/>
      <c r="E49" s="197"/>
      <c r="F49" s="198"/>
      <c r="G49" s="48">
        <f>SUM(G45:G48)</f>
        <v>3140.9844491085719</v>
      </c>
      <c r="H49" s="49">
        <f t="shared" ref="H49:R49" si="10">SUM(H45:H48)</f>
        <v>3265.0713102150175</v>
      </c>
      <c r="I49" s="49">
        <f t="shared" si="10"/>
        <v>3431.1215570848076</v>
      </c>
      <c r="J49" s="49">
        <f t="shared" si="10"/>
        <v>3301.2046024977353</v>
      </c>
      <c r="K49" s="49">
        <f t="shared" si="10"/>
        <v>3162.2607820619733</v>
      </c>
      <c r="L49" s="49">
        <f t="shared" si="10"/>
        <v>3044.4581105002235</v>
      </c>
      <c r="M49" s="49">
        <f t="shared" si="10"/>
        <v>2938.4319922282275</v>
      </c>
      <c r="N49" s="49">
        <f t="shared" si="10"/>
        <v>2872.2068109952756</v>
      </c>
      <c r="O49" s="49">
        <f t="shared" si="10"/>
        <v>2854.8938233416607</v>
      </c>
      <c r="P49" s="49">
        <f t="shared" si="10"/>
        <v>2890.3850316256626</v>
      </c>
      <c r="Q49" s="49">
        <f t="shared" si="10"/>
        <v>2931.5108433754808</v>
      </c>
      <c r="R49" s="49">
        <f t="shared" si="10"/>
        <v>2913.1309957746903</v>
      </c>
      <c r="S49" s="49">
        <f t="shared" ref="S49:U49" si="11">SUM(S45:S48)</f>
        <v>2941.2018274445036</v>
      </c>
      <c r="T49" s="49">
        <f t="shared" si="11"/>
        <v>2943.5008710611664</v>
      </c>
      <c r="U49" s="49">
        <f t="shared" si="11"/>
        <v>2882.7703767502553</v>
      </c>
      <c r="V49" s="121">
        <f t="shared" si="5"/>
        <v>1</v>
      </c>
      <c r="W49" s="142">
        <f t="shared" si="8"/>
        <v>-8.2208007248045778E-2</v>
      </c>
      <c r="X49" s="135">
        <f t="shared" si="9"/>
        <v>-2.0632062625827285E-2</v>
      </c>
    </row>
    <row r="50" spans="2:24" x14ac:dyDescent="0.25">
      <c r="B50" s="50" t="s">
        <v>39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</row>
    <row r="51" spans="2:24" x14ac:dyDescent="0.25">
      <c r="B51" s="73" t="s">
        <v>88</v>
      </c>
    </row>
    <row r="52" spans="2:24" x14ac:dyDescent="0.25">
      <c r="B52" s="73" t="s">
        <v>67</v>
      </c>
    </row>
    <row r="72" spans="2:54" ht="21" x14ac:dyDescent="0.35">
      <c r="B72" s="76" t="s">
        <v>79</v>
      </c>
    </row>
    <row r="74" spans="2:54" ht="30.75" thickBot="1" x14ac:dyDescent="0.3">
      <c r="B74" s="68" t="s">
        <v>78</v>
      </c>
      <c r="C74" s="68" t="s">
        <v>33</v>
      </c>
      <c r="D74" s="188" t="s">
        <v>77</v>
      </c>
      <c r="E74" s="189"/>
      <c r="F74" s="189"/>
      <c r="G74" s="42">
        <v>2005</v>
      </c>
      <c r="H74" s="42">
        <v>2006</v>
      </c>
      <c r="I74" s="42">
        <v>2007</v>
      </c>
      <c r="J74" s="42">
        <v>2008</v>
      </c>
      <c r="K74" s="42">
        <v>2009</v>
      </c>
      <c r="L74" s="42">
        <v>2010</v>
      </c>
      <c r="M74" s="42">
        <v>2011</v>
      </c>
      <c r="N74" s="42">
        <v>2012</v>
      </c>
      <c r="O74" s="42">
        <v>2013</v>
      </c>
      <c r="P74" s="42">
        <v>2014</v>
      </c>
      <c r="Q74" s="42">
        <v>2015</v>
      </c>
      <c r="R74" s="42">
        <v>2016</v>
      </c>
      <c r="S74" s="42">
        <v>2017</v>
      </c>
      <c r="T74" s="42">
        <v>2018</v>
      </c>
      <c r="U74" s="42">
        <v>2019</v>
      </c>
      <c r="V74" s="123" t="s">
        <v>76</v>
      </c>
      <c r="W74" s="124" t="s">
        <v>71</v>
      </c>
      <c r="X74" s="122" t="s">
        <v>72</v>
      </c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7"/>
      <c r="AU74" s="9"/>
      <c r="AV74" s="9"/>
      <c r="AW74" s="9"/>
      <c r="AX74" s="9"/>
      <c r="AY74" s="9"/>
      <c r="AZ74" s="9"/>
      <c r="BA74" s="9"/>
      <c r="BB74" s="9"/>
    </row>
    <row r="75" spans="2:54" ht="18" x14ac:dyDescent="0.35">
      <c r="B75" s="70" t="s">
        <v>1</v>
      </c>
      <c r="C75" s="70" t="s">
        <v>56</v>
      </c>
      <c r="D75" s="190" t="s">
        <v>37</v>
      </c>
      <c r="E75" s="191"/>
      <c r="F75" s="192"/>
      <c r="G75" s="47">
        <f>Losunartölur!S43</f>
        <v>767.10869291705808</v>
      </c>
      <c r="H75" s="47">
        <f>Losunartölur!T43</f>
        <v>874.99726836264472</v>
      </c>
      <c r="I75" s="47">
        <f>Losunartölur!U43</f>
        <v>906.62114994537194</v>
      </c>
      <c r="J75" s="47">
        <f>Losunartölur!V43</f>
        <v>852.96647905703639</v>
      </c>
      <c r="K75" s="47">
        <f>Losunartölur!W43</f>
        <v>853.89896839093444</v>
      </c>
      <c r="L75" s="47">
        <f>Losunartölur!X43</f>
        <v>806.47307081064901</v>
      </c>
      <c r="M75" s="47">
        <f>Losunartölur!Y43</f>
        <v>788.27426889659705</v>
      </c>
      <c r="N75" s="47">
        <f>Losunartölur!Z43</f>
        <v>783.24547966162254</v>
      </c>
      <c r="O75" s="47">
        <f>Losunartölur!AA43</f>
        <v>797.99339534173703</v>
      </c>
      <c r="P75" s="47">
        <f>Losunartölur!AB43</f>
        <v>775.0033057369086</v>
      </c>
      <c r="Q75" s="47">
        <f>Losunartölur!AC43</f>
        <v>820.38712813915117</v>
      </c>
      <c r="R75" s="47">
        <f>Losunartölur!AD43</f>
        <v>895.3090760981147</v>
      </c>
      <c r="S75" s="47">
        <f>Losunartölur!AE43</f>
        <v>945.29405658036922</v>
      </c>
      <c r="T75" s="47">
        <f>Losunartölur!AF43</f>
        <v>971.42624849384333</v>
      </c>
      <c r="U75" s="47">
        <f>Losunartölur!AG43</f>
        <v>951.99276835349042</v>
      </c>
      <c r="V75" s="125">
        <f>U75/$U$49</f>
        <v>0.33023537914479029</v>
      </c>
      <c r="W75" s="136">
        <f>U75/G75-1</f>
        <v>0.24101418370502348</v>
      </c>
      <c r="X75" s="137">
        <f>U75/T75-1</f>
        <v>-2.00051009229818E-2</v>
      </c>
    </row>
    <row r="76" spans="2:54" ht="18" x14ac:dyDescent="0.35">
      <c r="B76" s="31" t="s">
        <v>0</v>
      </c>
      <c r="C76" s="31" t="s">
        <v>56</v>
      </c>
      <c r="D76" s="193"/>
      <c r="E76" s="194"/>
      <c r="F76" s="195"/>
      <c r="G76" s="45">
        <f>Losunartölur!S42</f>
        <v>746.37203787946657</v>
      </c>
      <c r="H76" s="45">
        <f>Losunartölur!T42</f>
        <v>679.73810647813332</v>
      </c>
      <c r="I76" s="45">
        <f>Losunartölur!U42</f>
        <v>772.52190028866676</v>
      </c>
      <c r="J76" s="45">
        <f>Losunartölur!V42</f>
        <v>710.09902904226669</v>
      </c>
      <c r="K76" s="45">
        <f>Losunartölur!W42</f>
        <v>766.30168165406678</v>
      </c>
      <c r="L76" s="45">
        <f>Losunartölur!X42</f>
        <v>729.89050061339992</v>
      </c>
      <c r="M76" s="45">
        <f>Losunartölur!Y42</f>
        <v>660.23743879466667</v>
      </c>
      <c r="N76" s="45">
        <f>Losunartölur!Z42</f>
        <v>654.44368915326675</v>
      </c>
      <c r="O76" s="45">
        <f>Losunartölur!AA42</f>
        <v>617.51666730686668</v>
      </c>
      <c r="P76" s="45">
        <f>Losunartölur!AB42</f>
        <v>608.87957935694669</v>
      </c>
      <c r="Q76" s="45">
        <f>Losunartölur!AC42</f>
        <v>624.19013463029341</v>
      </c>
      <c r="R76" s="45">
        <f>Losunartölur!AD42</f>
        <v>521.49772702248799</v>
      </c>
      <c r="S76" s="45">
        <f>Losunartölur!AE42</f>
        <v>534.06572982284513</v>
      </c>
      <c r="T76" s="45">
        <f>Losunartölur!AF42</f>
        <v>551.73162428879994</v>
      </c>
      <c r="U76" s="45">
        <f>Losunartölur!AG42</f>
        <v>522.17989003508023</v>
      </c>
      <c r="V76" s="126">
        <f t="shared" ref="V76:V84" si="12">U76/$U$49</f>
        <v>0.18113821837718938</v>
      </c>
      <c r="W76" s="138">
        <f t="shared" ref="W76:W84" si="13">U76/G76-1</f>
        <v>-0.30037586681481721</v>
      </c>
      <c r="X76" s="139">
        <f t="shared" ref="X76:X84" si="14">U76/T76-1</f>
        <v>-5.3561791553661364E-2</v>
      </c>
    </row>
    <row r="77" spans="2:54" ht="18" x14ac:dyDescent="0.35">
      <c r="B77" s="31" t="s">
        <v>14</v>
      </c>
      <c r="C77" s="31" t="s">
        <v>56</v>
      </c>
      <c r="D77" s="193"/>
      <c r="E77" s="194"/>
      <c r="F77" s="195"/>
      <c r="G77" s="45">
        <f>Losunartölur!S101</f>
        <v>237.73932173854391</v>
      </c>
      <c r="H77" s="45">
        <f>Losunartölur!T101</f>
        <v>254.27267129965995</v>
      </c>
      <c r="I77" s="45">
        <f>Losunartölur!U101</f>
        <v>264.79658720345748</v>
      </c>
      <c r="J77" s="45">
        <f>Losunartölur!V101</f>
        <v>274.1835420852039</v>
      </c>
      <c r="K77" s="45">
        <f>Losunartölur!W101</f>
        <v>257.3206063740455</v>
      </c>
      <c r="L77" s="45">
        <f>Losunartölur!X101</f>
        <v>249.6321589676821</v>
      </c>
      <c r="M77" s="45">
        <f>Losunartölur!Y101</f>
        <v>248.22934315182565</v>
      </c>
      <c r="N77" s="45">
        <f>Losunartölur!Z101</f>
        <v>256.2471177985899</v>
      </c>
      <c r="O77" s="45">
        <f>Losunartölur!AA101</f>
        <v>251.30330213798769</v>
      </c>
      <c r="P77" s="45">
        <f>Losunartölur!AB101</f>
        <v>273.23219548093925</v>
      </c>
      <c r="Q77" s="45">
        <f>Losunartölur!AC101</f>
        <v>257.44631120891972</v>
      </c>
      <c r="R77" s="45">
        <f>Losunartölur!AD101</f>
        <v>254.1380214346789</v>
      </c>
      <c r="S77" s="45">
        <f>Losunartölur!AE101</f>
        <v>264.40479512371024</v>
      </c>
      <c r="T77" s="45">
        <f>Losunartölur!AF101</f>
        <v>251.78871581223322</v>
      </c>
      <c r="U77" s="45">
        <f>Losunartölur!AG101</f>
        <v>242.28887697472896</v>
      </c>
      <c r="V77" s="126">
        <f t="shared" si="12"/>
        <v>8.4047234191389542E-2</v>
      </c>
      <c r="W77" s="138">
        <f t="shared" ref="W77:W81" si="15">U77/G77-1</f>
        <v>1.9136738520640906E-2</v>
      </c>
      <c r="X77" s="139">
        <f t="shared" ref="X77:X81" si="16">U77/T77-1</f>
        <v>-3.7729406605292781E-2</v>
      </c>
    </row>
    <row r="78" spans="2:54" ht="18" x14ac:dyDescent="0.35">
      <c r="B78" s="31" t="s">
        <v>18</v>
      </c>
      <c r="C78" s="31" t="s">
        <v>56</v>
      </c>
      <c r="D78" s="193"/>
      <c r="E78" s="194"/>
      <c r="F78" s="195"/>
      <c r="G78" s="45">
        <f>Losunartölur!S124</f>
        <v>234.37921196633101</v>
      </c>
      <c r="H78" s="45">
        <f>Losunartölur!T124</f>
        <v>265.32269581775853</v>
      </c>
      <c r="I78" s="45">
        <f>Losunartölur!U124</f>
        <v>262.41508077476391</v>
      </c>
      <c r="J78" s="45">
        <f>Losunartölur!V124</f>
        <v>252.08197955104674</v>
      </c>
      <c r="K78" s="45">
        <f>Losunartölur!W124</f>
        <v>242.79421898440251</v>
      </c>
      <c r="L78" s="45">
        <f>Losunartölur!X124</f>
        <v>242.68989381530926</v>
      </c>
      <c r="M78" s="45">
        <f>Losunartölur!Y124</f>
        <v>221.37354613052207</v>
      </c>
      <c r="N78" s="45">
        <f>Losunartölur!Z124</f>
        <v>195.92564616445776</v>
      </c>
      <c r="O78" s="45">
        <f>Losunartölur!AA124</f>
        <v>208.1074537581577</v>
      </c>
      <c r="P78" s="45">
        <f>Losunartölur!AB124</f>
        <v>204.58904049232558</v>
      </c>
      <c r="Q78" s="45">
        <f>Losunartölur!AC124</f>
        <v>200.14798023607082</v>
      </c>
      <c r="R78" s="45">
        <f>Losunartölur!AD124</f>
        <v>191.97150498230337</v>
      </c>
      <c r="S78" s="45">
        <f>Losunartölur!AE124</f>
        <v>184.80485083694774</v>
      </c>
      <c r="T78" s="45">
        <f>Losunartölur!AF124</f>
        <v>192.83175217185243</v>
      </c>
      <c r="U78" s="45">
        <f>Losunartölur!AG124</f>
        <v>162.89272538557594</v>
      </c>
      <c r="V78" s="126">
        <f t="shared" si="12"/>
        <v>5.6505619281825972E-2</v>
      </c>
      <c r="W78" s="138">
        <f t="shared" si="15"/>
        <v>-0.30500352817563114</v>
      </c>
      <c r="X78" s="139">
        <f t="shared" si="16"/>
        <v>-0.15525983894807271</v>
      </c>
    </row>
    <row r="79" spans="2:54" ht="18" x14ac:dyDescent="0.35">
      <c r="B79" s="31" t="s">
        <v>80</v>
      </c>
      <c r="C79" s="31" t="s">
        <v>56</v>
      </c>
      <c r="D79" s="193"/>
      <c r="E79" s="194"/>
      <c r="F79" s="195"/>
      <c r="G79" s="45">
        <f>Losunartölur!S76</f>
        <v>55.560803785955123</v>
      </c>
      <c r="H79" s="45">
        <f>Losunartölur!T76</f>
        <v>57.39203030239694</v>
      </c>
      <c r="I79" s="45">
        <f>Losunartölur!U76</f>
        <v>50.851076681232449</v>
      </c>
      <c r="J79" s="45">
        <f>Losunartölur!V76</f>
        <v>60.443508455516159</v>
      </c>
      <c r="K79" s="45">
        <f>Losunartölur!W76</f>
        <v>73.117427133187689</v>
      </c>
      <c r="L79" s="45">
        <f>Losunartölur!X76</f>
        <v>105.10782589069591</v>
      </c>
      <c r="M79" s="45">
        <f>Losunartölur!Y76</f>
        <v>130.4614723154526</v>
      </c>
      <c r="N79" s="45">
        <f>Losunartölur!Z76</f>
        <v>140.74764413164129</v>
      </c>
      <c r="O79" s="45">
        <f>Losunartölur!AA76</f>
        <v>163.38026478130112</v>
      </c>
      <c r="P79" s="45">
        <f>Losunartölur!AB76</f>
        <v>169.59904284777508</v>
      </c>
      <c r="Q79" s="45">
        <f>Losunartölur!AC76</f>
        <v>179.66159605094157</v>
      </c>
      <c r="R79" s="45">
        <f>Losunartölur!AD76</f>
        <v>203.8813610919334</v>
      </c>
      <c r="S79" s="45">
        <f>Losunartölur!AE76</f>
        <v>188.90506612733489</v>
      </c>
      <c r="T79" s="45">
        <f>Losunartölur!AF76</f>
        <v>163.49897185049622</v>
      </c>
      <c r="U79" s="45">
        <f>Losunartölur!AG76</f>
        <v>207.33750230824063</v>
      </c>
      <c r="V79" s="126">
        <f t="shared" si="12"/>
        <v>7.1923002948979936E-2</v>
      </c>
      <c r="W79" s="138">
        <f t="shared" si="15"/>
        <v>2.7317225126367273</v>
      </c>
      <c r="X79" s="139">
        <f t="shared" si="16"/>
        <v>0.26812725463393394</v>
      </c>
    </row>
    <row r="80" spans="2:54" ht="18" x14ac:dyDescent="0.35">
      <c r="B80" s="31" t="s">
        <v>2</v>
      </c>
      <c r="C80" s="31" t="s">
        <v>56</v>
      </c>
      <c r="D80" s="193"/>
      <c r="E80" s="194"/>
      <c r="F80" s="195"/>
      <c r="G80" s="45">
        <f>Losunartölur!S48</f>
        <v>119.29791555191447</v>
      </c>
      <c r="H80" s="45">
        <f>Losunartölur!T48</f>
        <v>129.24056672281176</v>
      </c>
      <c r="I80" s="45">
        <f>Losunartölur!U48</f>
        <v>149.83992987683513</v>
      </c>
      <c r="J80" s="45">
        <f>Losunartölur!V48</f>
        <v>188.48446841169911</v>
      </c>
      <c r="K80" s="45">
        <f>Losunartölur!W48</f>
        <v>172.40675584137767</v>
      </c>
      <c r="L80" s="45">
        <f>Losunartölur!X48</f>
        <v>194.21499999999997</v>
      </c>
      <c r="M80" s="45">
        <f>Losunartölur!Y48</f>
        <v>183.00800000000001</v>
      </c>
      <c r="N80" s="45">
        <f>Losunartölur!Z48</f>
        <v>174.81625</v>
      </c>
      <c r="O80" s="45">
        <f>Losunartölur!AA48</f>
        <v>176.60899999999998</v>
      </c>
      <c r="P80" s="45">
        <f>Losunartölur!AB48</f>
        <v>186.96474999999998</v>
      </c>
      <c r="Q80" s="45">
        <f>Losunartölur!AC48</f>
        <v>167.0795</v>
      </c>
      <c r="R80" s="45">
        <f>Losunartölur!AD48</f>
        <v>151.80460830540562</v>
      </c>
      <c r="S80" s="45">
        <f>Losunartölur!AE48</f>
        <v>149.09899999999999</v>
      </c>
      <c r="T80" s="45">
        <f>Losunartölur!AF48</f>
        <v>158.982</v>
      </c>
      <c r="U80" s="45">
        <f>Losunartölur!AG48</f>
        <v>166.24161351894816</v>
      </c>
      <c r="V80" s="126">
        <f t="shared" si="12"/>
        <v>5.7667310188733167E-2</v>
      </c>
      <c r="W80" s="138">
        <f t="shared" si="15"/>
        <v>0.39349973341827038</v>
      </c>
      <c r="X80" s="139">
        <f t="shared" si="16"/>
        <v>4.5663116069417642E-2</v>
      </c>
    </row>
    <row r="81" spans="2:24" ht="18" x14ac:dyDescent="0.35">
      <c r="B81" s="31" t="s">
        <v>12</v>
      </c>
      <c r="C81" s="31" t="s">
        <v>56</v>
      </c>
      <c r="D81" s="193"/>
      <c r="E81" s="194"/>
      <c r="F81" s="195"/>
      <c r="G81" s="45">
        <f>Losunartölur!S99</f>
        <v>289.029125974507</v>
      </c>
      <c r="H81" s="45">
        <f>Losunartölur!T99</f>
        <v>294.56448094597323</v>
      </c>
      <c r="I81" s="45">
        <f>Losunartölur!U99</f>
        <v>298.84221730153513</v>
      </c>
      <c r="J81" s="45">
        <f>Losunartölur!V99</f>
        <v>301.85389401360175</v>
      </c>
      <c r="K81" s="45">
        <f>Losunartölur!W99</f>
        <v>306.13893784340803</v>
      </c>
      <c r="L81" s="45">
        <f>Losunartölur!X99</f>
        <v>303.06097745823894</v>
      </c>
      <c r="M81" s="45">
        <f>Losunartölur!Y99</f>
        <v>302.58864287651352</v>
      </c>
      <c r="N81" s="45">
        <f>Losunartölur!Z99</f>
        <v>299.58348935032336</v>
      </c>
      <c r="O81" s="45">
        <f>Losunartölur!AA99</f>
        <v>292.90210638889243</v>
      </c>
      <c r="P81" s="45">
        <f>Losunartölur!AB99</f>
        <v>311.37704484506315</v>
      </c>
      <c r="Q81" s="45">
        <f>Losunartölur!AC99</f>
        <v>313.84141674597242</v>
      </c>
      <c r="R81" s="45">
        <f>Losunartölur!AD99</f>
        <v>318.06182815993714</v>
      </c>
      <c r="S81" s="45">
        <f>Losunartölur!AE99</f>
        <v>311.00870553855987</v>
      </c>
      <c r="T81" s="45">
        <f>Losunartölur!AF99</f>
        <v>301.14044393239038</v>
      </c>
      <c r="U81" s="45">
        <f>Losunartölur!AG99</f>
        <v>296.70711455164752</v>
      </c>
      <c r="V81" s="126">
        <f t="shared" si="12"/>
        <v>0.10292429703892171</v>
      </c>
      <c r="W81" s="138">
        <f t="shared" si="15"/>
        <v>2.6564757275769235E-2</v>
      </c>
      <c r="X81" s="139">
        <f t="shared" si="16"/>
        <v>-1.4721799977615135E-2</v>
      </c>
    </row>
    <row r="82" spans="2:24" ht="18" x14ac:dyDescent="0.35">
      <c r="B82" s="31" t="s">
        <v>29</v>
      </c>
      <c r="C82" s="31" t="s">
        <v>56</v>
      </c>
      <c r="D82" s="193"/>
      <c r="E82" s="194"/>
      <c r="F82" s="195"/>
      <c r="G82" s="45">
        <f>Losunartölur!S46</f>
        <v>241.09365494828333</v>
      </c>
      <c r="H82" s="45">
        <f>Losunartölur!T46</f>
        <v>218.10246629271663</v>
      </c>
      <c r="I82" s="45">
        <f>Losunartölur!U46</f>
        <v>219.65912466373331</v>
      </c>
      <c r="J82" s="45">
        <f>Losunartölur!V46</f>
        <v>212.65061855646667</v>
      </c>
      <c r="K82" s="45">
        <f>Losunartölur!W46</f>
        <v>148.13331456883333</v>
      </c>
      <c r="L82" s="45">
        <f>Losunartölur!X46</f>
        <v>118.70632263673332</v>
      </c>
      <c r="M82" s="45">
        <f>Losunartölur!Y46</f>
        <v>108.55418858901665</v>
      </c>
      <c r="N82" s="45">
        <f>Losunartölur!Z46</f>
        <v>104.6438394128333</v>
      </c>
      <c r="O82" s="45">
        <f>Losunartölur!AA46</f>
        <v>100.59477967303981</v>
      </c>
      <c r="P82" s="45">
        <f>Losunartölur!AB46</f>
        <v>144.33323498677743</v>
      </c>
      <c r="Q82" s="45">
        <f>Losunartölur!AC46</f>
        <v>118.18924269933332</v>
      </c>
      <c r="R82" s="45">
        <f>Losunartölur!AD46</f>
        <v>137.26513989979563</v>
      </c>
      <c r="S82" s="45">
        <f>Losunartölur!AE46</f>
        <v>140.75596959510088</v>
      </c>
      <c r="T82" s="45">
        <f>Losunartölur!AF46</f>
        <v>112.34152012492544</v>
      </c>
      <c r="U82" s="45">
        <f>Losunartölur!AG46</f>
        <v>88.603151099229251</v>
      </c>
      <c r="V82" s="126">
        <f t="shared" si="12"/>
        <v>3.073541750457125E-2</v>
      </c>
      <c r="W82" s="138">
        <f t="shared" ref="W82" si="17">U82/G82-1</f>
        <v>-0.63249488619584204</v>
      </c>
      <c r="X82" s="139">
        <f t="shared" ref="X82" si="18">U82/T82-1</f>
        <v>-0.21130539269273518</v>
      </c>
    </row>
    <row r="83" spans="2:24" ht="18" x14ac:dyDescent="0.35">
      <c r="B83" s="63" t="s">
        <v>3</v>
      </c>
      <c r="C83" s="144" t="s">
        <v>56</v>
      </c>
      <c r="D83" s="193"/>
      <c r="E83" s="194"/>
      <c r="F83" s="195"/>
      <c r="G83" s="45">
        <f t="shared" ref="G83:U83" si="19">G49-SUM(G75:G82)</f>
        <v>450.40368434651191</v>
      </c>
      <c r="H83" s="45">
        <f t="shared" si="19"/>
        <v>491.44102399292251</v>
      </c>
      <c r="I83" s="45">
        <f t="shared" si="19"/>
        <v>505.57449034921228</v>
      </c>
      <c r="J83" s="45">
        <f t="shared" si="19"/>
        <v>448.44108332489759</v>
      </c>
      <c r="K83" s="45">
        <f t="shared" si="19"/>
        <v>342.14887127171733</v>
      </c>
      <c r="L83" s="45">
        <f t="shared" si="19"/>
        <v>294.68236030751495</v>
      </c>
      <c r="M83" s="45">
        <f t="shared" si="19"/>
        <v>295.70509147363373</v>
      </c>
      <c r="N83" s="45">
        <f t="shared" si="19"/>
        <v>262.55365532254109</v>
      </c>
      <c r="O83" s="45">
        <f t="shared" si="19"/>
        <v>246.48685395367784</v>
      </c>
      <c r="P83" s="45">
        <f t="shared" si="19"/>
        <v>216.40683787892704</v>
      </c>
      <c r="Q83" s="45">
        <f t="shared" si="19"/>
        <v>250.5675336647987</v>
      </c>
      <c r="R83" s="45">
        <f t="shared" si="19"/>
        <v>239.20172878003405</v>
      </c>
      <c r="S83" s="45">
        <f t="shared" si="19"/>
        <v>222.8636538196356</v>
      </c>
      <c r="T83" s="45">
        <f t="shared" si="19"/>
        <v>239.75959438662539</v>
      </c>
      <c r="U83" s="45">
        <f t="shared" si="19"/>
        <v>244.52673452331419</v>
      </c>
      <c r="V83" s="126">
        <f t="shared" si="12"/>
        <v>8.4823521323598786E-2</v>
      </c>
      <c r="W83" s="140">
        <f t="shared" si="13"/>
        <v>-0.45709428447927414</v>
      </c>
      <c r="X83" s="141">
        <f t="shared" si="14"/>
        <v>1.9883000506755621E-2</v>
      </c>
    </row>
    <row r="84" spans="2:24" s="2" customFormat="1" ht="18.75" thickBot="1" x14ac:dyDescent="0.4">
      <c r="B84" s="61" t="s">
        <v>4</v>
      </c>
      <c r="C84" s="32" t="s">
        <v>57</v>
      </c>
      <c r="D84" s="196"/>
      <c r="E84" s="197"/>
      <c r="F84" s="198"/>
      <c r="G84" s="48">
        <f t="shared" ref="G84:U84" si="20">SUM(G75:G83)</f>
        <v>3140.9844491085719</v>
      </c>
      <c r="H84" s="49">
        <f t="shared" si="20"/>
        <v>3265.0713102150175</v>
      </c>
      <c r="I84" s="49">
        <f t="shared" si="20"/>
        <v>3431.1215570848076</v>
      </c>
      <c r="J84" s="49">
        <f t="shared" si="20"/>
        <v>3301.2046024977353</v>
      </c>
      <c r="K84" s="49">
        <f t="shared" si="20"/>
        <v>3162.2607820619733</v>
      </c>
      <c r="L84" s="49">
        <f t="shared" si="20"/>
        <v>3044.4581105002235</v>
      </c>
      <c r="M84" s="49">
        <f t="shared" si="20"/>
        <v>2938.4319922282275</v>
      </c>
      <c r="N84" s="49">
        <f t="shared" si="20"/>
        <v>2872.2068109952756</v>
      </c>
      <c r="O84" s="49">
        <f t="shared" si="20"/>
        <v>2854.8938233416607</v>
      </c>
      <c r="P84" s="49">
        <f t="shared" si="20"/>
        <v>2890.3850316256626</v>
      </c>
      <c r="Q84" s="49">
        <f t="shared" si="20"/>
        <v>2931.5108433754808</v>
      </c>
      <c r="R84" s="49">
        <f t="shared" si="20"/>
        <v>2913.1309957746903</v>
      </c>
      <c r="S84" s="49">
        <f t="shared" si="20"/>
        <v>2941.2018274445036</v>
      </c>
      <c r="T84" s="49">
        <f t="shared" si="20"/>
        <v>2943.5008710611664</v>
      </c>
      <c r="U84" s="49">
        <f t="shared" si="20"/>
        <v>2882.7703767502553</v>
      </c>
      <c r="V84" s="121">
        <f t="shared" si="12"/>
        <v>1</v>
      </c>
      <c r="W84" s="142">
        <f t="shared" si="13"/>
        <v>-8.2208007248045778E-2</v>
      </c>
      <c r="X84" s="135">
        <f t="shared" si="14"/>
        <v>-2.0632062625827285E-2</v>
      </c>
    </row>
    <row r="104" spans="2:54" ht="15.75" thickBot="1" x14ac:dyDescent="0.3"/>
    <row r="105" spans="2:54" s="58" customFormat="1" ht="21" x14ac:dyDescent="0.35">
      <c r="B105" s="74" t="s">
        <v>50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9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57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</row>
    <row r="107" spans="2:54" ht="30.75" thickBot="1" x14ac:dyDescent="0.3">
      <c r="C107" s="68" t="s">
        <v>33</v>
      </c>
      <c r="D107" s="188" t="s">
        <v>77</v>
      </c>
      <c r="E107" s="189"/>
      <c r="F107" s="189"/>
      <c r="G107" s="42">
        <v>2005</v>
      </c>
      <c r="H107" s="42">
        <v>2006</v>
      </c>
      <c r="I107" s="42">
        <v>2007</v>
      </c>
      <c r="J107" s="42">
        <v>2008</v>
      </c>
      <c r="K107" s="42">
        <v>2009</v>
      </c>
      <c r="L107" s="42">
        <v>2010</v>
      </c>
      <c r="M107" s="42">
        <v>2011</v>
      </c>
      <c r="N107" s="42">
        <v>2012</v>
      </c>
      <c r="O107" s="42">
        <v>2013</v>
      </c>
      <c r="P107" s="42">
        <v>2014</v>
      </c>
      <c r="Q107" s="42">
        <v>2015</v>
      </c>
      <c r="R107" s="42">
        <v>2016</v>
      </c>
      <c r="S107" s="42">
        <v>2017</v>
      </c>
      <c r="T107" s="42">
        <v>2018</v>
      </c>
      <c r="U107" s="42">
        <v>2019</v>
      </c>
      <c r="V107" s="101" t="s">
        <v>76</v>
      </c>
      <c r="W107" s="102" t="s">
        <v>71</v>
      </c>
      <c r="X107" s="122" t="s">
        <v>72</v>
      </c>
    </row>
    <row r="108" spans="2:54" ht="15" customHeight="1" x14ac:dyDescent="0.35">
      <c r="B108" s="65" t="s">
        <v>53</v>
      </c>
      <c r="C108" s="70" t="s">
        <v>56</v>
      </c>
      <c r="D108" s="190" t="s">
        <v>37</v>
      </c>
      <c r="E108" s="191"/>
      <c r="F108" s="192"/>
      <c r="G108" s="45">
        <v>31.174118</v>
      </c>
      <c r="H108" s="45">
        <v>25.455764341866672</v>
      </c>
      <c r="I108" s="45">
        <v>25.406225813333336</v>
      </c>
      <c r="J108" s="45">
        <v>25.030248853333333</v>
      </c>
      <c r="K108" s="45">
        <v>20.077822040000001</v>
      </c>
      <c r="L108" s="45">
        <v>21.75813826666667</v>
      </c>
      <c r="M108" s="45">
        <v>22.05996232</v>
      </c>
      <c r="N108" s="45">
        <v>15.966683531593601</v>
      </c>
      <c r="O108" s="45">
        <v>11.367055847674584</v>
      </c>
      <c r="P108" s="45">
        <v>7.9870000908463847</v>
      </c>
      <c r="Q108" s="45">
        <v>7.8773423299866687</v>
      </c>
      <c r="R108" s="45">
        <v>12.373307299119999</v>
      </c>
      <c r="S108" s="45">
        <v>10.500173123390434</v>
      </c>
      <c r="T108" s="45">
        <v>11.597262139844522</v>
      </c>
      <c r="U108" s="45">
        <v>9.9734661452456717</v>
      </c>
      <c r="V108" s="120">
        <f>U108/$U$111</f>
        <v>5.5046594140091666E-3</v>
      </c>
      <c r="W108" s="128">
        <f>U108/G108-1</f>
        <v>-0.68007222705560832</v>
      </c>
      <c r="X108" s="132">
        <f>U108/T108-1</f>
        <v>-0.14001546011622878</v>
      </c>
    </row>
    <row r="109" spans="2:54" ht="15" customHeight="1" x14ac:dyDescent="0.35">
      <c r="B109" s="66" t="s">
        <v>54</v>
      </c>
      <c r="C109" s="31" t="s">
        <v>56</v>
      </c>
      <c r="D109" s="193"/>
      <c r="E109" s="194"/>
      <c r="F109" s="195"/>
      <c r="G109" s="45">
        <v>376.83593000640002</v>
      </c>
      <c r="H109" s="45">
        <v>378.67314290880006</v>
      </c>
      <c r="I109" s="45">
        <v>398.15671910400005</v>
      </c>
      <c r="J109" s="45">
        <v>349.27363032799997</v>
      </c>
      <c r="K109" s="45">
        <v>350.6137790624</v>
      </c>
      <c r="L109" s="45">
        <v>369.7000336512001</v>
      </c>
      <c r="M109" s="45">
        <v>377.47027440484715</v>
      </c>
      <c r="N109" s="45">
        <v>410.12313323066928</v>
      </c>
      <c r="O109" s="45">
        <v>406.1587385957888</v>
      </c>
      <c r="P109" s="45">
        <v>368.42319359483201</v>
      </c>
      <c r="Q109" s="45">
        <v>400.91596159685452</v>
      </c>
      <c r="R109" s="45">
        <v>405.16545580981278</v>
      </c>
      <c r="S109" s="45">
        <v>428.32083524965424</v>
      </c>
      <c r="T109" s="45">
        <v>452.2433647004662</v>
      </c>
      <c r="U109" s="45">
        <v>428.79300000000001</v>
      </c>
      <c r="V109" s="120">
        <f t="shared" ref="V109:V110" si="21">U109/$U$111</f>
        <v>0.23666390297383327</v>
      </c>
      <c r="W109" s="129">
        <f t="shared" ref="W109:W111" si="22">U109/G109-1</f>
        <v>0.13787716578065567</v>
      </c>
      <c r="X109" s="133">
        <f t="shared" ref="X109:X110" si="23">U109/T109-1</f>
        <v>-5.1853419045734483E-2</v>
      </c>
    </row>
    <row r="110" spans="2:54" ht="15.75" customHeight="1" x14ac:dyDescent="0.35">
      <c r="B110" s="67" t="s">
        <v>55</v>
      </c>
      <c r="C110" s="69" t="s">
        <v>56</v>
      </c>
      <c r="D110" s="193"/>
      <c r="E110" s="194"/>
      <c r="F110" s="195"/>
      <c r="G110" s="46">
        <v>447.90682320269514</v>
      </c>
      <c r="H110" s="46">
        <v>909.13756031558182</v>
      </c>
      <c r="I110" s="46">
        <v>1024.3618779493479</v>
      </c>
      <c r="J110" s="46">
        <v>1598.197338961917</v>
      </c>
      <c r="K110" s="46">
        <v>1411.5383229507906</v>
      </c>
      <c r="L110" s="46">
        <v>1409.2122334986375</v>
      </c>
      <c r="M110" s="46">
        <v>1288.8165286988103</v>
      </c>
      <c r="N110" s="46">
        <v>1338.2025386094149</v>
      </c>
      <c r="O110" s="46">
        <v>1362.3519902290964</v>
      </c>
      <c r="P110" s="46">
        <v>1378.5311619666813</v>
      </c>
      <c r="Q110" s="46">
        <v>1403.2452502183073</v>
      </c>
      <c r="R110" s="46">
        <v>1363.3779257073038</v>
      </c>
      <c r="S110" s="46">
        <v>1392.4342069747249</v>
      </c>
      <c r="T110" s="46">
        <v>1390.2634967130271</v>
      </c>
      <c r="U110" s="46">
        <v>1373.0560999999998</v>
      </c>
      <c r="V110" s="120">
        <f t="shared" si="21"/>
        <v>0.75783143761215754</v>
      </c>
      <c r="W110" s="130">
        <f t="shared" si="22"/>
        <v>2.065494939733568</v>
      </c>
      <c r="X110" s="134">
        <f t="shared" si="23"/>
        <v>-1.23770758231877E-2</v>
      </c>
    </row>
    <row r="111" spans="2:54" ht="18.75" thickBot="1" x14ac:dyDescent="0.4">
      <c r="B111" s="64" t="s">
        <v>4</v>
      </c>
      <c r="C111" s="32" t="s">
        <v>57</v>
      </c>
      <c r="D111" s="196"/>
      <c r="E111" s="197"/>
      <c r="F111" s="198"/>
      <c r="G111" s="41">
        <f>SUM(G108:G110)</f>
        <v>855.91687120909523</v>
      </c>
      <c r="H111" s="49">
        <f t="shared" ref="H111:S111" si="24">SUM(H108:H110)</f>
        <v>1313.2664675662486</v>
      </c>
      <c r="I111" s="49">
        <f t="shared" si="24"/>
        <v>1447.9248228666813</v>
      </c>
      <c r="J111" s="49">
        <f t="shared" si="24"/>
        <v>1972.5012181432503</v>
      </c>
      <c r="K111" s="49">
        <f t="shared" si="24"/>
        <v>1782.2299240531906</v>
      </c>
      <c r="L111" s="49">
        <f t="shared" si="24"/>
        <v>1800.6704054165043</v>
      </c>
      <c r="M111" s="49">
        <f t="shared" si="24"/>
        <v>1688.3467654236574</v>
      </c>
      <c r="N111" s="49">
        <f t="shared" si="24"/>
        <v>1764.2923553716778</v>
      </c>
      <c r="O111" s="49">
        <f t="shared" si="24"/>
        <v>1779.8777846725598</v>
      </c>
      <c r="P111" s="49">
        <f t="shared" si="24"/>
        <v>1754.9413556523598</v>
      </c>
      <c r="Q111" s="49">
        <f t="shared" si="24"/>
        <v>1812.0385541451485</v>
      </c>
      <c r="R111" s="49">
        <f t="shared" si="24"/>
        <v>1780.9166888162365</v>
      </c>
      <c r="S111" s="49">
        <f t="shared" si="24"/>
        <v>1831.2552153477695</v>
      </c>
      <c r="T111" s="49">
        <f t="shared" ref="T111:U111" si="25">SUM(T108:T110)</f>
        <v>1854.1041235533378</v>
      </c>
      <c r="U111" s="49">
        <f t="shared" si="25"/>
        <v>1811.8225661452454</v>
      </c>
      <c r="V111" s="121">
        <f>U111/$U$111</f>
        <v>1</v>
      </c>
      <c r="W111" s="131">
        <f t="shared" si="22"/>
        <v>1.116820718331919</v>
      </c>
      <c r="X111" s="135">
        <f>U111/T111-1</f>
        <v>-2.2804305794358992E-2</v>
      </c>
    </row>
    <row r="112" spans="2:54" x14ac:dyDescent="0.25">
      <c r="D112" s="50" t="s">
        <v>39</v>
      </c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3"/>
      <c r="V112" s="43"/>
      <c r="W112" s="84"/>
      <c r="X112" s="82"/>
    </row>
    <row r="113" spans="10:22" x14ac:dyDescent="0.25"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34" spans="2:24" ht="15.75" thickBot="1" x14ac:dyDescent="0.3"/>
    <row r="135" spans="2:24" s="58" customFormat="1" ht="21" x14ac:dyDescent="0.35">
      <c r="B135" s="74" t="s">
        <v>81</v>
      </c>
      <c r="C135" s="145"/>
      <c r="W135" s="146"/>
    </row>
    <row r="137" spans="2:24" ht="30.75" thickBot="1" x14ac:dyDescent="0.3">
      <c r="C137" s="68" t="s">
        <v>33</v>
      </c>
      <c r="D137" s="188" t="s">
        <v>77</v>
      </c>
      <c r="E137" s="189"/>
      <c r="F137" s="189"/>
      <c r="G137" s="42">
        <v>2005</v>
      </c>
      <c r="H137" s="42">
        <v>2006</v>
      </c>
      <c r="I137" s="42">
        <v>2007</v>
      </c>
      <c r="J137" s="42">
        <v>2008</v>
      </c>
      <c r="K137" s="42">
        <v>2009</v>
      </c>
      <c r="L137" s="42">
        <v>2010</v>
      </c>
      <c r="M137" s="42">
        <v>2011</v>
      </c>
      <c r="N137" s="42">
        <v>2012</v>
      </c>
      <c r="O137" s="42">
        <v>2013</v>
      </c>
      <c r="P137" s="42">
        <v>2014</v>
      </c>
      <c r="Q137" s="42">
        <v>2015</v>
      </c>
      <c r="R137" s="42">
        <v>2016</v>
      </c>
      <c r="S137" s="42">
        <v>2017</v>
      </c>
      <c r="T137" s="42">
        <v>2018</v>
      </c>
      <c r="U137" s="42">
        <v>2019</v>
      </c>
      <c r="V137" s="101" t="s">
        <v>76</v>
      </c>
      <c r="W137" s="102" t="s">
        <v>71</v>
      </c>
      <c r="X137" s="122" t="s">
        <v>72</v>
      </c>
    </row>
    <row r="138" spans="2:24" ht="15" customHeight="1" x14ac:dyDescent="0.35">
      <c r="B138" s="65" t="s">
        <v>84</v>
      </c>
      <c r="C138" s="70" t="s">
        <v>56</v>
      </c>
      <c r="D138" s="190" t="s">
        <v>37</v>
      </c>
      <c r="E138" s="191"/>
      <c r="F138" s="192"/>
      <c r="G138" s="45">
        <f t="shared" ref="G138:U138" si="26">G49</f>
        <v>3140.9844491085719</v>
      </c>
      <c r="H138" s="45">
        <f t="shared" si="26"/>
        <v>3265.0713102150175</v>
      </c>
      <c r="I138" s="45">
        <f t="shared" si="26"/>
        <v>3431.1215570848076</v>
      </c>
      <c r="J138" s="45">
        <f t="shared" si="26"/>
        <v>3301.2046024977353</v>
      </c>
      <c r="K138" s="45">
        <f t="shared" si="26"/>
        <v>3162.2607820619733</v>
      </c>
      <c r="L138" s="45">
        <f t="shared" si="26"/>
        <v>3044.4581105002235</v>
      </c>
      <c r="M138" s="45">
        <f t="shared" si="26"/>
        <v>2938.4319922282275</v>
      </c>
      <c r="N138" s="45">
        <f t="shared" si="26"/>
        <v>2872.2068109952756</v>
      </c>
      <c r="O138" s="45">
        <f t="shared" si="26"/>
        <v>2854.8938233416607</v>
      </c>
      <c r="P138" s="45">
        <f t="shared" si="26"/>
        <v>2890.3850316256626</v>
      </c>
      <c r="Q138" s="45">
        <f t="shared" si="26"/>
        <v>2931.5108433754808</v>
      </c>
      <c r="R138" s="45">
        <f t="shared" si="26"/>
        <v>2913.1309957746903</v>
      </c>
      <c r="S138" s="45">
        <f t="shared" si="26"/>
        <v>2941.2018274445036</v>
      </c>
      <c r="T138" s="45">
        <f t="shared" si="26"/>
        <v>2943.5008710611664</v>
      </c>
      <c r="U138" s="45">
        <f t="shared" si="26"/>
        <v>2882.7703767502553</v>
      </c>
      <c r="V138" s="120">
        <f>U138/$U$111</f>
        <v>1.5910886808764677</v>
      </c>
      <c r="W138" s="128">
        <f>U138/G138-1</f>
        <v>-8.2208007248045778E-2</v>
      </c>
      <c r="X138" s="132">
        <f>U138/T138-1</f>
        <v>-2.0632062625827285E-2</v>
      </c>
    </row>
    <row r="139" spans="2:24" ht="15" customHeight="1" x14ac:dyDescent="0.35">
      <c r="B139" s="66" t="s">
        <v>86</v>
      </c>
      <c r="C139" s="31" t="s">
        <v>56</v>
      </c>
      <c r="D139" s="193"/>
      <c r="E139" s="194"/>
      <c r="F139" s="195"/>
      <c r="G139" s="45">
        <f t="shared" ref="G139:U139" si="27">G16</f>
        <v>855.98123812839515</v>
      </c>
      <c r="H139" s="45">
        <f t="shared" si="27"/>
        <v>1313.3229027948287</v>
      </c>
      <c r="I139" s="45">
        <f t="shared" si="27"/>
        <v>1447.9789505148212</v>
      </c>
      <c r="J139" s="45">
        <f t="shared" si="27"/>
        <v>1972.5539745126102</v>
      </c>
      <c r="K139" s="45">
        <f t="shared" si="27"/>
        <v>1782.2814525456306</v>
      </c>
      <c r="L139" s="45">
        <f t="shared" si="27"/>
        <v>1800.7247401398042</v>
      </c>
      <c r="M139" s="45">
        <f t="shared" si="27"/>
        <v>1688.3972224381973</v>
      </c>
      <c r="N139" s="45">
        <f t="shared" si="27"/>
        <v>1764.3292885955782</v>
      </c>
      <c r="O139" s="45">
        <f t="shared" si="27"/>
        <v>1779.8814230522012</v>
      </c>
      <c r="P139" s="45">
        <f t="shared" si="27"/>
        <v>1754.9435046978817</v>
      </c>
      <c r="Q139" s="45">
        <f t="shared" si="27"/>
        <v>1812.0409400834837</v>
      </c>
      <c r="R139" s="45">
        <f t="shared" si="27"/>
        <v>1780.9645254350892</v>
      </c>
      <c r="S139" s="45">
        <f t="shared" si="27"/>
        <v>1831.6686219580765</v>
      </c>
      <c r="T139" s="45">
        <f t="shared" si="27"/>
        <v>1854.6851967106909</v>
      </c>
      <c r="U139" s="45">
        <f t="shared" si="27"/>
        <v>1812.7069999999999</v>
      </c>
      <c r="V139" s="120">
        <f t="shared" ref="V139:V141" si="28">U139/$U$111</f>
        <v>1.0004881459538482</v>
      </c>
      <c r="W139" s="129">
        <f t="shared" ref="W139:W142" si="29">U139/G139-1</f>
        <v>1.1176947802775299</v>
      </c>
      <c r="X139" s="133">
        <f t="shared" ref="X139:X141" si="30">U139/T139-1</f>
        <v>-2.2633596679986434E-2</v>
      </c>
    </row>
    <row r="140" spans="2:24" ht="15" customHeight="1" x14ac:dyDescent="0.35">
      <c r="B140" s="66" t="s">
        <v>82</v>
      </c>
      <c r="C140" s="31" t="s">
        <v>56</v>
      </c>
      <c r="D140" s="193"/>
      <c r="E140" s="194"/>
      <c r="F140" s="195"/>
      <c r="G140" s="45">
        <f>Losunartölur!S190</f>
        <v>9386.7931096378961</v>
      </c>
      <c r="H140" s="45">
        <f>Losunartölur!T190</f>
        <v>9462.6674478752102</v>
      </c>
      <c r="I140" s="45">
        <f>Losunartölur!U190</f>
        <v>9486.5057181591092</v>
      </c>
      <c r="J140" s="45">
        <f>Losunartölur!V190</f>
        <v>9510.6208309895119</v>
      </c>
      <c r="K140" s="45">
        <f>Losunartölur!W190</f>
        <v>9501.5109870925153</v>
      </c>
      <c r="L140" s="45">
        <f>Losunartölur!X190</f>
        <v>9501.8697179374249</v>
      </c>
      <c r="M140" s="45">
        <f>Losunartölur!Y190</f>
        <v>9503.509256395133</v>
      </c>
      <c r="N140" s="45">
        <f>Losunartölur!Z190</f>
        <v>9508.6648993528433</v>
      </c>
      <c r="O140" s="45">
        <f>Losunartölur!AA190</f>
        <v>9513.6128324180136</v>
      </c>
      <c r="P140" s="45">
        <f>Losunartölur!AB190</f>
        <v>9513.5595965671255</v>
      </c>
      <c r="Q140" s="45">
        <f>Losunartölur!AC190</f>
        <v>9514.866481852976</v>
      </c>
      <c r="R140" s="45">
        <f>Losunartölur!AD190</f>
        <v>9510.7571322250733</v>
      </c>
      <c r="S140" s="45">
        <f>Losunartölur!AE190</f>
        <v>9509.7707939612264</v>
      </c>
      <c r="T140" s="45">
        <f>Losunartölur!AF190</f>
        <v>9508.8518260554447</v>
      </c>
      <c r="U140" s="45">
        <f>Losunartölur!AG190</f>
        <v>9518.2980613894688</v>
      </c>
      <c r="V140" s="120">
        <f t="shared" ref="V140" si="31">U140/$U$111</f>
        <v>5.2534382997779874</v>
      </c>
      <c r="W140" s="129">
        <f t="shared" ref="W140" si="32">U140/G140-1</f>
        <v>1.4009571769143303E-2</v>
      </c>
      <c r="X140" s="133">
        <f t="shared" ref="X140" si="33">U140/T140-1</f>
        <v>9.9341492609439364E-4</v>
      </c>
    </row>
    <row r="141" spans="2:24" ht="15.75" customHeight="1" x14ac:dyDescent="0.35">
      <c r="B141" s="67" t="s">
        <v>83</v>
      </c>
      <c r="C141" s="69" t="s">
        <v>56</v>
      </c>
      <c r="D141" s="193"/>
      <c r="E141" s="194"/>
      <c r="F141" s="195"/>
      <c r="G141" s="46">
        <f>Losunartölur!S191</f>
        <v>-153.51426282133133</v>
      </c>
      <c r="H141" s="46">
        <f>Losunartölur!T191</f>
        <v>-159.77812203419663</v>
      </c>
      <c r="I141" s="46">
        <f>Losunartölur!U191</f>
        <v>-167.48393927899528</v>
      </c>
      <c r="J141" s="46">
        <f>Losunartölur!V191</f>
        <v>-171.51542058100111</v>
      </c>
      <c r="K141" s="46">
        <f>Losunartölur!W191</f>
        <v>-185.08739946372748</v>
      </c>
      <c r="L141" s="46">
        <f>Losunartölur!X191</f>
        <v>-208.48748191885798</v>
      </c>
      <c r="M141" s="46">
        <f>Losunartölur!Y191</f>
        <v>-235.62668802374174</v>
      </c>
      <c r="N141" s="46">
        <f>Losunartölur!Z191</f>
        <v>-246.18984554873899</v>
      </c>
      <c r="O141" s="46">
        <f>Losunartölur!AA191</f>
        <v>-264.78946415546994</v>
      </c>
      <c r="P141" s="46">
        <f>Losunartölur!AB191</f>
        <v>-288.50397222389267</v>
      </c>
      <c r="Q141" s="46">
        <f>Losunartölur!AC191</f>
        <v>-312.68707910043298</v>
      </c>
      <c r="R141" s="46">
        <f>Losunartölur!AD191</f>
        <v>-336.000614586778</v>
      </c>
      <c r="S141" s="46">
        <f>Losunartölur!AE191</f>
        <v>-374.54399178388991</v>
      </c>
      <c r="T141" s="46">
        <f>Losunartölur!AF191</f>
        <v>-403.27785576423219</v>
      </c>
      <c r="U141" s="46">
        <f>Losunartölur!AG191</f>
        <v>-446.24146650286093</v>
      </c>
      <c r="V141" s="120">
        <f t="shared" si="28"/>
        <v>-0.24629424251639873</v>
      </c>
      <c r="W141" s="130">
        <f t="shared" si="29"/>
        <v>1.9068404348996695</v>
      </c>
      <c r="X141" s="134">
        <f t="shared" si="30"/>
        <v>0.1065360027200366</v>
      </c>
    </row>
    <row r="142" spans="2:24" ht="18.75" thickBot="1" x14ac:dyDescent="0.4">
      <c r="B142" s="64" t="s">
        <v>4</v>
      </c>
      <c r="C142" s="32" t="s">
        <v>57</v>
      </c>
      <c r="D142" s="196"/>
      <c r="E142" s="197"/>
      <c r="F142" s="198"/>
      <c r="G142" s="41">
        <f>SUM(G138:G141)</f>
        <v>13230.244534053532</v>
      </c>
      <c r="H142" s="49">
        <f t="shared" ref="H142:U142" si="34">SUM(H138:H141)</f>
        <v>13881.283538850859</v>
      </c>
      <c r="I142" s="49">
        <f t="shared" si="34"/>
        <v>14198.122286479744</v>
      </c>
      <c r="J142" s="49">
        <f t="shared" si="34"/>
        <v>14612.863987418856</v>
      </c>
      <c r="K142" s="49">
        <f t="shared" si="34"/>
        <v>14260.965822236392</v>
      </c>
      <c r="L142" s="49">
        <f t="shared" si="34"/>
        <v>14138.565086658595</v>
      </c>
      <c r="M142" s="49">
        <f t="shared" si="34"/>
        <v>13894.711783037816</v>
      </c>
      <c r="N142" s="49">
        <f t="shared" si="34"/>
        <v>13899.011153394958</v>
      </c>
      <c r="O142" s="49">
        <f t="shared" si="34"/>
        <v>13883.598614656405</v>
      </c>
      <c r="P142" s="49">
        <f t="shared" si="34"/>
        <v>13870.384160666777</v>
      </c>
      <c r="Q142" s="49">
        <f t="shared" si="34"/>
        <v>13945.731186211508</v>
      </c>
      <c r="R142" s="49">
        <f t="shared" si="34"/>
        <v>13868.852038848076</v>
      </c>
      <c r="S142" s="49">
        <f t="shared" si="34"/>
        <v>13908.097251579917</v>
      </c>
      <c r="T142" s="49">
        <f t="shared" si="34"/>
        <v>13903.76003806307</v>
      </c>
      <c r="U142" s="49">
        <f t="shared" si="34"/>
        <v>13767.533971636863</v>
      </c>
      <c r="V142" s="121">
        <f>U142/$U$111</f>
        <v>7.5987208840919047</v>
      </c>
      <c r="W142" s="131">
        <f t="shared" si="29"/>
        <v>4.0610695909693462E-2</v>
      </c>
      <c r="X142" s="135">
        <f>U142/T142-1</f>
        <v>-9.7977860703344355E-3</v>
      </c>
    </row>
    <row r="165" spans="7:32" x14ac:dyDescent="0.25">
      <c r="AF165" s="2" t="s">
        <v>87</v>
      </c>
    </row>
    <row r="166" spans="7:32" x14ac:dyDescent="0.25">
      <c r="G166" s="157">
        <v>2005</v>
      </c>
      <c r="H166" s="157">
        <v>2006</v>
      </c>
      <c r="I166" s="157">
        <v>2007</v>
      </c>
      <c r="J166" s="157">
        <v>2008</v>
      </c>
      <c r="K166" s="157">
        <v>2009</v>
      </c>
      <c r="L166" s="157">
        <v>2010</v>
      </c>
      <c r="M166" s="157">
        <v>2011</v>
      </c>
      <c r="N166" s="157">
        <v>2012</v>
      </c>
      <c r="O166" s="157">
        <v>2013</v>
      </c>
      <c r="P166" s="157">
        <v>2014</v>
      </c>
      <c r="Q166" s="157">
        <v>2015</v>
      </c>
      <c r="R166" s="157">
        <v>2016</v>
      </c>
      <c r="S166" s="157">
        <v>2017</v>
      </c>
      <c r="T166" s="157">
        <v>2018</v>
      </c>
      <c r="U166" s="157">
        <v>2019</v>
      </c>
      <c r="V166" s="157">
        <v>2020</v>
      </c>
      <c r="W166" s="157">
        <v>2021</v>
      </c>
      <c r="X166" s="157">
        <v>2022</v>
      </c>
      <c r="Y166" s="157">
        <v>2023</v>
      </c>
      <c r="Z166" s="157">
        <v>2024</v>
      </c>
      <c r="AA166" s="157">
        <v>2025</v>
      </c>
      <c r="AB166" s="157">
        <v>2026</v>
      </c>
      <c r="AC166" s="157">
        <v>2027</v>
      </c>
      <c r="AD166" s="157">
        <v>2028</v>
      </c>
      <c r="AE166" s="157">
        <v>2029</v>
      </c>
      <c r="AF166" s="157">
        <v>2030</v>
      </c>
    </row>
    <row r="167" spans="7:32" x14ac:dyDescent="0.25">
      <c r="AF167" s="81">
        <f>G49*(1-29%)</f>
        <v>2230.0989588670859</v>
      </c>
    </row>
  </sheetData>
  <mergeCells count="11">
    <mergeCell ref="D137:F137"/>
    <mergeCell ref="D138:F142"/>
    <mergeCell ref="D15:F18"/>
    <mergeCell ref="D45:F49"/>
    <mergeCell ref="C2:E10"/>
    <mergeCell ref="D108:F111"/>
    <mergeCell ref="D14:F14"/>
    <mergeCell ref="D44:F44"/>
    <mergeCell ref="D107:F107"/>
    <mergeCell ref="D74:F74"/>
    <mergeCell ref="D75:F84"/>
  </mergeCells>
  <conditionalFormatting sqref="G50:U50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Upplýsingar um skjalið</vt:lpstr>
      <vt:lpstr>Losunartölur</vt:lpstr>
      <vt:lpstr>Losun skipt eftir skuldbind.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2021-04-14T15:39:01Z</dcterms:modified>
</cp:coreProperties>
</file>