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1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2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5.xml" ContentType="application/vnd.openxmlformats-officedocument.themeOverride+xml"/>
  <Override PartName="/xl/charts/chartEx1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charts/chart2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6.xml" ContentType="application/vnd.openxmlformats-officedocument.themeOverride+xml"/>
  <Override PartName="/xl/drawings/drawing3.xml" ContentType="application/vnd.openxmlformats-officedocument.drawingml.chartshapes+xml"/>
  <Override PartName="/xl/charts/chart2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BA0A978D-CB28-43EF-9666-7ABBD223A37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pplýsingar um skjalið" sheetId="4" r:id="rId1"/>
    <sheet name="Losun skipt eftir geirum" sheetId="1" r:id="rId2"/>
    <sheet name="Losun skipt eftir skuldbind." sheetId="2" r:id="rId3"/>
  </sheets>
  <definedNames>
    <definedName name="_xlchart.v1.0" hidden="1">'Losun skipt eftir skuldbind.'!$B$82:$B$90</definedName>
    <definedName name="_xlchart.v1.1" hidden="1">'Losun skipt eftir skuldbind.'!$U$82:$U$90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2" l="1"/>
  <c r="AJ136" i="1"/>
  <c r="AK136" i="1"/>
  <c r="AL136" i="1"/>
  <c r="K48" i="1"/>
  <c r="AG48" i="1"/>
  <c r="AC48" i="1"/>
  <c r="Y48" i="1"/>
  <c r="U48" i="1"/>
  <c r="Q48" i="1"/>
  <c r="M48" i="1"/>
  <c r="E48" i="1"/>
  <c r="I48" i="1"/>
  <c r="G48" i="1"/>
  <c r="O48" i="1"/>
  <c r="AK45" i="1"/>
  <c r="AL45" i="1"/>
  <c r="AI48" i="1"/>
  <c r="AJ47" i="1" s="1"/>
  <c r="AE48" i="1"/>
  <c r="AA48" i="1"/>
  <c r="W48" i="1"/>
  <c r="S48" i="1"/>
  <c r="AB48" i="1"/>
  <c r="T48" i="1"/>
  <c r="L48" i="1"/>
  <c r="D48" i="1"/>
  <c r="AK47" i="1"/>
  <c r="AL47" i="1"/>
  <c r="AJ44" i="1"/>
  <c r="AD48" i="1"/>
  <c r="V48" i="1"/>
  <c r="N48" i="1"/>
  <c r="F48" i="1"/>
  <c r="AL46" i="1"/>
  <c r="AK46" i="1"/>
  <c r="AF48" i="1"/>
  <c r="X48" i="1"/>
  <c r="P48" i="1"/>
  <c r="H48" i="1"/>
  <c r="AH48" i="1"/>
  <c r="Z48" i="1"/>
  <c r="R48" i="1"/>
  <c r="J48" i="1"/>
  <c r="AL44" i="1"/>
  <c r="AK44" i="1"/>
  <c r="AJ110" i="1"/>
  <c r="AJ46" i="1" l="1"/>
  <c r="AJ45" i="1"/>
  <c r="AJ48" i="1"/>
  <c r="AK48" i="1"/>
  <c r="AL48" i="1"/>
  <c r="AL77" i="1" l="1"/>
  <c r="AL74" i="1"/>
  <c r="AK74" i="1"/>
  <c r="AL72" i="1"/>
  <c r="AK73" i="1"/>
  <c r="AL73" i="1"/>
  <c r="AK77" i="1"/>
  <c r="AK78" i="1"/>
  <c r="AL76" i="1"/>
  <c r="AK72" i="1"/>
  <c r="AK76" i="1"/>
  <c r="AL78" i="1"/>
  <c r="AL17" i="1" l="1"/>
  <c r="AK15" i="1"/>
  <c r="AL15" i="1"/>
  <c r="AL18" i="1"/>
  <c r="AK18" i="1"/>
  <c r="H20" i="1"/>
  <c r="L20" i="1"/>
  <c r="P20" i="1"/>
  <c r="T20" i="1"/>
  <c r="X20" i="1"/>
  <c r="AB20" i="1"/>
  <c r="N20" i="1"/>
  <c r="R20" i="1"/>
  <c r="V20" i="1"/>
  <c r="AF20" i="1"/>
  <c r="Z20" i="1"/>
  <c r="AD20" i="1"/>
  <c r="AH20" i="1"/>
  <c r="AK16" i="1"/>
  <c r="AL16" i="1"/>
  <c r="D20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17" i="1"/>
  <c r="AK19" i="1"/>
  <c r="F20" i="1"/>
  <c r="J20" i="1"/>
  <c r="AL19" i="1"/>
  <c r="AJ16" i="1" l="1"/>
  <c r="AJ15" i="1"/>
  <c r="AJ17" i="1"/>
  <c r="AJ20" i="1"/>
  <c r="AJ18" i="1"/>
  <c r="AJ19" i="1"/>
  <c r="V48" i="2"/>
  <c r="W48" i="2"/>
  <c r="V47" i="2"/>
  <c r="W47" i="2"/>
  <c r="AL20" i="1"/>
  <c r="AK20" i="1"/>
  <c r="AJ103" i="1" l="1"/>
  <c r="AL110" i="1"/>
  <c r="AK165" i="1" l="1"/>
  <c r="AJ102" i="1"/>
  <c r="AK102" i="1"/>
  <c r="AI109" i="1"/>
  <c r="AK105" i="1"/>
  <c r="AK134" i="1"/>
  <c r="AK138" i="1"/>
  <c r="AK104" i="1"/>
  <c r="AK108" i="1"/>
  <c r="AK133" i="1"/>
  <c r="AI140" i="1"/>
  <c r="V18" i="2" l="1"/>
  <c r="AJ135" i="1"/>
  <c r="V82" i="2" l="1"/>
  <c r="D192" i="1" l="1"/>
  <c r="AL219" i="1"/>
  <c r="AH223" i="1"/>
  <c r="Z223" i="1"/>
  <c r="R223" i="1"/>
  <c r="D223" i="1"/>
  <c r="AD223" i="1"/>
  <c r="V223" i="1"/>
  <c r="N223" i="1"/>
  <c r="F223" i="1"/>
  <c r="U223" i="1"/>
  <c r="M223" i="1"/>
  <c r="E223" i="1"/>
  <c r="AB223" i="1"/>
  <c r="T223" i="1"/>
  <c r="AI223" i="1"/>
  <c r="AA223" i="1"/>
  <c r="S223" i="1"/>
  <c r="K223" i="1"/>
  <c r="AL221" i="1"/>
  <c r="J223" i="1"/>
  <c r="AG223" i="1"/>
  <c r="Y223" i="1"/>
  <c r="Q223" i="1"/>
  <c r="I223" i="1"/>
  <c r="AF223" i="1"/>
  <c r="X223" i="1"/>
  <c r="P223" i="1"/>
  <c r="H223" i="1"/>
  <c r="AE223" i="1"/>
  <c r="W223" i="1"/>
  <c r="O223" i="1"/>
  <c r="G223" i="1"/>
  <c r="AC223" i="1"/>
  <c r="L223" i="1"/>
  <c r="AL218" i="1"/>
  <c r="AK221" i="1"/>
  <c r="AL222" i="1"/>
  <c r="AL220" i="1"/>
  <c r="AJ223" i="1" l="1"/>
  <c r="AJ221" i="1"/>
  <c r="AJ222" i="1"/>
  <c r="AJ220" i="1"/>
  <c r="AJ219" i="1"/>
  <c r="AJ218" i="1"/>
  <c r="AJ217" i="1"/>
  <c r="AI75" i="1" l="1"/>
  <c r="AH109" i="1"/>
  <c r="AH75" i="1" s="1"/>
  <c r="AH79" i="1" s="1"/>
  <c r="AG109" i="1"/>
  <c r="AG75" i="1" s="1"/>
  <c r="AG79" i="1" s="1"/>
  <c r="AF109" i="1"/>
  <c r="AF75" i="1" s="1"/>
  <c r="AF79" i="1" s="1"/>
  <c r="AE109" i="1"/>
  <c r="AE75" i="1" s="1"/>
  <c r="AE79" i="1" s="1"/>
  <c r="AD109" i="1"/>
  <c r="AD75" i="1" s="1"/>
  <c r="AD79" i="1" s="1"/>
  <c r="AC109" i="1"/>
  <c r="AC75" i="1" s="1"/>
  <c r="AC79" i="1" s="1"/>
  <c r="AB109" i="1"/>
  <c r="AB75" i="1" s="1"/>
  <c r="AB79" i="1" s="1"/>
  <c r="AA109" i="1"/>
  <c r="AA75" i="1" s="1"/>
  <c r="AA79" i="1" s="1"/>
  <c r="Z109" i="1"/>
  <c r="Z75" i="1" s="1"/>
  <c r="Z79" i="1" s="1"/>
  <c r="Y109" i="1"/>
  <c r="Y75" i="1" s="1"/>
  <c r="Y79" i="1" s="1"/>
  <c r="X109" i="1"/>
  <c r="X75" i="1" s="1"/>
  <c r="X79" i="1" s="1"/>
  <c r="W109" i="1"/>
  <c r="W75" i="1" s="1"/>
  <c r="W79" i="1" s="1"/>
  <c r="V109" i="1"/>
  <c r="V75" i="1" s="1"/>
  <c r="V79" i="1" s="1"/>
  <c r="U109" i="1"/>
  <c r="U75" i="1" s="1"/>
  <c r="U79" i="1" s="1"/>
  <c r="T109" i="1"/>
  <c r="T75" i="1" s="1"/>
  <c r="T79" i="1" s="1"/>
  <c r="S109" i="1"/>
  <c r="S75" i="1" s="1"/>
  <c r="S79" i="1" s="1"/>
  <c r="R109" i="1"/>
  <c r="R75" i="1" s="1"/>
  <c r="R79" i="1" s="1"/>
  <c r="Q109" i="1"/>
  <c r="Q75" i="1" s="1"/>
  <c r="Q79" i="1" s="1"/>
  <c r="P109" i="1"/>
  <c r="P75" i="1" s="1"/>
  <c r="P79" i="1" s="1"/>
  <c r="O109" i="1"/>
  <c r="O75" i="1" s="1"/>
  <c r="O79" i="1" s="1"/>
  <c r="N109" i="1"/>
  <c r="N75" i="1" s="1"/>
  <c r="N79" i="1" s="1"/>
  <c r="M109" i="1"/>
  <c r="M75" i="1" s="1"/>
  <c r="M79" i="1" s="1"/>
  <c r="L109" i="1"/>
  <c r="L75" i="1" s="1"/>
  <c r="L79" i="1" s="1"/>
  <c r="K109" i="1"/>
  <c r="K75" i="1" s="1"/>
  <c r="K79" i="1" s="1"/>
  <c r="J109" i="1"/>
  <c r="J75" i="1" s="1"/>
  <c r="J79" i="1" s="1"/>
  <c r="I109" i="1"/>
  <c r="I75" i="1" s="1"/>
  <c r="I79" i="1" s="1"/>
  <c r="H109" i="1"/>
  <c r="H75" i="1" s="1"/>
  <c r="H79" i="1" s="1"/>
  <c r="G109" i="1"/>
  <c r="G75" i="1" s="1"/>
  <c r="G79" i="1" s="1"/>
  <c r="F109" i="1"/>
  <c r="F75" i="1" s="1"/>
  <c r="F79" i="1" s="1"/>
  <c r="E109" i="1"/>
  <c r="E75" i="1" s="1"/>
  <c r="E79" i="1" s="1"/>
  <c r="D109" i="1"/>
  <c r="D75" i="1" s="1"/>
  <c r="D79" i="1" s="1"/>
  <c r="AK75" i="1" l="1"/>
  <c r="AL75" i="1"/>
  <c r="AI79" i="1"/>
  <c r="F250" i="1"/>
  <c r="J250" i="1"/>
  <c r="N250" i="1"/>
  <c r="R250" i="1"/>
  <c r="V250" i="1"/>
  <c r="AK220" i="1"/>
  <c r="AL217" i="1"/>
  <c r="AJ72" i="1" l="1"/>
  <c r="AJ74" i="1"/>
  <c r="AL79" i="1"/>
  <c r="AK79" i="1"/>
  <c r="AJ79" i="1"/>
  <c r="AJ77" i="1"/>
  <c r="AJ76" i="1"/>
  <c r="AJ78" i="1"/>
  <c r="AJ73" i="1"/>
  <c r="AJ75" i="1"/>
  <c r="AD250" i="1"/>
  <c r="AG250" i="1"/>
  <c r="AC250" i="1"/>
  <c r="Y250" i="1"/>
  <c r="U250" i="1"/>
  <c r="Q250" i="1"/>
  <c r="M250" i="1"/>
  <c r="I250" i="1"/>
  <c r="E250" i="1"/>
  <c r="AE250" i="1"/>
  <c r="AA250" i="1"/>
  <c r="O250" i="1"/>
  <c r="K250" i="1"/>
  <c r="G250" i="1"/>
  <c r="W250" i="1"/>
  <c r="Z250" i="1"/>
  <c r="AH250" i="1"/>
  <c r="S250" i="1"/>
  <c r="AF250" i="1"/>
  <c r="AB250" i="1"/>
  <c r="X250" i="1"/>
  <c r="T250" i="1"/>
  <c r="P250" i="1"/>
  <c r="L250" i="1"/>
  <c r="H250" i="1"/>
  <c r="D250" i="1"/>
  <c r="AK218" i="1"/>
  <c r="AK219" i="1"/>
  <c r="AL248" i="1"/>
  <c r="AL249" i="1"/>
  <c r="AI250" i="1"/>
  <c r="AK249" i="1"/>
  <c r="AK248" i="1"/>
  <c r="AK217" i="1"/>
  <c r="AL250" i="1" l="1"/>
  <c r="AK250" i="1"/>
  <c r="AL223" i="1"/>
  <c r="AK223" i="1"/>
  <c r="X192" i="1" l="1"/>
  <c r="AJ107" i="1"/>
  <c r="AJ104" i="1"/>
  <c r="Y192" i="1" l="1"/>
  <c r="I192" i="1"/>
  <c r="P192" i="1"/>
  <c r="AL138" i="1"/>
  <c r="AL191" i="1"/>
  <c r="AE192" i="1"/>
  <c r="W192" i="1"/>
  <c r="O192" i="1"/>
  <c r="G192" i="1"/>
  <c r="AD192" i="1"/>
  <c r="V192" i="1"/>
  <c r="N192" i="1"/>
  <c r="Q192" i="1"/>
  <c r="AA166" i="1"/>
  <c r="AL102" i="1"/>
  <c r="AL103" i="1"/>
  <c r="AJ106" i="1"/>
  <c r="AK164" i="1"/>
  <c r="AG192" i="1"/>
  <c r="D166" i="1"/>
  <c r="AD166" i="1"/>
  <c r="H192" i="1"/>
  <c r="F192" i="1"/>
  <c r="AI192" i="1"/>
  <c r="S166" i="1"/>
  <c r="AK137" i="1"/>
  <c r="K166" i="1"/>
  <c r="AK188" i="1"/>
  <c r="AL164" i="1"/>
  <c r="AA192" i="1"/>
  <c r="S192" i="1"/>
  <c r="K192" i="1"/>
  <c r="AH192" i="1"/>
  <c r="Z192" i="1"/>
  <c r="R192" i="1"/>
  <c r="J192" i="1"/>
  <c r="AL139" i="1"/>
  <c r="AG166" i="1"/>
  <c r="Y166" i="1"/>
  <c r="Q166" i="1"/>
  <c r="I166" i="1"/>
  <c r="AL190" i="1"/>
  <c r="AF166" i="1"/>
  <c r="X166" i="1"/>
  <c r="P166" i="1"/>
  <c r="H166" i="1"/>
  <c r="AE166" i="1"/>
  <c r="W166" i="1"/>
  <c r="O166" i="1"/>
  <c r="G166" i="1"/>
  <c r="AL105" i="1"/>
  <c r="AL107" i="1"/>
  <c r="AL108" i="1"/>
  <c r="AK106" i="1"/>
  <c r="AF192" i="1"/>
  <c r="AL106" i="1"/>
  <c r="V166" i="1"/>
  <c r="N166" i="1"/>
  <c r="F166" i="1"/>
  <c r="AC166" i="1"/>
  <c r="U166" i="1"/>
  <c r="M166" i="1"/>
  <c r="E166" i="1"/>
  <c r="AC192" i="1"/>
  <c r="U192" i="1"/>
  <c r="M192" i="1"/>
  <c r="E192" i="1"/>
  <c r="AB192" i="1"/>
  <c r="T192" i="1"/>
  <c r="L192" i="1"/>
  <c r="AJ105" i="1"/>
  <c r="AL104" i="1"/>
  <c r="AH166" i="1"/>
  <c r="Z166" i="1"/>
  <c r="R166" i="1"/>
  <c r="J166" i="1"/>
  <c r="AL162" i="1"/>
  <c r="AK190" i="1"/>
  <c r="AK139" i="1"/>
  <c r="AL163" i="1"/>
  <c r="AK191" i="1"/>
  <c r="AJ108" i="1"/>
  <c r="AK107" i="1"/>
  <c r="AK162" i="1"/>
  <c r="AL165" i="1"/>
  <c r="AL188" i="1"/>
  <c r="AL137" i="1"/>
  <c r="AK163" i="1"/>
  <c r="AL189" i="1"/>
  <c r="AI166" i="1"/>
  <c r="AB166" i="1"/>
  <c r="T166" i="1"/>
  <c r="L166" i="1"/>
  <c r="AK103" i="1"/>
  <c r="AJ162" i="1" l="1"/>
  <c r="AJ164" i="1"/>
  <c r="AJ189" i="1"/>
  <c r="AJ192" i="1"/>
  <c r="AJ191" i="1"/>
  <c r="AJ190" i="1"/>
  <c r="AJ188" i="1"/>
  <c r="AJ165" i="1"/>
  <c r="AJ248" i="1"/>
  <c r="AJ249" i="1"/>
  <c r="AJ250" i="1"/>
  <c r="V50" i="2"/>
  <c r="W50" i="2"/>
  <c r="AL192" i="1"/>
  <c r="V49" i="2"/>
  <c r="W49" i="2"/>
  <c r="AK166" i="1"/>
  <c r="AL166" i="1"/>
  <c r="AJ166" i="1"/>
  <c r="AJ163" i="1"/>
  <c r="AL109" i="1"/>
  <c r="AK109" i="1"/>
  <c r="AJ109" i="1"/>
  <c r="W87" i="2" l="1"/>
  <c r="W84" i="2"/>
  <c r="W88" i="2"/>
  <c r="W86" i="2"/>
  <c r="W82" i="2" l="1"/>
  <c r="AK192" i="1"/>
  <c r="W85" i="2"/>
  <c r="W83" i="2" l="1"/>
  <c r="W89" i="2"/>
  <c r="V83" i="2" l="1"/>
  <c r="V89" i="2"/>
  <c r="V87" i="2" l="1"/>
  <c r="V85" i="2"/>
  <c r="V84" i="2"/>
  <c r="V88" i="2"/>
  <c r="V86" i="2" l="1"/>
  <c r="AK110" i="1" l="1"/>
  <c r="W18" i="2" l="1"/>
  <c r="AG140" i="1" l="1"/>
  <c r="AF140" i="1" l="1"/>
  <c r="O140" i="1" l="1"/>
  <c r="N140" i="1" l="1"/>
  <c r="P140" i="1"/>
  <c r="H140" i="1"/>
  <c r="X140" i="1"/>
  <c r="Y140" i="1"/>
  <c r="G140" i="1"/>
  <c r="L140" i="1"/>
  <c r="W140" i="1"/>
  <c r="R140" i="1"/>
  <c r="M140" i="1"/>
  <c r="E140" i="1"/>
  <c r="V140" i="1"/>
  <c r="F140" i="1"/>
  <c r="U140" i="1"/>
  <c r="AC140" i="1"/>
  <c r="AA140" i="1"/>
  <c r="I140" i="1"/>
  <c r="J140" i="1"/>
  <c r="AD140" i="1"/>
  <c r="S140" i="1"/>
  <c r="AE140" i="1"/>
  <c r="AB140" i="1"/>
  <c r="Q140" i="1"/>
  <c r="K140" i="1"/>
  <c r="Z140" i="1"/>
  <c r="D140" i="1" l="1"/>
  <c r="T140" i="1"/>
  <c r="AK140" i="1" l="1"/>
  <c r="AH140" i="1"/>
  <c r="AL133" i="1"/>
  <c r="AL140" i="1" l="1"/>
  <c r="AK135" i="1"/>
  <c r="AL135" i="1"/>
  <c r="AJ140" i="1" l="1"/>
  <c r="AJ134" i="1"/>
  <c r="AJ138" i="1"/>
  <c r="AJ139" i="1"/>
  <c r="AJ137" i="1"/>
  <c r="AJ133" i="1"/>
  <c r="D51" i="2" l="1"/>
  <c r="D19" i="2" s="1"/>
  <c r="D20" i="2" s="1"/>
  <c r="D90" i="2" l="1"/>
  <c r="D91" i="2" s="1"/>
  <c r="E51" i="2"/>
  <c r="F51" i="2" l="1"/>
  <c r="E19" i="2"/>
  <c r="E20" i="2" s="1"/>
  <c r="E90" i="2"/>
  <c r="E91" i="2" s="1"/>
  <c r="G51" i="2" l="1"/>
  <c r="F19" i="2"/>
  <c r="F20" i="2" s="1"/>
  <c r="F90" i="2"/>
  <c r="F91" i="2" s="1"/>
  <c r="H51" i="2" l="1"/>
  <c r="G19" i="2"/>
  <c r="G20" i="2" s="1"/>
  <c r="G90" i="2"/>
  <c r="G91" i="2" s="1"/>
  <c r="H19" i="2" l="1"/>
  <c r="H20" i="2" s="1"/>
  <c r="H90" i="2"/>
  <c r="H91" i="2" s="1"/>
  <c r="I51" i="2"/>
  <c r="I90" i="2" l="1"/>
  <c r="I91" i="2" s="1"/>
  <c r="I19" i="2"/>
  <c r="I20" i="2" s="1"/>
  <c r="J51" i="2"/>
  <c r="K51" i="2" l="1"/>
  <c r="J90" i="2"/>
  <c r="J91" i="2" s="1"/>
  <c r="J19" i="2"/>
  <c r="J20" i="2" s="1"/>
  <c r="L51" i="2" l="1"/>
  <c r="K19" i="2"/>
  <c r="K20" i="2" s="1"/>
  <c r="K90" i="2"/>
  <c r="K91" i="2" s="1"/>
  <c r="M51" i="2" l="1"/>
  <c r="L19" i="2"/>
  <c r="L20" i="2" s="1"/>
  <c r="L90" i="2"/>
  <c r="L91" i="2" s="1"/>
  <c r="N51" i="2" l="1"/>
  <c r="M90" i="2"/>
  <c r="M91" i="2" s="1"/>
  <c r="M19" i="2"/>
  <c r="M20" i="2" s="1"/>
  <c r="N19" i="2" l="1"/>
  <c r="N20" i="2" s="1"/>
  <c r="N90" i="2"/>
  <c r="N91" i="2" s="1"/>
  <c r="O51" i="2"/>
  <c r="P51" i="2" l="1"/>
  <c r="O90" i="2"/>
  <c r="O91" i="2" s="1"/>
  <c r="O19" i="2"/>
  <c r="O20" i="2" s="1"/>
  <c r="Q51" i="2" l="1"/>
  <c r="P90" i="2"/>
  <c r="P91" i="2" s="1"/>
  <c r="P19" i="2"/>
  <c r="P20" i="2" s="1"/>
  <c r="R51" i="2" l="1"/>
  <c r="Q19" i="2"/>
  <c r="Q20" i="2" s="1"/>
  <c r="Q90" i="2"/>
  <c r="Q91" i="2" s="1"/>
  <c r="R90" i="2" l="1"/>
  <c r="R91" i="2" s="1"/>
  <c r="R19" i="2"/>
  <c r="R20" i="2" s="1"/>
  <c r="S51" i="2"/>
  <c r="S19" i="2" l="1"/>
  <c r="S20" i="2" s="1"/>
  <c r="S90" i="2"/>
  <c r="S91" i="2" s="1"/>
  <c r="T51" i="2" l="1"/>
  <c r="W17" i="2"/>
  <c r="V17" i="2"/>
  <c r="V51" i="2" l="1"/>
  <c r="W51" i="2"/>
  <c r="U48" i="2"/>
  <c r="U51" i="2"/>
  <c r="U47" i="2"/>
  <c r="U50" i="2"/>
  <c r="U49" i="2"/>
  <c r="T19" i="2"/>
  <c r="T90" i="2"/>
  <c r="T91" i="2" l="1"/>
  <c r="U82" i="2" s="1"/>
  <c r="W19" i="2"/>
  <c r="V19" i="2"/>
  <c r="T20" i="2"/>
  <c r="W90" i="2"/>
  <c r="V90" i="2"/>
  <c r="U90" i="2" l="1"/>
  <c r="U17" i="2"/>
  <c r="U18" i="2"/>
  <c r="U19" i="2"/>
  <c r="V20" i="2"/>
  <c r="W20" i="2"/>
  <c r="U20" i="2"/>
  <c r="U89" i="2"/>
  <c r="U87" i="2"/>
  <c r="U85" i="2"/>
  <c r="U88" i="2"/>
  <c r="U83" i="2"/>
  <c r="W91" i="2"/>
  <c r="U91" i="2"/>
  <c r="U86" i="2"/>
  <c r="V91" i="2"/>
  <c r="U84" i="2"/>
</calcChain>
</file>

<file path=xl/sharedStrings.xml><?xml version="1.0" encoding="utf-8"?>
<sst xmlns="http://schemas.openxmlformats.org/spreadsheetml/2006/main" count="244" uniqueCount="90">
  <si>
    <t>Fiskiskip</t>
  </si>
  <si>
    <t>Vegasamgöngur</t>
  </si>
  <si>
    <t>Jarðvarmavirkjanir</t>
  </si>
  <si>
    <t>Annað</t>
  </si>
  <si>
    <t>Samtals</t>
  </si>
  <si>
    <t>ORKA</t>
  </si>
  <si>
    <t>Steinefnaiðnaður</t>
  </si>
  <si>
    <t>Efnaiðnaður</t>
  </si>
  <si>
    <t>Leysiefni</t>
  </si>
  <si>
    <t>Landbúnaður</t>
  </si>
  <si>
    <t>Iðragerjun</t>
  </si>
  <si>
    <t>Meðhöndlun húsdýraáburðar</t>
  </si>
  <si>
    <t>Nytjajarðvegur</t>
  </si>
  <si>
    <t>Úrgangur</t>
  </si>
  <si>
    <t>Meðhöndlun skólps</t>
  </si>
  <si>
    <t>Urðun úrgangs</t>
  </si>
  <si>
    <t>Jarðgerð</t>
  </si>
  <si>
    <t>Orka</t>
  </si>
  <si>
    <t>Vélar og tæki</t>
  </si>
  <si>
    <t>Efnanotkun</t>
  </si>
  <si>
    <t>Innanlandsflug</t>
  </si>
  <si>
    <t>Strandsiglingar</t>
  </si>
  <si>
    <t>(þús. tonn)</t>
  </si>
  <si>
    <t>IÐNAÐUR</t>
  </si>
  <si>
    <t>LANDBÚNAÐUR</t>
  </si>
  <si>
    <t>Iðnaður og efnanotkun</t>
  </si>
  <si>
    <t>Losun skipt eftir flokkum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</si>
  <si>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íg.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</si>
  <si>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íg.</t>
    </r>
  </si>
  <si>
    <t>F-gös (m.a. kælimiðlar)</t>
  </si>
  <si>
    <t>Breyting frá 1990</t>
  </si>
  <si>
    <t>Breyting frá fyrra ári</t>
  </si>
  <si>
    <t>Brennsla og opinn bruni</t>
  </si>
  <si>
    <t>Eldsneytisbruni vegna iðnaðar</t>
  </si>
  <si>
    <t>Nánari skipting</t>
  </si>
  <si>
    <t>Kælibúnaður (F-gös)</t>
  </si>
  <si>
    <t>ETS - staðbundinn iðnaður</t>
  </si>
  <si>
    <t>Breyting frá 2005</t>
  </si>
  <si>
    <t>Losun gróðurhúsalofttegunda skipt eftir skuldbindingum (án landnotkunar og skógræktar)</t>
  </si>
  <si>
    <t>Losun (án landnotkunar og skógræktar - LULUCF, alþjóðaflugs og alþjóðasiglinga)</t>
  </si>
  <si>
    <t>Innlandsflug**</t>
  </si>
  <si>
    <t>**Losun frá innanlandsflugi er að hluta innan ETS</t>
  </si>
  <si>
    <t>Orka***</t>
  </si>
  <si>
    <t>Iðnaður****</t>
  </si>
  <si>
    <r>
      <t>**** sá hluti iðnaðar sem fellur ekki undir beina ábyrgð stjórnvalda er 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og PFC losun fyrirtækja sem eru hluti af viðskiptakerfi ESB</t>
    </r>
  </si>
  <si>
    <t>*Viðskiptakerfi ESB með losunarheimildir (ETS) var komið á fót árið 2005 og því er þessi skipting ekki til fyrir þann tíma</t>
  </si>
  <si>
    <t>Data based on:</t>
  </si>
  <si>
    <t>Published:</t>
  </si>
  <si>
    <t>Checks performed:</t>
  </si>
  <si>
    <t>Crosschecked by:</t>
  </si>
  <si>
    <t>Sigríður Rós Einarsdóttir, Umhverfisstofnun</t>
  </si>
  <si>
    <t>Updated by:</t>
  </si>
  <si>
    <t>Created by:</t>
  </si>
  <si>
    <t>Version nr.</t>
  </si>
  <si>
    <t>Upplýsingar um skjalið</t>
  </si>
  <si>
    <t>Bein ábyrgð Íslands (BÁÍ)</t>
  </si>
  <si>
    <t>Losun sem fellur undir beina ábyrgð Íslands</t>
  </si>
  <si>
    <t>Losun sem fellur undir beina ábyrgð Íslands - nánari skipting</t>
  </si>
  <si>
    <t>Hlutfall 2021</t>
  </si>
  <si>
    <t>Memo items</t>
  </si>
  <si>
    <t>Alþjóðaflug</t>
  </si>
  <si>
    <t>Alþjóðasiglingar</t>
  </si>
  <si>
    <t>LULUCF</t>
  </si>
  <si>
    <t>Annar eldsneytisbruni</t>
  </si>
  <si>
    <t xml:space="preserve"> </t>
  </si>
  <si>
    <t>ÚRGANGUR</t>
  </si>
  <si>
    <t>Skóglendi</t>
  </si>
  <si>
    <t>Ræktunarland</t>
  </si>
  <si>
    <t>Votlendi</t>
  </si>
  <si>
    <t>Viðarvörur</t>
  </si>
  <si>
    <t>Byggð</t>
  </si>
  <si>
    <r>
      <t>*** sá hluti orku sem fellur ekki undir beina ábyrgð stjórnvalda er losun vegna eldsneytisbruna hjá fyrirtækjum sem eru hluti af viðskiptakerfi ESB og CO</t>
    </r>
    <r>
      <rPr>
        <vertAlign val="sub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losun frá innanlandsflugi</t>
    </r>
  </si>
  <si>
    <t>Mólendi</t>
  </si>
  <si>
    <t>Kölkun</t>
  </si>
  <si>
    <t>Losun (með landnotkun og skógrækt - LULUCF, án alþjóðaflugs og alþjóðasiglinga)</t>
  </si>
  <si>
    <t>Samtals án LULUCF</t>
  </si>
  <si>
    <t>Samtals með LULUCF</t>
  </si>
  <si>
    <t>Landnotkun og skógrækt</t>
  </si>
  <si>
    <t>Hlutfall innan geira 2021</t>
  </si>
  <si>
    <t>V2</t>
  </si>
  <si>
    <t xml:space="preserve"> Losunartölur byggðar á hnatthlýnunarmætti úr fimmtu matsskýrslu (AR5) milliríkjanefndar um loftslagsbreyingar (IPCC).</t>
  </si>
  <si>
    <t>Bráðabirgðaskil Umhverfisstofnunar til ESB í janúar 2023.</t>
  </si>
  <si>
    <t>Rafn Helgason, Umhverfisstofnun</t>
  </si>
  <si>
    <t>Birgir U. Ásgeirsson, Umhverfisstofnun</t>
  </si>
  <si>
    <t>Álframleiðsla</t>
  </si>
  <si>
    <t>Annar málmiðnaður</t>
  </si>
  <si>
    <t>Úthlutaðar losunarheimildir Íslands skv. EES samningnum*****</t>
  </si>
  <si>
    <t>***** Miðað við 29% samdrátt frá 2005. Árið 2021 uppfærði ESB heildarmarkmið um samdrátt. Búist er við uppfærslu á úthlutuðum losunarheimildum til samræmis.</t>
  </si>
  <si>
    <t>55% samdráttur er sjálfstætt landsmarkmið skv. stjórnarsáttmála frá 2022</t>
  </si>
  <si>
    <r>
      <rPr>
        <b/>
        <sz val="16"/>
        <color theme="1"/>
        <rFont val="Calibri"/>
        <family val="2"/>
        <scheme val="minor"/>
      </rPr>
      <t>Síðast uppfært: 16. janúar 2022</t>
    </r>
    <r>
      <rPr>
        <sz val="11"/>
        <color theme="1"/>
        <rFont val="Calibri"/>
        <family val="2"/>
        <scheme val="minor"/>
      </rPr>
      <t xml:space="preserve">
Þetta eru tölurnar eins og þær standa miða við þessa dagsetningu. Þar sem að losunarbókhaldið er í stöðugri endurskoðun með það markmið að hafa það eins nákvæmt og mögulegt er þá geta allar þessar tölur breyst.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</si>
</sst>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0.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92">
    <xf numFmtId="0" fontId="0" fillId="0" borderId="0" xfId="0"/>
    <xf numFmtId="9" fontId="0" fillId="0" borderId="0" xfId="1" applyFont="1"/>
    <xf numFmtId="0" fontId="2" fillId="0" borderId="0" xfId="0" applyFont="1"/>
    <xf numFmtId="2" fontId="0" fillId="0" borderId="0" xfId="0" applyNumberFormat="1"/>
    <xf numFmtId="0" fontId="4" fillId="0" borderId="0" xfId="0" applyFont="1" applyFill="1" applyBorder="1"/>
    <xf numFmtId="0" fontId="0" fillId="0" borderId="0" xfId="0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9" fontId="2" fillId="0" borderId="0" xfId="1" applyFont="1" applyFill="1" applyBorder="1"/>
    <xf numFmtId="2" fontId="2" fillId="0" borderId="0" xfId="0" applyNumberFormat="1" applyFont="1"/>
    <xf numFmtId="2" fontId="2" fillId="0" borderId="0" xfId="0" applyNumberFormat="1" applyFont="1" applyFill="1" applyBorder="1"/>
    <xf numFmtId="2" fontId="0" fillId="0" borderId="0" xfId="0" applyNumberFormat="1" applyFill="1"/>
    <xf numFmtId="2" fontId="2" fillId="0" borderId="0" xfId="0" applyNumberFormat="1" applyFont="1" applyFill="1"/>
    <xf numFmtId="166" fontId="0" fillId="0" borderId="0" xfId="0" applyNumberFormat="1" applyFill="1" applyBorder="1"/>
    <xf numFmtId="165" fontId="0" fillId="0" borderId="0" xfId="1" applyNumberFormat="1" applyFont="1" applyFill="1" applyBorder="1"/>
    <xf numFmtId="2" fontId="0" fillId="0" borderId="0" xfId="0" applyNumberFormat="1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8" fillId="0" borderId="0" xfId="0" applyFont="1" applyFill="1" applyBorder="1"/>
    <xf numFmtId="0" fontId="3" fillId="0" borderId="0" xfId="0" applyFont="1" applyFill="1" applyBorder="1"/>
    <xf numFmtId="166" fontId="2" fillId="0" borderId="0" xfId="0" applyNumberFormat="1" applyFont="1" applyFill="1" applyBorder="1"/>
    <xf numFmtId="0" fontId="0" fillId="0" borderId="3" xfId="0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8" xfId="0" applyBorder="1"/>
    <xf numFmtId="0" fontId="2" fillId="0" borderId="0" xfId="0" applyFont="1" applyBorder="1"/>
    <xf numFmtId="1" fontId="2" fillId="0" borderId="8" xfId="0" applyNumberFormat="1" applyFont="1" applyBorder="1"/>
    <xf numFmtId="0" fontId="2" fillId="0" borderId="10" xfId="0" applyFont="1" applyFill="1" applyBorder="1"/>
    <xf numFmtId="164" fontId="0" fillId="0" borderId="0" xfId="0" applyNumberFormat="1"/>
    <xf numFmtId="1" fontId="0" fillId="0" borderId="4" xfId="0" applyNumberFormat="1" applyBorder="1"/>
    <xf numFmtId="1" fontId="0" fillId="0" borderId="2" xfId="0" applyNumberFormat="1" applyBorder="1"/>
    <xf numFmtId="1" fontId="2" fillId="0" borderId="9" xfId="0" applyNumberFormat="1" applyFont="1" applyBorder="1"/>
    <xf numFmtId="1" fontId="2" fillId="0" borderId="12" xfId="0" applyNumberFormat="1" applyFont="1" applyBorder="1"/>
    <xf numFmtId="0" fontId="11" fillId="0" borderId="0" xfId="0" applyFont="1"/>
    <xf numFmtId="1" fontId="0" fillId="0" borderId="3" xfId="0" applyNumberFormat="1" applyBorder="1"/>
    <xf numFmtId="1" fontId="2" fillId="0" borderId="8" xfId="0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10" fillId="0" borderId="11" xfId="0" applyFont="1" applyBorder="1"/>
    <xf numFmtId="0" fontId="4" fillId="0" borderId="11" xfId="0" applyFont="1" applyFill="1" applyBorder="1"/>
    <xf numFmtId="0" fontId="0" fillId="0" borderId="11" xfId="0" applyFill="1" applyBorder="1"/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Font="1" applyFill="1" applyBorder="1" applyAlignment="1"/>
    <xf numFmtId="0" fontId="0" fillId="0" borderId="3" xfId="0" applyFont="1" applyFill="1" applyBorder="1" applyAlignment="1"/>
    <xf numFmtId="0" fontId="0" fillId="0" borderId="5" xfId="0" applyFont="1" applyFill="1" applyBorder="1" applyAlignment="1"/>
    <xf numFmtId="0" fontId="2" fillId="0" borderId="13" xfId="0" applyFont="1" applyBorder="1"/>
    <xf numFmtId="0" fontId="0" fillId="0" borderId="5" xfId="0" applyBorder="1"/>
    <xf numFmtId="0" fontId="0" fillId="0" borderId="1" xfId="0" applyBorder="1"/>
    <xf numFmtId="0" fontId="5" fillId="0" borderId="0" xfId="0" applyFont="1"/>
    <xf numFmtId="0" fontId="14" fillId="0" borderId="0" xfId="0" applyFont="1"/>
    <xf numFmtId="0" fontId="10" fillId="0" borderId="0" xfId="0" applyFont="1" applyBorder="1"/>
    <xf numFmtId="1" fontId="0" fillId="0" borderId="0" xfId="0" applyNumberFormat="1"/>
    <xf numFmtId="165" fontId="0" fillId="0" borderId="0" xfId="1" applyNumberFormat="1" applyFont="1" applyBorder="1"/>
    <xf numFmtId="9" fontId="0" fillId="0" borderId="3" xfId="1" applyFont="1" applyFill="1" applyBorder="1"/>
    <xf numFmtId="165" fontId="0" fillId="0" borderId="3" xfId="1" applyNumberFormat="1" applyFont="1" applyFill="1" applyBorder="1"/>
    <xf numFmtId="166" fontId="0" fillId="0" borderId="3" xfId="0" applyNumberFormat="1" applyBorder="1"/>
    <xf numFmtId="9" fontId="0" fillId="0" borderId="1" xfId="1" applyFont="1" applyFill="1" applyBorder="1"/>
    <xf numFmtId="165" fontId="0" fillId="0" borderId="1" xfId="1" applyNumberFormat="1" applyFont="1" applyFill="1" applyBorder="1"/>
    <xf numFmtId="165" fontId="0" fillId="0" borderId="2" xfId="1" applyNumberFormat="1" applyFont="1" applyBorder="1"/>
    <xf numFmtId="165" fontId="0" fillId="0" borderId="4" xfId="1" applyNumberFormat="1" applyFont="1" applyBorder="1"/>
    <xf numFmtId="9" fontId="0" fillId="0" borderId="5" xfId="1" applyFont="1" applyFill="1" applyBorder="1"/>
    <xf numFmtId="165" fontId="0" fillId="0" borderId="5" xfId="1" applyNumberFormat="1" applyFont="1" applyFill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1" fontId="5" fillId="0" borderId="0" xfId="0" applyNumberFormat="1" applyFont="1"/>
    <xf numFmtId="9" fontId="2" fillId="0" borderId="12" xfId="1" applyFont="1" applyFill="1" applyBorder="1"/>
    <xf numFmtId="165" fontId="2" fillId="0" borderId="12" xfId="1" applyNumberFormat="1" applyFont="1" applyFill="1" applyBorder="1"/>
    <xf numFmtId="165" fontId="2" fillId="0" borderId="12" xfId="1" applyNumberFormat="1" applyFont="1" applyBorder="1"/>
    <xf numFmtId="165" fontId="2" fillId="0" borderId="15" xfId="1" applyNumberFormat="1" applyFont="1" applyBorder="1"/>
    <xf numFmtId="9" fontId="2" fillId="0" borderId="8" xfId="1" applyFont="1" applyFill="1" applyBorder="1"/>
    <xf numFmtId="9" fontId="0" fillId="0" borderId="13" xfId="1" applyFont="1" applyFill="1" applyBorder="1"/>
    <xf numFmtId="9" fontId="0" fillId="0" borderId="14" xfId="1" applyFont="1" applyFill="1" applyBorder="1"/>
    <xf numFmtId="165" fontId="2" fillId="0" borderId="9" xfId="1" applyNumberFormat="1" applyFont="1" applyBorder="1"/>
    <xf numFmtId="9" fontId="0" fillId="0" borderId="0" xfId="1" applyFont="1" applyBorder="1"/>
    <xf numFmtId="9" fontId="2" fillId="0" borderId="12" xfId="1" applyFont="1" applyBorder="1"/>
    <xf numFmtId="9" fontId="0" fillId="0" borderId="1" xfId="1" applyFont="1" applyBorder="1"/>
    <xf numFmtId="9" fontId="0" fillId="0" borderId="3" xfId="1" applyFont="1" applyBorder="1"/>
    <xf numFmtId="9" fontId="0" fillId="0" borderId="5" xfId="1" applyFont="1" applyBorder="1"/>
    <xf numFmtId="9" fontId="0" fillId="0" borderId="1" xfId="1" applyNumberFormat="1" applyFont="1" applyFill="1" applyBorder="1"/>
    <xf numFmtId="9" fontId="0" fillId="0" borderId="3" xfId="1" applyNumberFormat="1" applyFont="1" applyFill="1" applyBorder="1"/>
    <xf numFmtId="9" fontId="0" fillId="0" borderId="13" xfId="1" applyNumberFormat="1" applyFont="1" applyBorder="1"/>
    <xf numFmtId="9" fontId="0" fillId="0" borderId="14" xfId="1" applyNumberFormat="1" applyFont="1" applyBorder="1"/>
    <xf numFmtId="9" fontId="0" fillId="0" borderId="15" xfId="1" applyNumberFormat="1" applyFont="1" applyBorder="1"/>
    <xf numFmtId="9" fontId="2" fillId="0" borderId="15" xfId="1" applyNumberFormat="1" applyFont="1" applyBorder="1"/>
    <xf numFmtId="9" fontId="0" fillId="0" borderId="13" xfId="1" applyNumberFormat="1" applyFont="1" applyFill="1" applyBorder="1"/>
    <xf numFmtId="9" fontId="0" fillId="0" borderId="2" xfId="1" applyNumberFormat="1" applyFont="1" applyBorder="1"/>
    <xf numFmtId="9" fontId="0" fillId="0" borderId="14" xfId="1" applyNumberFormat="1" applyFont="1" applyFill="1" applyBorder="1"/>
    <xf numFmtId="9" fontId="0" fillId="0" borderId="4" xfId="1" applyNumberFormat="1" applyFont="1" applyBorder="1"/>
    <xf numFmtId="9" fontId="0" fillId="0" borderId="15" xfId="1" applyNumberFormat="1" applyFont="1" applyFill="1" applyBorder="1"/>
    <xf numFmtId="9" fontId="0" fillId="0" borderId="6" xfId="1" applyNumberFormat="1" applyFont="1" applyBorder="1"/>
    <xf numFmtId="9" fontId="2" fillId="0" borderId="5" xfId="1" applyNumberFormat="1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9" fontId="2" fillId="0" borderId="15" xfId="1" applyNumberFormat="1" applyFont="1" applyFill="1" applyBorder="1"/>
    <xf numFmtId="0" fontId="2" fillId="0" borderId="15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6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165" fontId="0" fillId="0" borderId="2" xfId="1" applyNumberFormat="1" applyFont="1" applyFill="1" applyBorder="1"/>
    <xf numFmtId="165" fontId="0" fillId="0" borderId="4" xfId="1" applyNumberFormat="1" applyFont="1" applyFill="1" applyBorder="1"/>
    <xf numFmtId="9" fontId="2" fillId="0" borderId="15" xfId="1" applyFont="1" applyFill="1" applyBorder="1"/>
    <xf numFmtId="9" fontId="0" fillId="0" borderId="15" xfId="1" applyFont="1" applyFill="1" applyBorder="1"/>
    <xf numFmtId="0" fontId="17" fillId="3" borderId="18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 applyAlignment="1">
      <alignment vertical="center"/>
    </xf>
    <xf numFmtId="0" fontId="17" fillId="3" borderId="24" xfId="0" applyFont="1" applyFill="1" applyBorder="1"/>
    <xf numFmtId="0" fontId="10" fillId="0" borderId="0" xfId="0" applyFont="1"/>
    <xf numFmtId="9" fontId="0" fillId="0" borderId="4" xfId="1" applyNumberFormat="1" applyFont="1" applyFill="1" applyBorder="1"/>
    <xf numFmtId="165" fontId="0" fillId="0" borderId="13" xfId="1" applyNumberFormat="1" applyFont="1" applyFill="1" applyBorder="1"/>
    <xf numFmtId="165" fontId="0" fillId="0" borderId="14" xfId="1" applyNumberFormat="1" applyFont="1" applyFill="1" applyBorder="1"/>
    <xf numFmtId="9" fontId="2" fillId="0" borderId="12" xfId="1" applyNumberFormat="1" applyFont="1" applyBorder="1"/>
    <xf numFmtId="167" fontId="0" fillId="0" borderId="0" xfId="1" applyNumberFormat="1" applyFont="1"/>
    <xf numFmtId="9" fontId="0" fillId="0" borderId="4" xfId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9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9" fillId="0" borderId="0" xfId="0" applyFont="1" applyBorder="1"/>
    <xf numFmtId="0" fontId="2" fillId="0" borderId="0" xfId="0" applyFont="1" applyBorder="1" applyAlignment="1">
      <alignment horizontal="center" wrapText="1"/>
    </xf>
    <xf numFmtId="165" fontId="2" fillId="0" borderId="0" xfId="1" applyNumberFormat="1" applyFont="1" applyBorder="1"/>
    <xf numFmtId="0" fontId="2" fillId="0" borderId="0" xfId="0" applyFont="1" applyBorder="1" applyAlignment="1">
      <alignment wrapText="1"/>
    </xf>
    <xf numFmtId="9" fontId="0" fillId="0" borderId="0" xfId="1" applyNumberFormat="1" applyFont="1" applyBorder="1"/>
    <xf numFmtId="0" fontId="19" fillId="0" borderId="0" xfId="0" applyFont="1" applyAlignme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3" xfId="1" applyNumberFormat="1" applyFont="1" applyFill="1" applyBorder="1"/>
    <xf numFmtId="0" fontId="0" fillId="5" borderId="3" xfId="0" applyFill="1" applyBorder="1"/>
    <xf numFmtId="0" fontId="2" fillId="0" borderId="1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" fontId="0" fillId="0" borderId="0" xfId="0" applyNumberFormat="1" applyBorder="1"/>
    <xf numFmtId="9" fontId="0" fillId="0" borderId="0" xfId="1" applyFont="1" applyFill="1" applyBorder="1"/>
    <xf numFmtId="1" fontId="0" fillId="0" borderId="13" xfId="0" applyNumberFormat="1" applyBorder="1"/>
    <xf numFmtId="10" fontId="0" fillId="0" borderId="13" xfId="1" applyNumberFormat="1" applyFont="1" applyFill="1" applyBorder="1"/>
    <xf numFmtId="9" fontId="0" fillId="0" borderId="2" xfId="1" applyNumberFormat="1" applyFont="1" applyFill="1" applyBorder="1"/>
    <xf numFmtId="9" fontId="2" fillId="0" borderId="12" xfId="1" applyNumberFormat="1" applyFont="1" applyFill="1" applyBorder="1"/>
    <xf numFmtId="10" fontId="0" fillId="0" borderId="14" xfId="1" applyNumberFormat="1" applyFont="1" applyBorder="1"/>
    <xf numFmtId="10" fontId="0" fillId="0" borderId="15" xfId="1" applyNumberFormat="1" applyFont="1" applyBorder="1"/>
    <xf numFmtId="165" fontId="0" fillId="0" borderId="13" xfId="1" applyNumberFormat="1" applyFont="1" applyBorder="1"/>
    <xf numFmtId="0" fontId="0" fillId="0" borderId="0" xfId="1" applyNumberFormat="1" applyFont="1" applyBorder="1"/>
    <xf numFmtId="10" fontId="0" fillId="0" borderId="0" xfId="1" applyNumberFormat="1" applyFont="1"/>
    <xf numFmtId="168" fontId="0" fillId="0" borderId="0" xfId="0" applyNumberFormat="1" applyFill="1" applyBorder="1"/>
    <xf numFmtId="168" fontId="0" fillId="0" borderId="0" xfId="0" applyNumberFormat="1"/>
    <xf numFmtId="165" fontId="0" fillId="0" borderId="6" xfId="1" applyNumberFormat="1" applyFont="1" applyBorder="1"/>
    <xf numFmtId="0" fontId="0" fillId="0" borderId="7" xfId="0" applyFill="1" applyBorder="1"/>
    <xf numFmtId="0" fontId="0" fillId="0" borderId="12" xfId="0" applyBorder="1"/>
    <xf numFmtId="1" fontId="0" fillId="0" borderId="12" xfId="0" applyNumberFormat="1" applyBorder="1"/>
    <xf numFmtId="0" fontId="11" fillId="0" borderId="0" xfId="0" applyFont="1" applyFill="1" applyBorder="1" applyAlignment="1"/>
    <xf numFmtId="0" fontId="2" fillId="0" borderId="8" xfId="0" applyFont="1" applyFill="1" applyBorder="1" applyAlignment="1">
      <alignment horizontal="center" wrapText="1"/>
    </xf>
    <xf numFmtId="2" fontId="0" fillId="0" borderId="3" xfId="0" applyNumberFormat="1" applyBorder="1"/>
    <xf numFmtId="0" fontId="2" fillId="0" borderId="10" xfId="0" applyFont="1" applyFill="1" applyBorder="1" applyAlignment="1">
      <alignment horizontal="center" wrapText="1"/>
    </xf>
    <xf numFmtId="165" fontId="0" fillId="0" borderId="15" xfId="1" applyNumberFormat="1" applyFont="1" applyFill="1" applyBorder="1"/>
    <xf numFmtId="0" fontId="18" fillId="2" borderId="1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</cellXfs>
  <cellStyles count="3">
    <cellStyle name="Normal" xfId="0" builtinId="0"/>
    <cellStyle name="Normal 4" xfId="2" xr:uid="{00000000-0005-0000-0000-000001000000}"/>
    <cellStyle name="Per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CC"/>
      <color rgb="FFA7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73279624034911"/>
          <c:y val="5.0925925925925923E-2"/>
          <c:w val="0.86081973816717017"/>
          <c:h val="0.65472878390201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geirum'!$B$102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geirum'!$D$102:$AI$102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5-43E0-8F2D-A1DC8A535F29}"/>
            </c:ext>
          </c:extLst>
        </c:ser>
        <c:ser>
          <c:idx val="1"/>
          <c:order val="1"/>
          <c:tx>
            <c:strRef>
              <c:f>'Losun skipt eftir geirum'!$B$103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geirum'!$D$103:$AI$103</c:f>
              <c:numCache>
                <c:formatCode>0</c:formatCode>
                <c:ptCount val="32"/>
                <c:pt idx="0">
                  <c:v>530.73591823477204</c:v>
                </c:pt>
                <c:pt idx="1">
                  <c:v>549.21191631914883</c:v>
                </c:pt>
                <c:pt idx="2">
                  <c:v>563.67772225792771</c:v>
                </c:pt>
                <c:pt idx="3">
                  <c:v>560.50374633141587</c:v>
                </c:pt>
                <c:pt idx="4">
                  <c:v>568.47867690442104</c:v>
                </c:pt>
                <c:pt idx="5">
                  <c:v>558.25898635479928</c:v>
                </c:pt>
                <c:pt idx="6">
                  <c:v>538.89399452016596</c:v>
                </c:pt>
                <c:pt idx="7">
                  <c:v>570.16433367208515</c:v>
                </c:pt>
                <c:pt idx="8">
                  <c:v>578.75820055907298</c:v>
                </c:pt>
                <c:pt idx="9">
                  <c:v>604.31856515547929</c:v>
                </c:pt>
                <c:pt idx="10">
                  <c:v>615.86241066626053</c:v>
                </c:pt>
                <c:pt idx="11">
                  <c:v>622.41174301383376</c:v>
                </c:pt>
                <c:pt idx="12">
                  <c:v>631.23263504694455</c:v>
                </c:pt>
                <c:pt idx="13">
                  <c:v>709.96868234396766</c:v>
                </c:pt>
                <c:pt idx="14">
                  <c:v>746.60056463196599</c:v>
                </c:pt>
                <c:pt idx="15">
                  <c:v>775.01451140915981</c:v>
                </c:pt>
                <c:pt idx="16">
                  <c:v>883.21964516259538</c:v>
                </c:pt>
                <c:pt idx="17">
                  <c:v>914.69020224588519</c:v>
                </c:pt>
                <c:pt idx="18">
                  <c:v>860.94379220826875</c:v>
                </c:pt>
                <c:pt idx="19">
                  <c:v>861.74910137922507</c:v>
                </c:pt>
                <c:pt idx="20">
                  <c:v>814.17760547236117</c:v>
                </c:pt>
                <c:pt idx="21">
                  <c:v>795.72196679663409</c:v>
                </c:pt>
                <c:pt idx="22">
                  <c:v>790.30235473414916</c:v>
                </c:pt>
                <c:pt idx="23">
                  <c:v>804.79778169214183</c:v>
                </c:pt>
                <c:pt idx="24">
                  <c:v>804.01360051880101</c:v>
                </c:pt>
                <c:pt idx="25">
                  <c:v>826.65592321975635</c:v>
                </c:pt>
                <c:pt idx="26">
                  <c:v>901.757677618157</c:v>
                </c:pt>
                <c:pt idx="27">
                  <c:v>951.60435613813809</c:v>
                </c:pt>
                <c:pt idx="28">
                  <c:v>977.28021641610894</c:v>
                </c:pt>
                <c:pt idx="29">
                  <c:v>956.89806939512118</c:v>
                </c:pt>
                <c:pt idx="30">
                  <c:v>830.70461287902492</c:v>
                </c:pt>
                <c:pt idx="31">
                  <c:v>859.69234333153156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5-43E0-8F2D-A1DC8A535F29}"/>
            </c:ext>
          </c:extLst>
        </c:ser>
        <c:ser>
          <c:idx val="2"/>
          <c:order val="2"/>
          <c:tx>
            <c:strRef>
              <c:f>'Losun skipt eftir geirum'!$B$106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geirum'!$D$106:$AI$106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E5-43E0-8F2D-A1DC8A535F29}"/>
            </c:ext>
          </c:extLst>
        </c:ser>
        <c:ser>
          <c:idx val="3"/>
          <c:order val="3"/>
          <c:tx>
            <c:strRef>
              <c:f>'Losun skipt eftir geirum'!$B$104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geirum'!$D$104:$AI$104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E5-43E0-8F2D-A1DC8A535F29}"/>
            </c:ext>
          </c:extLst>
        </c:ser>
        <c:ser>
          <c:idx val="4"/>
          <c:order val="4"/>
          <c:tx>
            <c:strRef>
              <c:f>'Losun skipt eftir geirum'!$B$105</c:f>
              <c:strCache>
                <c:ptCount val="1"/>
                <c:pt idx="0">
                  <c:v>Strandsiglingar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geirum'!$D$105:$AI$105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E5-43E0-8F2D-A1DC8A535F29}"/>
            </c:ext>
          </c:extLst>
        </c:ser>
        <c:ser>
          <c:idx val="5"/>
          <c:order val="5"/>
          <c:tx>
            <c:strRef>
              <c:f>'Losun skipt eftir geirum'!$B$107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geirum'!$D$107:$AI$107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E5-43E0-8F2D-A1DC8A535F29}"/>
            </c:ext>
          </c:extLst>
        </c:ser>
        <c:ser>
          <c:idx val="6"/>
          <c:order val="6"/>
          <c:tx>
            <c:strRef>
              <c:f>'Losun skipt eftir geirum'!$B$108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geirum'!$D$108:$AI$108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A0-48D7-9B3F-B360B870CDD6}"/>
            </c:ext>
          </c:extLst>
        </c:ser>
        <c:ser>
          <c:idx val="7"/>
          <c:order val="7"/>
          <c:tx>
            <c:strRef>
              <c:f>'Losun skipt eftir geirum'!$B$109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geirum'!$D$109:$AI$109</c:f>
              <c:numCache>
                <c:formatCode>0</c:formatCode>
                <c:ptCount val="32"/>
                <c:pt idx="0">
                  <c:v>50.335770503307231</c:v>
                </c:pt>
                <c:pt idx="1">
                  <c:v>48.432159784438454</c:v>
                </c:pt>
                <c:pt idx="2">
                  <c:v>48.135635070862918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47.307615810321295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47.541566671626242</c:v>
                </c:pt>
                <c:pt idx="10">
                  <c:v>39.890457594883173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29.114709085180948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45.682439181581231</c:v>
                </c:pt>
                <c:pt idx="18">
                  <c:v>26.832804307158767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14.551063257402802</c:v>
                </c:pt>
                <c:pt idx="24">
                  <c:v>21.599419924997164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14.781438724320196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0-48D7-9B3F-B360B870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154431"/>
        <c:axId val="157861695"/>
      </c:barChart>
      <c:dateAx>
        <c:axId val="428154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1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10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487500000000006E-2"/>
          <c:y val="0.85577569504406636"/>
          <c:w val="0.80095190972222241"/>
          <c:h val="0.12950993321471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54933354235336"/>
          <c:y val="7.0159505148989507E-3"/>
          <c:w val="0.72580599915016863"/>
          <c:h val="0.97193619794040431"/>
        </c:manualLayout>
      </c:layout>
      <c:doughnutChart>
        <c:varyColors val="1"/>
        <c:ser>
          <c:idx val="0"/>
          <c:order val="0"/>
          <c:tx>
            <c:strRef>
              <c:f>'Losun skipt eftir geirum'!$B$72:$B$78</c:f>
              <c:strCache>
                <c:ptCount val="7"/>
                <c:pt idx="0">
                  <c:v>Fiskiskip</c:v>
                </c:pt>
                <c:pt idx="1">
                  <c:v>Vegasamgöngur</c:v>
                </c:pt>
                <c:pt idx="2">
                  <c:v>Jarðvarmavirkjanir</c:v>
                </c:pt>
                <c:pt idx="3">
                  <c:v>Annar eldsneytisbruni</c:v>
                </c:pt>
                <c:pt idx="4">
                  <c:v>Iðnaður og efnanotkun</c:v>
                </c:pt>
                <c:pt idx="5">
                  <c:v>Landbúnaður</c:v>
                </c:pt>
                <c:pt idx="6">
                  <c:v>Úrgangur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FD-4BA8-8B70-D1931E061928}"/>
              </c:ext>
            </c:extLst>
          </c:dPt>
          <c:dPt>
            <c:idx val="1"/>
            <c:bubble3D val="0"/>
            <c:spPr>
              <a:solidFill>
                <a:srgbClr val="FFD4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FD-4BA8-8B70-D1931E0619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FD-4BA8-8B70-D1931E061928}"/>
              </c:ext>
            </c:extLst>
          </c:dPt>
          <c:dPt>
            <c:idx val="3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FD-4BA8-8B70-D1931E061928}"/>
              </c:ext>
            </c:extLst>
          </c:dPt>
          <c:dPt>
            <c:idx val="4"/>
            <c:bubble3D val="0"/>
            <c:spPr>
              <a:solidFill>
                <a:srgbClr val="68A2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562-4B1F-9434-0780F9A107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62-4B1F-9434-0780F9A107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62-4B1F-9434-0780F9A10739}"/>
              </c:ext>
            </c:extLst>
          </c:dPt>
          <c:dLbls>
            <c:dLbl>
              <c:idx val="0"/>
              <c:layout>
                <c:manualLayout>
                  <c:x val="0.23802875963351733"/>
                  <c:y val="-8.59043399524359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7FD-4BA8-8B70-D1931E061928}"/>
                </c:ext>
              </c:extLst>
            </c:dLbl>
            <c:dLbl>
              <c:idx val="1"/>
              <c:layout>
                <c:manualLayout>
                  <c:x val="0.16694120519729114"/>
                  <c:y val="-6.66634895794099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7FD-4BA8-8B70-D1931E061928}"/>
                </c:ext>
              </c:extLst>
            </c:dLbl>
            <c:dLbl>
              <c:idx val="2"/>
              <c:layout>
                <c:manualLayout>
                  <c:x val="0.17033410907108704"/>
                  <c:y val="6.668101480266430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8757284-7463-4EE2-8EF7-33F55845F699}" type="CATEGORYNAME">
                      <a:rPr lang="en-US" sz="1000">
                        <a:solidFill>
                          <a:sysClr val="windowText" lastClr="000000"/>
                        </a:solidFill>
                      </a:rPr>
                      <a:pPr>
                        <a:defRPr sz="100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[CATEGORY NAME]</a:t>
                    </a:fld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C91A0D1C-E62C-4834-8529-3780E08111D4}" type="PERCENTAGE">
                      <a:rPr lang="en-US" sz="1000" baseline="0">
                        <a:solidFill>
                          <a:sysClr val="windowText" lastClr="000000"/>
                        </a:solidFill>
                      </a:rPr>
                      <a:pPr>
                        <a:defRPr sz="100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[PERCENTAGE]</a:t>
                    </a:fld>
                    <a:endParaRPr lang="en-US" sz="100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FD-4BA8-8B70-D1931E061928}"/>
                </c:ext>
              </c:extLst>
            </c:dLbl>
            <c:dLbl>
              <c:idx val="3"/>
              <c:layout>
                <c:manualLayout>
                  <c:x val="0.14589199675702735"/>
                  <c:y val="0.11767242098188818"/>
                </c:manualLayout>
              </c:layout>
              <c:tx>
                <c:rich>
                  <a:bodyPr/>
                  <a:lstStyle/>
                  <a:p>
                    <a:fld id="{1D4931DD-8E6B-45CC-AECC-8FC552C32A0A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53BC9EA1-8DEB-42E5-99C8-A6C78448A6F3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7FD-4BA8-8B70-D1931E061928}"/>
                </c:ext>
              </c:extLst>
            </c:dLbl>
            <c:dLbl>
              <c:idx val="4"/>
              <c:layout>
                <c:manualLayout>
                  <c:x val="-0.22256941439915473"/>
                  <c:y val="4.6874591654611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063304107359242"/>
                      <c:h val="0.142407719804978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562-4B1F-9434-0780F9A10739}"/>
                </c:ext>
              </c:extLst>
            </c:dLbl>
            <c:dLbl>
              <c:idx val="5"/>
              <c:layout>
                <c:manualLayout>
                  <c:x val="-0.18684968612573818"/>
                  <c:y val="-3.79866900541283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562-4B1F-9434-0780F9A10739}"/>
                </c:ext>
              </c:extLst>
            </c:dLbl>
            <c:dLbl>
              <c:idx val="6"/>
              <c:layout>
                <c:manualLayout>
                  <c:x val="-0.22910228703090962"/>
                  <c:y val="-5.09030870527032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B562-4B1F-9434-0780F9A10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'Losun skipt eftir geirum'!$B$72:$B$78</c:f>
              <c:strCache>
                <c:ptCount val="7"/>
                <c:pt idx="0">
                  <c:v>Fiskiskip</c:v>
                </c:pt>
                <c:pt idx="1">
                  <c:v>Vegasamgöngur</c:v>
                </c:pt>
                <c:pt idx="2">
                  <c:v>Jarðvarmavirkjanir</c:v>
                </c:pt>
                <c:pt idx="3">
                  <c:v>Annar eldsneytisbruni</c:v>
                </c:pt>
                <c:pt idx="4">
                  <c:v>Iðnaður og efnanotkun</c:v>
                </c:pt>
                <c:pt idx="5">
                  <c:v>Landbúnaður</c:v>
                </c:pt>
                <c:pt idx="6">
                  <c:v>Úrgangur</c:v>
                </c:pt>
              </c:strCache>
            </c:strRef>
          </c:cat>
          <c:val>
            <c:numRef>
              <c:f>'Losun skipt eftir geirum'!$AJ$72:$AJ$78</c:f>
              <c:numCache>
                <c:formatCode>0%</c:formatCode>
                <c:ptCount val="7"/>
                <c:pt idx="0">
                  <c:v>0.12314714964994632</c:v>
                </c:pt>
                <c:pt idx="1">
                  <c:v>0.18438201165282883</c:v>
                </c:pt>
                <c:pt idx="2">
                  <c:v>3.8542725116403768E-2</c:v>
                </c:pt>
                <c:pt idx="3">
                  <c:v>3.2898752860159947E-2</c:v>
                </c:pt>
                <c:pt idx="4">
                  <c:v>0.43040811541274931</c:v>
                </c:pt>
                <c:pt idx="5">
                  <c:v>0.1330441696940666</c:v>
                </c:pt>
                <c:pt idx="6">
                  <c:v>5.7577075613845174E-2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FD-4BA8-8B70-D1931E0619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'Losun skipt eftir geirum'!$B$72</c:f>
              <c:strCache>
                <c:ptCount val="1"/>
                <c:pt idx="0">
                  <c:v>Fiskiskip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geirum'!$D$72:$AI$72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67-4EF9-BC31-C6A714E784BA}"/>
            </c:ext>
          </c:extLst>
        </c:ser>
        <c:ser>
          <c:idx val="1"/>
          <c:order val="1"/>
          <c:tx>
            <c:strRef>
              <c:f>'Losun skipt eftir geirum'!$B$73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geirum'!$D$73:$AI$73</c:f>
              <c:numCache>
                <c:formatCode>0</c:formatCode>
                <c:ptCount val="32"/>
                <c:pt idx="0">
                  <c:v>530.73591823477204</c:v>
                </c:pt>
                <c:pt idx="1">
                  <c:v>549.21191631914883</c:v>
                </c:pt>
                <c:pt idx="2">
                  <c:v>563.67772225792771</c:v>
                </c:pt>
                <c:pt idx="3">
                  <c:v>560.50374633141587</c:v>
                </c:pt>
                <c:pt idx="4">
                  <c:v>568.47867690442104</c:v>
                </c:pt>
                <c:pt idx="5">
                  <c:v>558.25898635479928</c:v>
                </c:pt>
                <c:pt idx="6">
                  <c:v>538.89399452016596</c:v>
                </c:pt>
                <c:pt idx="7">
                  <c:v>570.16433367208515</c:v>
                </c:pt>
                <c:pt idx="8">
                  <c:v>578.75820055907298</c:v>
                </c:pt>
                <c:pt idx="9">
                  <c:v>604.31856515547929</c:v>
                </c:pt>
                <c:pt idx="10">
                  <c:v>615.86241066626053</c:v>
                </c:pt>
                <c:pt idx="11">
                  <c:v>622.41174301383376</c:v>
                </c:pt>
                <c:pt idx="12">
                  <c:v>631.23263504694455</c:v>
                </c:pt>
                <c:pt idx="13">
                  <c:v>709.96868234396766</c:v>
                </c:pt>
                <c:pt idx="14">
                  <c:v>746.60056463196599</c:v>
                </c:pt>
                <c:pt idx="15">
                  <c:v>775.01451140915981</c:v>
                </c:pt>
                <c:pt idx="16">
                  <c:v>883.21964516259538</c:v>
                </c:pt>
                <c:pt idx="17">
                  <c:v>914.69020224588519</c:v>
                </c:pt>
                <c:pt idx="18">
                  <c:v>860.94379220826875</c:v>
                </c:pt>
                <c:pt idx="19">
                  <c:v>861.74910137922507</c:v>
                </c:pt>
                <c:pt idx="20">
                  <c:v>814.17760547236117</c:v>
                </c:pt>
                <c:pt idx="21">
                  <c:v>795.72196679663409</c:v>
                </c:pt>
                <c:pt idx="22">
                  <c:v>790.30235473414916</c:v>
                </c:pt>
                <c:pt idx="23">
                  <c:v>804.79778169214183</c:v>
                </c:pt>
                <c:pt idx="24">
                  <c:v>804.01360051880101</c:v>
                </c:pt>
                <c:pt idx="25">
                  <c:v>826.65592321975635</c:v>
                </c:pt>
                <c:pt idx="26">
                  <c:v>901.757677618157</c:v>
                </c:pt>
                <c:pt idx="27">
                  <c:v>951.60435613813809</c:v>
                </c:pt>
                <c:pt idx="28">
                  <c:v>977.28021641610894</c:v>
                </c:pt>
                <c:pt idx="29">
                  <c:v>956.89806939512118</c:v>
                </c:pt>
                <c:pt idx="30">
                  <c:v>830.70461287902492</c:v>
                </c:pt>
                <c:pt idx="31">
                  <c:v>859.69234333153156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67-4EF9-BC31-C6A714E784BA}"/>
            </c:ext>
          </c:extLst>
        </c:ser>
        <c:ser>
          <c:idx val="2"/>
          <c:order val="2"/>
          <c:tx>
            <c:strRef>
              <c:f>'Losun skipt eftir geirum'!$B$74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geirum'!$D$74:$AI$74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67-4EF9-BC31-C6A714E784BA}"/>
            </c:ext>
          </c:extLst>
        </c:ser>
        <c:ser>
          <c:idx val="3"/>
          <c:order val="3"/>
          <c:tx>
            <c:strRef>
              <c:f>'Losun skipt eftir geirum'!$B$75</c:f>
              <c:strCache>
                <c:ptCount val="1"/>
                <c:pt idx="0">
                  <c:v>Annar eldsneytisbruni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geirum'!$D$75:$AI$75</c:f>
              <c:numCache>
                <c:formatCode>0</c:formatCode>
                <c:ptCount val="32"/>
                <c:pt idx="0">
                  <c:v>487.83602550979049</c:v>
                </c:pt>
                <c:pt idx="1">
                  <c:v>397.47442397388647</c:v>
                </c:pt>
                <c:pt idx="2">
                  <c:v>449.97334202884969</c:v>
                </c:pt>
                <c:pt idx="3">
                  <c:v>482.45570809114463</c:v>
                </c:pt>
                <c:pt idx="4">
                  <c:v>455.34641553906329</c:v>
                </c:pt>
                <c:pt idx="5">
                  <c:v>495.00256628578012</c:v>
                </c:pt>
                <c:pt idx="6">
                  <c:v>550.50014907139189</c:v>
                </c:pt>
                <c:pt idx="7">
                  <c:v>586.94430351472431</c:v>
                </c:pt>
                <c:pt idx="8">
                  <c:v>569.58744969439726</c:v>
                </c:pt>
                <c:pt idx="9">
                  <c:v>589.4928659124256</c:v>
                </c:pt>
                <c:pt idx="10">
                  <c:v>523.25695508682543</c:v>
                </c:pt>
                <c:pt idx="11">
                  <c:v>570.96021822786804</c:v>
                </c:pt>
                <c:pt idx="12">
                  <c:v>570.41758462989696</c:v>
                </c:pt>
                <c:pt idx="13">
                  <c:v>524.72802453659131</c:v>
                </c:pt>
                <c:pt idx="14">
                  <c:v>578.72323846553286</c:v>
                </c:pt>
                <c:pt idx="15">
                  <c:v>521.68485965978437</c:v>
                </c:pt>
                <c:pt idx="16">
                  <c:v>532.67418230293435</c:v>
                </c:pt>
                <c:pt idx="17">
                  <c:v>529.04998877630669</c:v>
                </c:pt>
                <c:pt idx="18">
                  <c:v>478.23337587776763</c:v>
                </c:pt>
                <c:pt idx="19">
                  <c:v>339.64151330092579</c:v>
                </c:pt>
                <c:pt idx="20">
                  <c:v>290.91132927673999</c:v>
                </c:pt>
                <c:pt idx="21">
                  <c:v>268.34576290001723</c:v>
                </c:pt>
                <c:pt idx="22">
                  <c:v>238.75162144906105</c:v>
                </c:pt>
                <c:pt idx="23">
                  <c:v>223.68906231338266</c:v>
                </c:pt>
                <c:pt idx="24">
                  <c:v>211.02019992599503</c:v>
                </c:pt>
                <c:pt idx="25">
                  <c:v>238.18877664382299</c:v>
                </c:pt>
                <c:pt idx="26">
                  <c:v>256.13179026180279</c:v>
                </c:pt>
                <c:pt idx="27">
                  <c:v>238.92855884895448</c:v>
                </c:pt>
                <c:pt idx="28">
                  <c:v>227.91891482432953</c:v>
                </c:pt>
                <c:pt idx="29">
                  <c:v>212.28316335432541</c:v>
                </c:pt>
                <c:pt idx="30">
                  <c:v>144.52379245989997</c:v>
                </c:pt>
                <c:pt idx="31">
                  <c:v>153.39243609235189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67-4EF9-BC31-C6A714E784BA}"/>
            </c:ext>
          </c:extLst>
        </c:ser>
        <c:ser>
          <c:idx val="4"/>
          <c:order val="4"/>
          <c:tx>
            <c:strRef>
              <c:f>'Losun skipt eftir geirum'!$B$76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geirum'!$D$76:$AI$76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167-4EF9-BC31-C6A714E784BA}"/>
            </c:ext>
          </c:extLst>
        </c:ser>
        <c:ser>
          <c:idx val="5"/>
          <c:order val="5"/>
          <c:tx>
            <c:strRef>
              <c:f>'Losun skipt eftir geirum'!$B$77</c:f>
              <c:strCache>
                <c:ptCount val="1"/>
                <c:pt idx="0">
                  <c:v>Landbúnaður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geirum'!$D$77:$AI$77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167-4EF9-BC31-C6A714E784BA}"/>
            </c:ext>
          </c:extLst>
        </c:ser>
        <c:ser>
          <c:idx val="6"/>
          <c:order val="6"/>
          <c:tx>
            <c:strRef>
              <c:f>'Losun skipt eftir geirum'!$B$78</c:f>
              <c:strCache>
                <c:ptCount val="1"/>
                <c:pt idx="0">
                  <c:v>Úrgangur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geirum'!$D$78:$AI$78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167-4EF9-BC31-C6A714E7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184032"/>
        <c:axId val="590460248"/>
      </c:scatterChart>
      <c:valAx>
        <c:axId val="579184032"/>
        <c:scaling>
          <c:orientation val="minMax"/>
          <c:max val="2021"/>
          <c:min val="19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0460248"/>
        <c:crosses val="autoZero"/>
        <c:crossBetween val="midCat"/>
        <c:majorUnit val="1"/>
      </c:valAx>
      <c:valAx>
        <c:axId val="590460248"/>
        <c:scaling>
          <c:orientation val="minMax"/>
          <c:max val="2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s-IS"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Losun  [kt CO2-ígildi]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s-IS" sz="900" b="1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79184032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22313425827701"/>
          <c:y val="0.81938100921699775"/>
          <c:w val="0.71555373148344592"/>
          <c:h val="0.15712401799801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73279624034911"/>
          <c:y val="5.0925925925925923E-2"/>
          <c:w val="0.86081973816717017"/>
          <c:h val="0.65472878390201228"/>
        </c:manualLayout>
      </c:layout>
      <c:lineChart>
        <c:grouping val="standard"/>
        <c:varyColors val="0"/>
        <c:ser>
          <c:idx val="0"/>
          <c:order val="0"/>
          <c:tx>
            <c:strRef>
              <c:f>'Losun skipt eftir geirum'!$B$102</c:f>
              <c:strCache>
                <c:ptCount val="1"/>
                <c:pt idx="0">
                  <c:v>Fiskiskip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geirum'!$D$102:$AI$102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E-4D2B-99F1-04A08ECC28D2}"/>
            </c:ext>
          </c:extLst>
        </c:ser>
        <c:ser>
          <c:idx val="1"/>
          <c:order val="1"/>
          <c:tx>
            <c:strRef>
              <c:f>'Losun skipt eftir geirum'!$B$103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geirum'!$D$103:$AI$103</c:f>
              <c:numCache>
                <c:formatCode>0</c:formatCode>
                <c:ptCount val="32"/>
                <c:pt idx="0">
                  <c:v>530.73591823477204</c:v>
                </c:pt>
                <c:pt idx="1">
                  <c:v>549.21191631914883</c:v>
                </c:pt>
                <c:pt idx="2">
                  <c:v>563.67772225792771</c:v>
                </c:pt>
                <c:pt idx="3">
                  <c:v>560.50374633141587</c:v>
                </c:pt>
                <c:pt idx="4">
                  <c:v>568.47867690442104</c:v>
                </c:pt>
                <c:pt idx="5">
                  <c:v>558.25898635479928</c:v>
                </c:pt>
                <c:pt idx="6">
                  <c:v>538.89399452016596</c:v>
                </c:pt>
                <c:pt idx="7">
                  <c:v>570.16433367208515</c:v>
                </c:pt>
                <c:pt idx="8">
                  <c:v>578.75820055907298</c:v>
                </c:pt>
                <c:pt idx="9">
                  <c:v>604.31856515547929</c:v>
                </c:pt>
                <c:pt idx="10">
                  <c:v>615.86241066626053</c:v>
                </c:pt>
                <c:pt idx="11">
                  <c:v>622.41174301383376</c:v>
                </c:pt>
                <c:pt idx="12">
                  <c:v>631.23263504694455</c:v>
                </c:pt>
                <c:pt idx="13">
                  <c:v>709.96868234396766</c:v>
                </c:pt>
                <c:pt idx="14">
                  <c:v>746.60056463196599</c:v>
                </c:pt>
                <c:pt idx="15">
                  <c:v>775.01451140915981</c:v>
                </c:pt>
                <c:pt idx="16">
                  <c:v>883.21964516259538</c:v>
                </c:pt>
                <c:pt idx="17">
                  <c:v>914.69020224588519</c:v>
                </c:pt>
                <c:pt idx="18">
                  <c:v>860.94379220826875</c:v>
                </c:pt>
                <c:pt idx="19">
                  <c:v>861.74910137922507</c:v>
                </c:pt>
                <c:pt idx="20">
                  <c:v>814.17760547236117</c:v>
                </c:pt>
                <c:pt idx="21">
                  <c:v>795.72196679663409</c:v>
                </c:pt>
                <c:pt idx="22">
                  <c:v>790.30235473414916</c:v>
                </c:pt>
                <c:pt idx="23">
                  <c:v>804.79778169214183</c:v>
                </c:pt>
                <c:pt idx="24">
                  <c:v>804.01360051880101</c:v>
                </c:pt>
                <c:pt idx="25">
                  <c:v>826.65592321975635</c:v>
                </c:pt>
                <c:pt idx="26">
                  <c:v>901.757677618157</c:v>
                </c:pt>
                <c:pt idx="27">
                  <c:v>951.60435613813809</c:v>
                </c:pt>
                <c:pt idx="28">
                  <c:v>977.28021641610894</c:v>
                </c:pt>
                <c:pt idx="29">
                  <c:v>956.89806939512118</c:v>
                </c:pt>
                <c:pt idx="30">
                  <c:v>830.70461287902492</c:v>
                </c:pt>
                <c:pt idx="31">
                  <c:v>859.69234333153156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E-4D2B-99F1-04A08ECC28D2}"/>
            </c:ext>
          </c:extLst>
        </c:ser>
        <c:ser>
          <c:idx val="2"/>
          <c:order val="2"/>
          <c:tx>
            <c:strRef>
              <c:f>'Losun skipt eftir geirum'!$B$106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geirum'!$D$106:$AI$106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E-4D2B-99F1-04A08ECC28D2}"/>
            </c:ext>
          </c:extLst>
        </c:ser>
        <c:ser>
          <c:idx val="3"/>
          <c:order val="3"/>
          <c:tx>
            <c:strRef>
              <c:f>'Losun skipt eftir geirum'!$B$104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geirum'!$D$104:$AI$104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FE-4D2B-99F1-04A08ECC28D2}"/>
            </c:ext>
          </c:extLst>
        </c:ser>
        <c:ser>
          <c:idx val="4"/>
          <c:order val="4"/>
          <c:tx>
            <c:strRef>
              <c:f>'Losun skipt eftir geirum'!$B$105</c:f>
              <c:strCache>
                <c:ptCount val="1"/>
                <c:pt idx="0">
                  <c:v>Strandsiglingar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geirum'!$D$105:$AI$105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FE-4D2B-99F1-04A08ECC28D2}"/>
            </c:ext>
          </c:extLst>
        </c:ser>
        <c:ser>
          <c:idx val="5"/>
          <c:order val="5"/>
          <c:tx>
            <c:strRef>
              <c:f>'Losun skipt eftir geirum'!$B$107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geirum'!$D$107:$AI$107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FE-4D2B-99F1-04A08ECC28D2}"/>
            </c:ext>
          </c:extLst>
        </c:ser>
        <c:ser>
          <c:idx val="6"/>
          <c:order val="6"/>
          <c:tx>
            <c:strRef>
              <c:f>'Losun skipt eftir geirum'!$B$108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geirum'!$D$108:$AI$108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FE-4D2B-99F1-04A08ECC28D2}"/>
            </c:ext>
          </c:extLst>
        </c:ser>
        <c:ser>
          <c:idx val="7"/>
          <c:order val="7"/>
          <c:tx>
            <c:strRef>
              <c:f>'Losun skipt eftir geirum'!$B$109</c:f>
              <c:strCache>
                <c:ptCount val="1"/>
                <c:pt idx="0">
                  <c:v>Annað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'Losun skipt eftir geirum'!$D$101:$AI$101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geirum'!$D$109:$AI$109</c:f>
              <c:numCache>
                <c:formatCode>0</c:formatCode>
                <c:ptCount val="32"/>
                <c:pt idx="0">
                  <c:v>50.335770503307231</c:v>
                </c:pt>
                <c:pt idx="1">
                  <c:v>48.432159784438454</c:v>
                </c:pt>
                <c:pt idx="2">
                  <c:v>48.135635070862918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47.307615810321295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47.541566671626242</c:v>
                </c:pt>
                <c:pt idx="10">
                  <c:v>39.890457594883173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29.114709085180948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45.682439181581231</c:v>
                </c:pt>
                <c:pt idx="18">
                  <c:v>26.832804307158767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14.551063257402802</c:v>
                </c:pt>
                <c:pt idx="24">
                  <c:v>21.599419924997164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14.781438724320196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FE-4D2B-99F1-04A08ECC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54431"/>
        <c:axId val="157861695"/>
      </c:lineChart>
      <c:dateAx>
        <c:axId val="428154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1"/>
        <c:majorTimeUnit val="days"/>
      </c:dateAx>
      <c:valAx>
        <c:axId val="157861695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10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50270027998611"/>
          <c:y val="0.84106132330284333"/>
          <c:w val="0.62582180716260027"/>
          <c:h val="0.1442243049559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'Losun skipt eftir geirum'!$B$133</c:f>
              <c:strCache>
                <c:ptCount val="1"/>
                <c:pt idx="0">
                  <c:v>Steinefnaiðnaður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geirum'!$D$133:$AI$133</c:f>
              <c:numCache>
                <c:formatCode>0.0</c:formatCode>
                <c:ptCount val="32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>
                  <c:v>39.313677956750006</c:v>
                </c:pt>
                <c:pt idx="13">
                  <c:v>32.975809699750002</c:v>
                </c:pt>
                <c:pt idx="14">
                  <c:v>50.813966560750004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20.143580462280003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  <c:pt idx="30">
                  <c:v>0.89499845720000004</c:v>
                </c:pt>
                <c:pt idx="31">
                  <c:v>0.93069417912000008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0F-4CB5-93F6-A1B919C65C0A}"/>
            </c:ext>
          </c:extLst>
        </c:ser>
        <c:ser>
          <c:idx val="1"/>
          <c:order val="1"/>
          <c:tx>
            <c:strRef>
              <c:f>'Losun skipt eftir geirum'!$B$134</c:f>
              <c:strCache>
                <c:ptCount val="1"/>
                <c:pt idx="0">
                  <c:v>Efnaiðnaður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geirum'!$D$134:$AI$134</c:f>
              <c:numCache>
                <c:formatCode>0.0</c:formatCode>
                <c:ptCount val="32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>
                  <c:v>0.45369811320754716</c:v>
                </c:pt>
                <c:pt idx="13">
                  <c:v>0.47860377358490569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0F-4CB5-93F6-A1B919C65C0A}"/>
            </c:ext>
          </c:extLst>
        </c:ser>
        <c:ser>
          <c:idx val="2"/>
          <c:order val="2"/>
          <c:tx>
            <c:strRef>
              <c:f>'Losun skipt eftir geirum'!$B$135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geirum'!$D$135:$AI$135</c:f>
              <c:numCache>
                <c:formatCode>0</c:formatCode>
                <c:ptCount val="32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0F-4CB5-93F6-A1B919C65C0A}"/>
            </c:ext>
          </c:extLst>
        </c:ser>
        <c:ser>
          <c:idx val="3"/>
          <c:order val="3"/>
          <c:tx>
            <c:strRef>
              <c:f>'Losun skipt eftir geirum'!$B$137</c:f>
              <c:strCache>
                <c:ptCount val="1"/>
                <c:pt idx="0">
                  <c:v>Leysiefni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geirum'!$D$137:$AI$137</c:f>
              <c:numCache>
                <c:formatCode>0.0</c:formatCode>
                <c:ptCount val="32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7.3882890411998297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>
                  <c:v>7.1761908972228241</c:v>
                </c:pt>
                <c:pt idx="13">
                  <c:v>6.8477039062793654</c:v>
                </c:pt>
                <c:pt idx="14">
                  <c:v>7.6310387702226095</c:v>
                </c:pt>
                <c:pt idx="15">
                  <c:v>7.3519420497421919</c:v>
                </c:pt>
                <c:pt idx="16">
                  <c:v>8.1280547453876224</c:v>
                </c:pt>
                <c:pt idx="17">
                  <c:v>7.6590659056125734</c:v>
                </c:pt>
                <c:pt idx="18">
                  <c:v>6.9196602022107676</c:v>
                </c:pt>
                <c:pt idx="19">
                  <c:v>5.457147624271431</c:v>
                </c:pt>
                <c:pt idx="20">
                  <c:v>5.6727596485811915</c:v>
                </c:pt>
                <c:pt idx="21">
                  <c:v>5.8969327922561323</c:v>
                </c:pt>
                <c:pt idx="22">
                  <c:v>5.8456130146546013</c:v>
                </c:pt>
                <c:pt idx="23">
                  <c:v>5.7965197207389956</c:v>
                </c:pt>
                <c:pt idx="24">
                  <c:v>5.8696187990891406</c:v>
                </c:pt>
                <c:pt idx="25">
                  <c:v>6.2083093649783843</c:v>
                </c:pt>
                <c:pt idx="26">
                  <c:v>6.2961770491178326</c:v>
                </c:pt>
                <c:pt idx="27">
                  <c:v>6.1270141000655993</c:v>
                </c:pt>
                <c:pt idx="28">
                  <c:v>6.772274862260554</c:v>
                </c:pt>
                <c:pt idx="29">
                  <c:v>6.157620027282463</c:v>
                </c:pt>
                <c:pt idx="30">
                  <c:v>6.3074359957450401</c:v>
                </c:pt>
                <c:pt idx="31">
                  <c:v>6.5436109300591259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0F-4CB5-93F6-A1B919C65C0A}"/>
            </c:ext>
          </c:extLst>
        </c:ser>
        <c:ser>
          <c:idx val="4"/>
          <c:order val="4"/>
          <c:tx>
            <c:strRef>
              <c:f>'Losun skipt eftir geirum'!$B$138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geirum'!$D$138:$AI$138</c:f>
              <c:numCache>
                <c:formatCode>0.0</c:formatCode>
                <c:ptCount val="32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 formatCode="0">
                  <c:v>25.465406809062614</c:v>
                </c:pt>
                <c:pt idx="9" formatCode="0">
                  <c:v>36.99889708670193</c:v>
                </c:pt>
                <c:pt idx="10" formatCode="0">
                  <c:v>42.988272546670686</c:v>
                </c:pt>
                <c:pt idx="11" formatCode="0">
                  <c:v>39.826934327022677</c:v>
                </c:pt>
                <c:pt idx="12" formatCode="0">
                  <c:v>44.656505402990497</c:v>
                </c:pt>
                <c:pt idx="13" formatCode="0">
                  <c:v>45.141617249064133</c:v>
                </c:pt>
                <c:pt idx="14" formatCode="0">
                  <c:v>52.17653143548462</c:v>
                </c:pt>
                <c:pt idx="15" formatCode="0">
                  <c:v>57.240469566094809</c:v>
                </c:pt>
                <c:pt idx="16" formatCode="0">
                  <c:v>66.311041274602601</c:v>
                </c:pt>
                <c:pt idx="17" formatCode="0">
                  <c:v>66.985140359962386</c:v>
                </c:pt>
                <c:pt idx="18" formatCode="0">
                  <c:v>68.573839074618689</c:v>
                </c:pt>
                <c:pt idx="19" formatCode="0">
                  <c:v>81.825140538339951</c:v>
                </c:pt>
                <c:pt idx="20" formatCode="0">
                  <c:v>109.92044665303493</c:v>
                </c:pt>
                <c:pt idx="21" formatCode="0">
                  <c:v>134.72753715860691</c:v>
                </c:pt>
                <c:pt idx="22" formatCode="0">
                  <c:v>140.16573433239918</c:v>
                </c:pt>
                <c:pt idx="23" formatCode="0">
                  <c:v>170.54391585235194</c:v>
                </c:pt>
                <c:pt idx="24" formatCode="0">
                  <c:v>168.56661067078227</c:v>
                </c:pt>
                <c:pt idx="25" formatCode="0">
                  <c:v>161.37865261818465</c:v>
                </c:pt>
                <c:pt idx="26" formatCode="0">
                  <c:v>179.23342842545404</c:v>
                </c:pt>
                <c:pt idx="27" formatCode="0">
                  <c:v>170.46384803748893</c:v>
                </c:pt>
                <c:pt idx="28" formatCode="0">
                  <c:v>188.57094507898864</c:v>
                </c:pt>
                <c:pt idx="29" formatCode="0">
                  <c:v>199.68628477875978</c:v>
                </c:pt>
                <c:pt idx="30" formatCode="0">
                  <c:v>195.672990420048</c:v>
                </c:pt>
                <c:pt idx="31" formatCode="0">
                  <c:v>157.31101155450008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20F-4CB5-93F6-A1B919C65C0A}"/>
            </c:ext>
          </c:extLst>
        </c:ser>
        <c:ser>
          <c:idx val="5"/>
          <c:order val="5"/>
          <c:tx>
            <c:strRef>
              <c:f>'Losun skipt eftir geirum'!$B$139</c:f>
              <c:strCache>
                <c:ptCount val="1"/>
                <c:pt idx="0">
                  <c:v>Efnanotkun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geirum'!$D$139:$AI$139</c:f>
              <c:numCache>
                <c:formatCode>0.0</c:formatCode>
                <c:ptCount val="32"/>
                <c:pt idx="0">
                  <c:v>6.6052635682669996</c:v>
                </c:pt>
                <c:pt idx="1">
                  <c:v>6.2650444313969995</c:v>
                </c:pt>
                <c:pt idx="2">
                  <c:v>5.7837727449539997</c:v>
                </c:pt>
                <c:pt idx="3">
                  <c:v>5.7038077806749996</c:v>
                </c:pt>
                <c:pt idx="4">
                  <c:v>5.3195578454719996</c:v>
                </c:pt>
                <c:pt idx="5">
                  <c:v>5.3245268336829996</c:v>
                </c:pt>
                <c:pt idx="6">
                  <c:v>5.7055696092599995</c:v>
                </c:pt>
                <c:pt idx="7">
                  <c:v>5.7274053867549997</c:v>
                </c:pt>
                <c:pt idx="8">
                  <c:v>5.8605751059709998</c:v>
                </c:pt>
                <c:pt idx="9">
                  <c:v>6.0154671173310001</c:v>
                </c:pt>
                <c:pt idx="10">
                  <c:v>5.7995083155690006</c:v>
                </c:pt>
                <c:pt idx="11">
                  <c:v>5.5828736448829996</c:v>
                </c:pt>
                <c:pt idx="12">
                  <c:v>5.2973593254139999</c:v>
                </c:pt>
                <c:pt idx="13">
                  <c:v>5.2616251265659999</c:v>
                </c:pt>
                <c:pt idx="14">
                  <c:v>5.0307382770269999</c:v>
                </c:pt>
                <c:pt idx="15">
                  <c:v>6.1246821513969998</c:v>
                </c:pt>
                <c:pt idx="16">
                  <c:v>6.4596269223980007</c:v>
                </c:pt>
                <c:pt idx="17">
                  <c:v>7.172512325564</c:v>
                </c:pt>
                <c:pt idx="18">
                  <c:v>6.8067763299529993</c:v>
                </c:pt>
                <c:pt idx="19">
                  <c:v>6.3874402700030002</c:v>
                </c:pt>
                <c:pt idx="20">
                  <c:v>8.3217399580740015</c:v>
                </c:pt>
                <c:pt idx="21">
                  <c:v>6.7544474163150001</c:v>
                </c:pt>
                <c:pt idx="22">
                  <c:v>9.0474935587439997</c:v>
                </c:pt>
                <c:pt idx="23">
                  <c:v>6.4406604908556666</c:v>
                </c:pt>
                <c:pt idx="24">
                  <c:v>5.3544411644529992</c:v>
                </c:pt>
                <c:pt idx="25">
                  <c:v>4.5728912168524998</c:v>
                </c:pt>
                <c:pt idx="26">
                  <c:v>3.771623460946</c:v>
                </c:pt>
                <c:pt idx="27">
                  <c:v>5.0212922703349996</c:v>
                </c:pt>
                <c:pt idx="28">
                  <c:v>6.7070325702589999</c:v>
                </c:pt>
                <c:pt idx="29">
                  <c:v>4.8896314327230002</c:v>
                </c:pt>
                <c:pt idx="30">
                  <c:v>5.8203415171399993</c:v>
                </c:pt>
                <c:pt idx="31">
                  <c:v>4.9042634314500004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20F-4CB5-93F6-A1B919C65C0A}"/>
            </c:ext>
          </c:extLst>
        </c:ser>
        <c:ser>
          <c:idx val="6"/>
          <c:order val="6"/>
          <c:tx>
            <c:strRef>
              <c:f>'Losun skipt eftir geirum'!$B$136</c:f>
              <c:strCache>
                <c:ptCount val="1"/>
                <c:pt idx="0">
                  <c:v>Annar málmiðnaður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geirum'!$D$136:$AI$136</c:f>
              <c:numCache>
                <c:formatCode>0</c:formatCode>
                <c:ptCount val="32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93-493C-8CFA-D4D62A283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893472"/>
        <c:axId val="854885272"/>
      </c:scatterChart>
      <c:valAx>
        <c:axId val="854893472"/>
        <c:scaling>
          <c:orientation val="minMax"/>
          <c:max val="2021"/>
          <c:min val="19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4885272"/>
        <c:crosses val="autoZero"/>
        <c:crossBetween val="midCat"/>
        <c:majorUnit val="1"/>
      </c:valAx>
      <c:valAx>
        <c:axId val="854885272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4893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453125"/>
          <c:y val="0.873587037037037"/>
          <c:w val="0.71430860690217357"/>
          <c:h val="0.1264129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6701388888889"/>
          <c:y val="4.3117283950617286E-2"/>
          <c:w val="0.86877951388888885"/>
          <c:h val="0.763964814814814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'Losun skipt eftir geirum'!$B$162</c:f>
              <c:strCache>
                <c:ptCount val="1"/>
                <c:pt idx="0">
                  <c:v>Iðragerjun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geirum'!$D$162:$AI$162</c:f>
              <c:numCache>
                <c:formatCode>0</c:formatCode>
                <c:ptCount val="32"/>
                <c:pt idx="0">
                  <c:v>390.99131539406216</c:v>
                </c:pt>
                <c:pt idx="1">
                  <c:v>379.636539187869</c:v>
                </c:pt>
                <c:pt idx="2">
                  <c:v>372.53416531670342</c:v>
                </c:pt>
                <c:pt idx="3">
                  <c:v>370.35536783681999</c:v>
                </c:pt>
                <c:pt idx="4">
                  <c:v>371.05317545371491</c:v>
                </c:pt>
                <c:pt idx="5">
                  <c:v>356.23162170812122</c:v>
                </c:pt>
                <c:pt idx="6">
                  <c:v>360.46235404022127</c:v>
                </c:pt>
                <c:pt idx="7">
                  <c:v>356.34530614152226</c:v>
                </c:pt>
                <c:pt idx="8">
                  <c:v>363.63412931644569</c:v>
                </c:pt>
                <c:pt idx="9">
                  <c:v>358.62888289455645</c:v>
                </c:pt>
                <c:pt idx="10">
                  <c:v>344.95890254977769</c:v>
                </c:pt>
                <c:pt idx="11">
                  <c:v>345.26183508180696</c:v>
                </c:pt>
                <c:pt idx="12">
                  <c:v>337.44408713944716</c:v>
                </c:pt>
                <c:pt idx="13">
                  <c:v>332.51469007691378</c:v>
                </c:pt>
                <c:pt idx="14">
                  <c:v>326.5576538950516</c:v>
                </c:pt>
                <c:pt idx="15">
                  <c:v>328.8998299404094</c:v>
                </c:pt>
                <c:pt idx="16">
                  <c:v>336.24821455449165</c:v>
                </c:pt>
                <c:pt idx="17">
                  <c:v>342.25866660132158</c:v>
                </c:pt>
                <c:pt idx="18">
                  <c:v>346.57031256119365</c:v>
                </c:pt>
                <c:pt idx="19">
                  <c:v>352.35579875187796</c:v>
                </c:pt>
                <c:pt idx="20">
                  <c:v>351.96196493271816</c:v>
                </c:pt>
                <c:pt idx="21">
                  <c:v>350.47815105906682</c:v>
                </c:pt>
                <c:pt idx="22">
                  <c:v>342.9573323472153</c:v>
                </c:pt>
                <c:pt idx="23">
                  <c:v>335.40144194985652</c:v>
                </c:pt>
                <c:pt idx="24">
                  <c:v>354.40761957506902</c:v>
                </c:pt>
                <c:pt idx="25">
                  <c:v>357.49636622802979</c:v>
                </c:pt>
                <c:pt idx="26">
                  <c:v>359.86110035979038</c:v>
                </c:pt>
                <c:pt idx="27">
                  <c:v>352.20918685413233</c:v>
                </c:pt>
                <c:pt idx="28">
                  <c:v>341.11239400003012</c:v>
                </c:pt>
                <c:pt idx="29">
                  <c:v>330.67038131973294</c:v>
                </c:pt>
                <c:pt idx="30">
                  <c:v>325.13646939521277</c:v>
                </c:pt>
                <c:pt idx="31">
                  <c:v>323.33913146988522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32-45F9-9D63-01DD879D4A99}"/>
            </c:ext>
          </c:extLst>
        </c:ser>
        <c:ser>
          <c:idx val="1"/>
          <c:order val="1"/>
          <c:tx>
            <c:strRef>
              <c:f>'Losun skipt eftir geirum'!$B$163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geirum'!$D$163:$AI$163</c:f>
              <c:numCache>
                <c:formatCode>0</c:formatCode>
                <c:ptCount val="32"/>
                <c:pt idx="0">
                  <c:v>98.457212995849162</c:v>
                </c:pt>
                <c:pt idx="1">
                  <c:v>96.182875166277498</c:v>
                </c:pt>
                <c:pt idx="2">
                  <c:v>90.544296965081799</c:v>
                </c:pt>
                <c:pt idx="3">
                  <c:v>89.678536571406781</c:v>
                </c:pt>
                <c:pt idx="4">
                  <c:v>88.282569949308524</c:v>
                </c:pt>
                <c:pt idx="5">
                  <c:v>86.15420300101988</c:v>
                </c:pt>
                <c:pt idx="6">
                  <c:v>86.782968975417702</c:v>
                </c:pt>
                <c:pt idx="7">
                  <c:v>84.776183035998741</c:v>
                </c:pt>
                <c:pt idx="8">
                  <c:v>86.963844796426514</c:v>
                </c:pt>
                <c:pt idx="9">
                  <c:v>84.60047312980376</c:v>
                </c:pt>
                <c:pt idx="10">
                  <c:v>83.718675536673146</c:v>
                </c:pt>
                <c:pt idx="11">
                  <c:v>82.616079287811104</c:v>
                </c:pt>
                <c:pt idx="12">
                  <c:v>80.387860675934348</c:v>
                </c:pt>
                <c:pt idx="13">
                  <c:v>78.537159455989567</c:v>
                </c:pt>
                <c:pt idx="14">
                  <c:v>76.893509885271129</c:v>
                </c:pt>
                <c:pt idx="15">
                  <c:v>77.653037259634388</c:v>
                </c:pt>
                <c:pt idx="16">
                  <c:v>81.330194306312634</c:v>
                </c:pt>
                <c:pt idx="17">
                  <c:v>83.498000337604466</c:v>
                </c:pt>
                <c:pt idx="18">
                  <c:v>84.127819218604202</c:v>
                </c:pt>
                <c:pt idx="19">
                  <c:v>85.25664288396338</c:v>
                </c:pt>
                <c:pt idx="20">
                  <c:v>81.798308312911388</c:v>
                </c:pt>
                <c:pt idx="21">
                  <c:v>82.868519499533278</c:v>
                </c:pt>
                <c:pt idx="22">
                  <c:v>78.46886508469629</c:v>
                </c:pt>
                <c:pt idx="23">
                  <c:v>75.506927394255158</c:v>
                </c:pt>
                <c:pt idx="24">
                  <c:v>81.625866122859165</c:v>
                </c:pt>
                <c:pt idx="25">
                  <c:v>82.905738552857841</c:v>
                </c:pt>
                <c:pt idx="26">
                  <c:v>84.034607045720364</c:v>
                </c:pt>
                <c:pt idx="27">
                  <c:v>82.595589321056963</c:v>
                </c:pt>
                <c:pt idx="28">
                  <c:v>80.700788348872052</c:v>
                </c:pt>
                <c:pt idx="29">
                  <c:v>79.278968092800596</c:v>
                </c:pt>
                <c:pt idx="30">
                  <c:v>77.496250236162467</c:v>
                </c:pt>
                <c:pt idx="31">
                  <c:v>77.858929767361289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32-45F9-9D63-01DD879D4A99}"/>
            </c:ext>
          </c:extLst>
        </c:ser>
        <c:ser>
          <c:idx val="2"/>
          <c:order val="2"/>
          <c:tx>
            <c:strRef>
              <c:f>'Losun skipt eftir geirum'!$B$164</c:f>
              <c:strCache>
                <c:ptCount val="1"/>
                <c:pt idx="0">
                  <c:v>Nytjajarðvegur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geirum'!$D$164:$AI$164</c:f>
              <c:numCache>
                <c:formatCode>0</c:formatCode>
                <c:ptCount val="32"/>
                <c:pt idx="0">
                  <c:v>204.81824362045506</c:v>
                </c:pt>
                <c:pt idx="1">
                  <c:v>201.55557633023147</c:v>
                </c:pt>
                <c:pt idx="2">
                  <c:v>195.5302527544462</c:v>
                </c:pt>
                <c:pt idx="3">
                  <c:v>199.44262609284146</c:v>
                </c:pt>
                <c:pt idx="4">
                  <c:v>204.021974916853</c:v>
                </c:pt>
                <c:pt idx="5">
                  <c:v>198.96938277826183</c:v>
                </c:pt>
                <c:pt idx="6">
                  <c:v>206.48681968602557</c:v>
                </c:pt>
                <c:pt idx="7">
                  <c:v>203.85488848846714</c:v>
                </c:pt>
                <c:pt idx="8">
                  <c:v>207.39129717715946</c:v>
                </c:pt>
                <c:pt idx="9">
                  <c:v>212.16075388564812</c:v>
                </c:pt>
                <c:pt idx="10">
                  <c:v>210.40960990671107</c:v>
                </c:pt>
                <c:pt idx="11">
                  <c:v>209.67670286077822</c:v>
                </c:pt>
                <c:pt idx="12">
                  <c:v>202.79563885744835</c:v>
                </c:pt>
                <c:pt idx="13">
                  <c:v>199.52387558597729</c:v>
                </c:pt>
                <c:pt idx="14">
                  <c:v>198.82857240031808</c:v>
                </c:pt>
                <c:pt idx="15">
                  <c:v>198.29769163497465</c:v>
                </c:pt>
                <c:pt idx="16">
                  <c:v>213.57448780692604</c:v>
                </c:pt>
                <c:pt idx="17">
                  <c:v>222.54814720839337</c:v>
                </c:pt>
                <c:pt idx="18">
                  <c:v>230.95113639994932</c:v>
                </c:pt>
                <c:pt idx="19">
                  <c:v>215.41569388867589</c:v>
                </c:pt>
                <c:pt idx="20">
                  <c:v>208.81596565385843</c:v>
                </c:pt>
                <c:pt idx="21">
                  <c:v>206.9590240521282</c:v>
                </c:pt>
                <c:pt idx="22">
                  <c:v>213.73417951654739</c:v>
                </c:pt>
                <c:pt idx="23">
                  <c:v>209.32795339367857</c:v>
                </c:pt>
                <c:pt idx="24">
                  <c:v>227.79812423057726</c:v>
                </c:pt>
                <c:pt idx="25">
                  <c:v>213.84090221492301</c:v>
                </c:pt>
                <c:pt idx="26">
                  <c:v>210.39911257150581</c:v>
                </c:pt>
                <c:pt idx="27">
                  <c:v>220.15121782586152</c:v>
                </c:pt>
                <c:pt idx="28">
                  <c:v>210.66256019345877</c:v>
                </c:pt>
                <c:pt idx="29">
                  <c:v>201.34410064167091</c:v>
                </c:pt>
                <c:pt idx="30">
                  <c:v>205.73311261059965</c:v>
                </c:pt>
                <c:pt idx="31">
                  <c:v>209.86720098571891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32-45F9-9D63-01DD879D4A99}"/>
            </c:ext>
          </c:extLst>
        </c:ser>
        <c:ser>
          <c:idx val="3"/>
          <c:order val="3"/>
          <c:tx>
            <c:strRef>
              <c:f>'Losun skipt eftir geirum'!$B$165</c:f>
              <c:strCache>
                <c:ptCount val="1"/>
                <c:pt idx="0">
                  <c:v>Kölkun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geirum'!$D$165:$AI$165</c:f>
              <c:numCache>
                <c:formatCode>0.0</c:formatCode>
                <c:ptCount val="32"/>
                <c:pt idx="0">
                  <c:v>0.46200000000000002</c:v>
                </c:pt>
                <c:pt idx="1">
                  <c:v>0.1849848</c:v>
                </c:pt>
                <c:pt idx="2">
                  <c:v>0.49854639999999995</c:v>
                </c:pt>
                <c:pt idx="3">
                  <c:v>0.44009679999999995</c:v>
                </c:pt>
                <c:pt idx="4">
                  <c:v>8.7999999999999988E-3</c:v>
                </c:pt>
                <c:pt idx="5">
                  <c:v>2.4370043269135802</c:v>
                </c:pt>
                <c:pt idx="6">
                  <c:v>2.9805942765431741</c:v>
                </c:pt>
                <c:pt idx="7">
                  <c:v>3.2188318419753088</c:v>
                </c:pt>
                <c:pt idx="8">
                  <c:v>2.5465400888888898</c:v>
                </c:pt>
                <c:pt idx="9">
                  <c:v>2.7827046785185159</c:v>
                </c:pt>
                <c:pt idx="10">
                  <c:v>2.8040561511111108</c:v>
                </c:pt>
                <c:pt idx="11">
                  <c:v>2.7172362528395069</c:v>
                </c:pt>
                <c:pt idx="12">
                  <c:v>2.4694059703703712</c:v>
                </c:pt>
                <c:pt idx="13">
                  <c:v>4.815089367407408</c:v>
                </c:pt>
                <c:pt idx="14">
                  <c:v>7.0244662019753097</c:v>
                </c:pt>
                <c:pt idx="15">
                  <c:v>6.2626528691358025</c:v>
                </c:pt>
                <c:pt idx="16">
                  <c:v>5.4816657540740739</c:v>
                </c:pt>
                <c:pt idx="17">
                  <c:v>4.4432751630907363</c:v>
                </c:pt>
                <c:pt idx="18">
                  <c:v>7.9306543053086411</c:v>
                </c:pt>
                <c:pt idx="19">
                  <c:v>5.9342888399720994</c:v>
                </c:pt>
                <c:pt idx="20">
                  <c:v>4.2547112674365497</c:v>
                </c:pt>
                <c:pt idx="21">
                  <c:v>4.5933579403066371</c:v>
                </c:pt>
                <c:pt idx="22">
                  <c:v>5.9369915773437754</c:v>
                </c:pt>
                <c:pt idx="23">
                  <c:v>5.0460716777369363</c:v>
                </c:pt>
                <c:pt idx="24">
                  <c:v>4.7147261641696758</c:v>
                </c:pt>
                <c:pt idx="25">
                  <c:v>5.3738276173711927</c:v>
                </c:pt>
                <c:pt idx="26">
                  <c:v>4.7795444490262495</c:v>
                </c:pt>
                <c:pt idx="27">
                  <c:v>4.7190244940276607</c:v>
                </c:pt>
                <c:pt idx="28">
                  <c:v>5.2090022151749658</c:v>
                </c:pt>
                <c:pt idx="29">
                  <c:v>8.2166720847823118</c:v>
                </c:pt>
                <c:pt idx="30">
                  <c:v>9.3829160142489947</c:v>
                </c:pt>
                <c:pt idx="31">
                  <c:v>9.2612706399558586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F32-45F9-9D63-01DD879D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160944"/>
        <c:axId val="920158320"/>
      </c:scatterChart>
      <c:valAx>
        <c:axId val="920160944"/>
        <c:scaling>
          <c:orientation val="minMax"/>
          <c:max val="2021"/>
          <c:min val="19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20158320"/>
        <c:crosses val="autoZero"/>
        <c:crossBetween val="midCat"/>
        <c:majorUnit val="1"/>
      </c:valAx>
      <c:valAx>
        <c:axId val="920158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20160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6701388888889"/>
          <c:y val="4.3117283950617286E-2"/>
          <c:w val="0.86877951388888885"/>
          <c:h val="0.763964814814814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'Losun skipt eftir geirum'!$B$188</c:f>
              <c:strCache>
                <c:ptCount val="1"/>
                <c:pt idx="0">
                  <c:v>Urðun úrgangs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geirum'!$D$188:$AI$188</c:f>
              <c:numCache>
                <c:formatCode>0</c:formatCode>
                <c:ptCount val="32"/>
                <c:pt idx="0">
                  <c:v>167.70011282282152</c:v>
                </c:pt>
                <c:pt idx="1">
                  <c:v>173.32174261335064</c:v>
                </c:pt>
                <c:pt idx="2">
                  <c:v>188.3262792152328</c:v>
                </c:pt>
                <c:pt idx="3">
                  <c:v>201.25193877226263</c:v>
                </c:pt>
                <c:pt idx="4">
                  <c:v>213.17989549923999</c:v>
                </c:pt>
                <c:pt idx="5">
                  <c:v>225.22629312858959</c:v>
                </c:pt>
                <c:pt idx="6">
                  <c:v>229.55098193723262</c:v>
                </c:pt>
                <c:pt idx="7">
                  <c:v>233.80699314425266</c:v>
                </c:pt>
                <c:pt idx="8">
                  <c:v>240.66732752701401</c:v>
                </c:pt>
                <c:pt idx="9">
                  <c:v>248.24409350381993</c:v>
                </c:pt>
                <c:pt idx="10">
                  <c:v>254.43644842265755</c:v>
                </c:pt>
                <c:pt idx="11">
                  <c:v>263.72344525916594</c:v>
                </c:pt>
                <c:pt idx="12">
                  <c:v>264.64647565515008</c:v>
                </c:pt>
                <c:pt idx="13">
                  <c:v>265.5394331187465</c:v>
                </c:pt>
                <c:pt idx="14">
                  <c:v>274.20835858569922</c:v>
                </c:pt>
                <c:pt idx="15">
                  <c:v>262.50471740229074</c:v>
                </c:pt>
                <c:pt idx="16">
                  <c:v>297.16141931588953</c:v>
                </c:pt>
                <c:pt idx="17">
                  <c:v>293.90489046773564</c:v>
                </c:pt>
                <c:pt idx="18">
                  <c:v>282.3318170971724</c:v>
                </c:pt>
                <c:pt idx="19">
                  <c:v>271.92952526253077</c:v>
                </c:pt>
                <c:pt idx="20">
                  <c:v>271.81268107314634</c:v>
                </c:pt>
                <c:pt idx="21">
                  <c:v>247.93837166618471</c:v>
                </c:pt>
                <c:pt idx="22">
                  <c:v>219.4367237041927</c:v>
                </c:pt>
                <c:pt idx="23">
                  <c:v>233.08034820913664</c:v>
                </c:pt>
                <c:pt idx="24">
                  <c:v>229.13972535140465</c:v>
                </c:pt>
                <c:pt idx="25">
                  <c:v>224.16573786439932</c:v>
                </c:pt>
                <c:pt idx="26">
                  <c:v>215.00808558017977</c:v>
                </c:pt>
                <c:pt idx="27">
                  <c:v>206.98143293738147</c:v>
                </c:pt>
                <c:pt idx="28">
                  <c:v>215.97156243247471</c:v>
                </c:pt>
                <c:pt idx="29">
                  <c:v>179.18864923184503</c:v>
                </c:pt>
                <c:pt idx="30">
                  <c:v>207.52074030742941</c:v>
                </c:pt>
                <c:pt idx="31">
                  <c:v>207.18104558465319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B6-4A67-B273-E98BAB62D13E}"/>
            </c:ext>
          </c:extLst>
        </c:ser>
        <c:ser>
          <c:idx val="1"/>
          <c:order val="1"/>
          <c:tx>
            <c:strRef>
              <c:f>'Losun skipt eftir geirum'!$B$189</c:f>
              <c:strCache>
                <c:ptCount val="1"/>
                <c:pt idx="0">
                  <c:v>Jarðgerð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geirum'!$D$189:$AI$189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>
                  <c:v>0.35119999999999996</c:v>
                </c:pt>
                <c:pt idx="13">
                  <c:v>0.52679999999999993</c:v>
                </c:pt>
                <c:pt idx="14">
                  <c:v>0.52679999999999993</c:v>
                </c:pt>
                <c:pt idx="15">
                  <c:v>0.878</c:v>
                </c:pt>
                <c:pt idx="16">
                  <c:v>1.4047999999999998</c:v>
                </c:pt>
                <c:pt idx="17">
                  <c:v>1.756</c:v>
                </c:pt>
                <c:pt idx="18">
                  <c:v>1.8625891999999999</c:v>
                </c:pt>
                <c:pt idx="19">
                  <c:v>2.2367794543999997</c:v>
                </c:pt>
                <c:pt idx="20">
                  <c:v>2.6769409079200002</c:v>
                </c:pt>
                <c:pt idx="21">
                  <c:v>2.5077241083999997</c:v>
                </c:pt>
                <c:pt idx="22">
                  <c:v>1.9630763</c:v>
                </c:pt>
                <c:pt idx="23">
                  <c:v>2.6282052</c:v>
                </c:pt>
                <c:pt idx="24">
                  <c:v>3.5365840000000004</c:v>
                </c:pt>
                <c:pt idx="25">
                  <c:v>3.7405258400000001</c:v>
                </c:pt>
                <c:pt idx="26">
                  <c:v>4.005311324</c:v>
                </c:pt>
                <c:pt idx="27">
                  <c:v>3.8114029168000005</c:v>
                </c:pt>
                <c:pt idx="28">
                  <c:v>4.2153498204000002</c:v>
                </c:pt>
                <c:pt idx="29">
                  <c:v>4.1906804963599997</c:v>
                </c:pt>
                <c:pt idx="30">
                  <c:v>5.6001363352000011</c:v>
                </c:pt>
                <c:pt idx="31">
                  <c:v>5.5226795300000004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B6-4A67-B273-E98BAB62D13E}"/>
            </c:ext>
          </c:extLst>
        </c:ser>
        <c:ser>
          <c:idx val="2"/>
          <c:order val="2"/>
          <c:tx>
            <c:strRef>
              <c:f>'Losun skipt eftir geirum'!$B$190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geirum'!$D$190:$AI$190</c:f>
              <c:numCache>
                <c:formatCode>0.0</c:formatCode>
                <c:ptCount val="32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5.7356393945120088</c:v>
                </c:pt>
                <c:pt idx="12">
                  <c:v>5.3413086584683649</c:v>
                </c:pt>
                <c:pt idx="13">
                  <c:v>4.6127521843297723</c:v>
                </c:pt>
                <c:pt idx="14">
                  <c:v>6.8638646027388646</c:v>
                </c:pt>
                <c:pt idx="15">
                  <c:v>5.4945286422237203</c:v>
                </c:pt>
                <c:pt idx="16">
                  <c:v>5.550008863876748</c:v>
                </c:pt>
                <c:pt idx="17">
                  <c:v>8.634606603695719</c:v>
                </c:pt>
                <c:pt idx="18">
                  <c:v>6.8446077939689882</c:v>
                </c:pt>
                <c:pt idx="19">
                  <c:v>6.7017738908177202</c:v>
                </c:pt>
                <c:pt idx="20">
                  <c:v>6.5265318928813478</c:v>
                </c:pt>
                <c:pt idx="21">
                  <c:v>7.1560953303106842</c:v>
                </c:pt>
                <c:pt idx="22">
                  <c:v>6.9160867673839341</c:v>
                </c:pt>
                <c:pt idx="23">
                  <c:v>5.9858522253200022</c:v>
                </c:pt>
                <c:pt idx="24">
                  <c:v>7.8367116377587376</c:v>
                </c:pt>
                <c:pt idx="25">
                  <c:v>7.1072071024578367</c:v>
                </c:pt>
                <c:pt idx="26">
                  <c:v>7.4320803903538586</c:v>
                </c:pt>
                <c:pt idx="27">
                  <c:v>7.8015275783704272</c:v>
                </c:pt>
                <c:pt idx="28">
                  <c:v>6.8316102118557662</c:v>
                </c:pt>
                <c:pt idx="29">
                  <c:v>9.2332531984602699</c:v>
                </c:pt>
                <c:pt idx="30">
                  <c:v>6.2360772670392661</c:v>
                </c:pt>
                <c:pt idx="31">
                  <c:v>6.8970228608274011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B6-4A67-B273-E98BAB62D13E}"/>
            </c:ext>
          </c:extLst>
        </c:ser>
        <c:ser>
          <c:idx val="3"/>
          <c:order val="3"/>
          <c:tx>
            <c:strRef>
              <c:f>'Losun skipt eftir geirum'!$B$191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'Losun skipt eftir geirum'!$D$191:$AI$191</c:f>
              <c:numCache>
                <c:formatCode>0</c:formatCode>
                <c:ptCount val="32"/>
                <c:pt idx="0">
                  <c:v>60.293489661101248</c:v>
                </c:pt>
                <c:pt idx="1">
                  <c:v>63.550820339638861</c:v>
                </c:pt>
                <c:pt idx="2">
                  <c:v>62.86513112678724</c:v>
                </c:pt>
                <c:pt idx="3">
                  <c:v>67.105597982759519</c:v>
                </c:pt>
                <c:pt idx="4">
                  <c:v>62.437877516984003</c:v>
                </c:pt>
                <c:pt idx="5">
                  <c:v>64.784933690697841</c:v>
                </c:pt>
                <c:pt idx="6">
                  <c:v>77.24679308938525</c:v>
                </c:pt>
                <c:pt idx="7">
                  <c:v>81.686490771531041</c:v>
                </c:pt>
                <c:pt idx="8">
                  <c:v>67.018848702239239</c:v>
                </c:pt>
                <c:pt idx="9">
                  <c:v>68.769880936506937</c:v>
                </c:pt>
                <c:pt idx="10">
                  <c:v>75.220462951835003</c:v>
                </c:pt>
                <c:pt idx="11">
                  <c:v>75.532163234121043</c:v>
                </c:pt>
                <c:pt idx="12">
                  <c:v>88.396647421723713</c:v>
                </c:pt>
                <c:pt idx="13">
                  <c:v>81.648374299581135</c:v>
                </c:pt>
                <c:pt idx="14">
                  <c:v>73.6488234878817</c:v>
                </c:pt>
                <c:pt idx="15">
                  <c:v>70.271567567974728</c:v>
                </c:pt>
                <c:pt idx="16">
                  <c:v>61.96279642849133</c:v>
                </c:pt>
                <c:pt idx="17">
                  <c:v>65.108870592798141</c:v>
                </c:pt>
                <c:pt idx="18">
                  <c:v>59.687059525299993</c:v>
                </c:pt>
                <c:pt idx="19">
                  <c:v>56.514273230372652</c:v>
                </c:pt>
                <c:pt idx="20">
                  <c:v>48.931642058424998</c:v>
                </c:pt>
                <c:pt idx="21">
                  <c:v>51.959762163554167</c:v>
                </c:pt>
                <c:pt idx="22">
                  <c:v>60.996556385295484</c:v>
                </c:pt>
                <c:pt idx="23">
                  <c:v>58.68820713254366</c:v>
                </c:pt>
                <c:pt idx="24">
                  <c:v>48.241650208407499</c:v>
                </c:pt>
                <c:pt idx="25">
                  <c:v>54.852766761983382</c:v>
                </c:pt>
                <c:pt idx="26">
                  <c:v>49.159421825588694</c:v>
                </c:pt>
                <c:pt idx="27">
                  <c:v>53.215199058219483</c:v>
                </c:pt>
                <c:pt idx="28">
                  <c:v>56.009906996186352</c:v>
                </c:pt>
                <c:pt idx="29">
                  <c:v>52.298306650270369</c:v>
                </c:pt>
                <c:pt idx="30">
                  <c:v>45.551062632414457</c:v>
                </c:pt>
                <c:pt idx="31">
                  <c:v>48.855868876296313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B6-4A67-B273-E98BAB62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525600"/>
        <c:axId val="841528552"/>
      </c:scatterChart>
      <c:valAx>
        <c:axId val="841525600"/>
        <c:scaling>
          <c:orientation val="minMax"/>
          <c:max val="2021"/>
          <c:min val="19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41528552"/>
        <c:crosses val="autoZero"/>
        <c:crossBetween val="midCat"/>
        <c:majorUnit val="1"/>
      </c:valAx>
      <c:valAx>
        <c:axId val="841528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41525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0833333333332"/>
          <c:y val="4.3117283950617286E-2"/>
          <c:w val="0.84863819444444444"/>
          <c:h val="0.731738580246913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'Losun skipt eftir geirum'!$B$217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geirum'!$D$217:$AI$217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3-4D8E-A84B-196228D225D9}"/>
            </c:ext>
          </c:extLst>
        </c:ser>
        <c:ser>
          <c:idx val="2"/>
          <c:order val="1"/>
          <c:tx>
            <c:strRef>
              <c:f>'Losun skipt eftir geirum'!$B$218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geirum'!$D$218:$AI$218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3-4D8E-A84B-196228D225D9}"/>
            </c:ext>
          </c:extLst>
        </c:ser>
        <c:ser>
          <c:idx val="3"/>
          <c:order val="2"/>
          <c:tx>
            <c:strRef>
              <c:f>'Losun skipt eftir geirum'!$B$219</c:f>
              <c:strCache>
                <c:ptCount val="1"/>
                <c:pt idx="0">
                  <c:v>Mólendi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geirum'!$D$219:$AI$219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3-4D8E-A84B-196228D225D9}"/>
            </c:ext>
          </c:extLst>
        </c:ser>
        <c:ser>
          <c:idx val="4"/>
          <c:order val="3"/>
          <c:tx>
            <c:strRef>
              <c:f>'Losun skipt eftir geirum'!$B$220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geirum'!$D$220:$AI$220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3-4D8E-A84B-196228D225D9}"/>
            </c:ext>
          </c:extLst>
        </c:ser>
        <c:ser>
          <c:idx val="5"/>
          <c:order val="4"/>
          <c:tx>
            <c:strRef>
              <c:f>'Losun skipt eftir geirum'!$B$221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geirum'!$D$221:$AI$221</c:f>
              <c:numCache>
                <c:formatCode>0.0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3-4D8E-A84B-196228D225D9}"/>
            </c:ext>
          </c:extLst>
        </c:ser>
        <c:ser>
          <c:idx val="6"/>
          <c:order val="5"/>
          <c:tx>
            <c:strRef>
              <c:f>'Losun skipt eftir geirum'!$B$222</c:f>
              <c:strCache>
                <c:ptCount val="1"/>
                <c:pt idx="0">
                  <c:v>Viðarvörur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geirum'!$D$222:$AI$222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5.1879785421000003E-4</c:v>
                </c:pt>
                <c:pt idx="8">
                  <c:v>-7.2899714048400002E-3</c:v>
                </c:pt>
                <c:pt idx="9">
                  <c:v>3.4118470721400001E-3</c:v>
                </c:pt>
                <c:pt idx="10">
                  <c:v>4.3501897029E-4</c:v>
                </c:pt>
                <c:pt idx="11">
                  <c:v>3.1701310118699999E-3</c:v>
                </c:pt>
                <c:pt idx="12">
                  <c:v>2.2765598586700002E-3</c:v>
                </c:pt>
                <c:pt idx="13">
                  <c:v>-1.1768500439700001E-3</c:v>
                </c:pt>
                <c:pt idx="14">
                  <c:v>4.2590022112000002E-4</c:v>
                </c:pt>
                <c:pt idx="15">
                  <c:v>-2.4757687655999999E-4</c:v>
                </c:pt>
                <c:pt idx="16">
                  <c:v>3.0829052255900002E-3</c:v>
                </c:pt>
                <c:pt idx="17">
                  <c:v>2.6067479256699998E-3</c:v>
                </c:pt>
                <c:pt idx="18" formatCode="0.00">
                  <c:v>-1.4903911981870001E-2</c:v>
                </c:pt>
                <c:pt idx="19" formatCode="0.00">
                  <c:v>-9.6232144524799994E-3</c:v>
                </c:pt>
                <c:pt idx="20" formatCode="0.00">
                  <c:v>-3.0219679527930001E-2</c:v>
                </c:pt>
                <c:pt idx="21" formatCode="0.00">
                  <c:v>-3.2620154588120003E-2</c:v>
                </c:pt>
                <c:pt idx="22" formatCode="0.00">
                  <c:v>-6.0580887780179997E-2</c:v>
                </c:pt>
                <c:pt idx="23" formatCode="0.00">
                  <c:v>-6.65430321533E-2</c:v>
                </c:pt>
                <c:pt idx="24" formatCode="0.00">
                  <c:v>-6.5238163880020003E-2</c:v>
                </c:pt>
                <c:pt idx="25" formatCode="0.00">
                  <c:v>-0.12415273687563</c:v>
                </c:pt>
                <c:pt idx="26" formatCode="0.00">
                  <c:v>-3.8244932939009997E-2</c:v>
                </c:pt>
                <c:pt idx="27" formatCode="0.00">
                  <c:v>-9.436319945853E-2</c:v>
                </c:pt>
                <c:pt idx="28" formatCode="0.00">
                  <c:v>-0.15021242781801</c:v>
                </c:pt>
                <c:pt idx="29" formatCode="0.00">
                  <c:v>-7.7096118319270004E-2</c:v>
                </c:pt>
                <c:pt idx="30" formatCode="0.00">
                  <c:v>-4.0665224121660001E-2</c:v>
                </c:pt>
                <c:pt idx="31" formatCode="0.00">
                  <c:v>-4.0699210697630002E-2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3-4D8E-A84B-196228D22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084720"/>
        <c:axId val="830086360"/>
      </c:barChart>
      <c:catAx>
        <c:axId val="8300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1"/>
        <c:lblAlgn val="ctr"/>
        <c:lblOffset val="100"/>
        <c:noMultiLvlLbl val="0"/>
      </c:catAx>
      <c:valAx>
        <c:axId val="83008636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267361111112"/>
          <c:y val="0.10975308641975309"/>
          <c:w val="0.4635565972222222"/>
          <c:h val="0.82410061728395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6-4445-8D19-9CAA5C232AF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6-4445-8D19-9CAA5C232AF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556-4445-8D19-9CAA5C232AFC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6-4445-8D19-9CAA5C232A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556-4445-8D19-9CAA5C232A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556-4445-8D19-9CAA5C232AFC}"/>
              </c:ext>
            </c:extLst>
          </c:dPt>
          <c:dLbls>
            <c:dLbl>
              <c:idx val="0"/>
              <c:layout>
                <c:manualLayout>
                  <c:x val="0.30647569444444428"/>
                  <c:y val="5.48765432098765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56-4445-8D19-9CAA5C232AFC}"/>
                </c:ext>
              </c:extLst>
            </c:dLbl>
            <c:dLbl>
              <c:idx val="1"/>
              <c:layout>
                <c:manualLayout>
                  <c:x val="0.18300347222222213"/>
                  <c:y val="7.839506172839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6-4445-8D19-9CAA5C232AFC}"/>
                </c:ext>
              </c:extLst>
            </c:dLbl>
            <c:dLbl>
              <c:idx val="2"/>
              <c:layout>
                <c:manualLayout>
                  <c:x val="-0.13670138888888889"/>
                  <c:y val="-1.17592592592592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56-4445-8D19-9CAA5C232AFC}"/>
                </c:ext>
              </c:extLst>
            </c:dLbl>
            <c:dLbl>
              <c:idx val="3"/>
              <c:layout>
                <c:manualLayout>
                  <c:x val="0.10362847222222223"/>
                  <c:y val="-0.203827160493827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6-4445-8D19-9CAA5C232AFC}"/>
                </c:ext>
              </c:extLst>
            </c:dLbl>
            <c:dLbl>
              <c:idx val="4"/>
              <c:layout>
                <c:manualLayout>
                  <c:x val="0.28111979166666667"/>
                  <c:y val="-6.27160493827161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71493055555556"/>
                      <c:h val="0.11818672839506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556-4445-8D19-9CAA5C232AFC}"/>
                </c:ext>
              </c:extLst>
            </c:dLbl>
            <c:dLbl>
              <c:idx val="5"/>
              <c:layout>
                <c:manualLayout>
                  <c:x val="0.15213541666666658"/>
                  <c:y val="-0.14111111111111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6-4445-8D19-9CAA5C232AFC}"/>
                </c:ext>
              </c:extLst>
            </c:dLbl>
            <c:spPr>
              <a:noFill/>
              <a:ln>
                <a:noFill/>
                <a:round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'Losun skipt eftir geirum'!$B$217:$B$222</c:f>
              <c:strCache>
                <c:ptCount val="6"/>
                <c:pt idx="0">
                  <c:v>Skóglendi</c:v>
                </c:pt>
                <c:pt idx="1">
                  <c:v>Ræktunarland</c:v>
                </c:pt>
                <c:pt idx="2">
                  <c:v>Mólendi</c:v>
                </c:pt>
                <c:pt idx="3">
                  <c:v>Votlendi</c:v>
                </c:pt>
                <c:pt idx="4">
                  <c:v>Byggð</c:v>
                </c:pt>
                <c:pt idx="5">
                  <c:v>Viðarvörur</c:v>
                </c:pt>
              </c:strCache>
            </c:strRef>
          </c:cat>
          <c:val>
            <c:numRef>
              <c:f>'Losun skipt eftir geirum'!$AJ$217:$AJ$222</c:f>
              <c:numCache>
                <c:formatCode>0%</c:formatCode>
                <c:ptCount val="6"/>
                <c:pt idx="0" formatCode="0.0%">
                  <c:v>-5.4157566065268156E-2</c:v>
                </c:pt>
                <c:pt idx="1">
                  <c:v>0.2131690221546485</c:v>
                </c:pt>
                <c:pt idx="2">
                  <c:v>0.61435431253516404</c:v>
                </c:pt>
                <c:pt idx="3">
                  <c:v>0.22570127891880842</c:v>
                </c:pt>
                <c:pt idx="4" formatCode="0.00%">
                  <c:v>9.3728317180333232E-4</c:v>
                </c:pt>
                <c:pt idx="5">
                  <c:v>-4.33071515606733E-6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6-4445-8D19-9CAA5C23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1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Alþjóðasamgöngur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geirum'!$D$247:$AI$247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geirum'!$D$250:$AI$250</c:f>
              <c:numCache>
                <c:formatCode>0</c:formatCode>
                <c:ptCount val="32"/>
                <c:pt idx="0">
                  <c:v>249.18830307400404</c:v>
                </c:pt>
                <c:pt idx="1">
                  <c:v>237.45977851865786</c:v>
                </c:pt>
                <c:pt idx="2">
                  <c:v>225.4442383920813</c:v>
                </c:pt>
                <c:pt idx="3">
                  <c:v>226.79764254235559</c:v>
                </c:pt>
                <c:pt idx="4">
                  <c:v>249.01487170376896</c:v>
                </c:pt>
                <c:pt idx="5">
                  <c:v>241.08118647723424</c:v>
                </c:pt>
                <c:pt idx="6">
                  <c:v>292.50791574587657</c:v>
                </c:pt>
                <c:pt idx="7">
                  <c:v>332.53935096951966</c:v>
                </c:pt>
                <c:pt idx="8">
                  <c:v>392.39611490144415</c:v>
                </c:pt>
                <c:pt idx="9">
                  <c:v>405.07151188095168</c:v>
                </c:pt>
                <c:pt idx="10">
                  <c:v>464.82674989317411</c:v>
                </c:pt>
                <c:pt idx="11">
                  <c:v>411.02433541047151</c:v>
                </c:pt>
                <c:pt idx="12">
                  <c:v>397.72441642211919</c:v>
                </c:pt>
                <c:pt idx="13">
                  <c:v>354.60769127093459</c:v>
                </c:pt>
                <c:pt idx="14">
                  <c:v>403.56010971859547</c:v>
                </c:pt>
                <c:pt idx="15">
                  <c:v>426.18286173121129</c:v>
                </c:pt>
                <c:pt idx="16">
                  <c:v>520.53315238765879</c:v>
                </c:pt>
                <c:pt idx="17">
                  <c:v>526.97675625482043</c:v>
                </c:pt>
                <c:pt idx="18">
                  <c:v>478.63744631810408</c:v>
                </c:pt>
                <c:pt idx="19">
                  <c:v>353.83979965119778</c:v>
                </c:pt>
                <c:pt idx="20">
                  <c:v>380.00595044413336</c:v>
                </c:pt>
                <c:pt idx="21">
                  <c:v>474.81457628774388</c:v>
                </c:pt>
                <c:pt idx="22">
                  <c:v>469.05167646871598</c:v>
                </c:pt>
                <c:pt idx="23">
                  <c:v>581.19189766814407</c:v>
                </c:pt>
                <c:pt idx="24">
                  <c:v>656.00557552410623</c:v>
                </c:pt>
                <c:pt idx="25">
                  <c:v>828.22264907893771</c:v>
                </c:pt>
                <c:pt idx="26">
                  <c:v>1110.1363541306903</c:v>
                </c:pt>
                <c:pt idx="27">
                  <c:v>1368.7391778803028</c:v>
                </c:pt>
                <c:pt idx="28">
                  <c:v>1537.3489427750401</c:v>
                </c:pt>
                <c:pt idx="29">
                  <c:v>1169.1587170293021</c:v>
                </c:pt>
                <c:pt idx="30">
                  <c:v>341.29506994704769</c:v>
                </c:pt>
                <c:pt idx="31">
                  <c:v>539.10353297694951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5-487F-A213-C5BB60337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427728"/>
        <c:axId val="1144431992"/>
      </c:barChart>
      <c:dateAx>
        <c:axId val="11444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4431992"/>
        <c:crosses val="autoZero"/>
        <c:auto val="0"/>
        <c:lblOffset val="100"/>
        <c:baseTimeUnit val="days"/>
        <c:majorUnit val="1"/>
        <c:majorTimeUnit val="days"/>
      </c:dateAx>
      <c:valAx>
        <c:axId val="11444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44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0833333333332"/>
          <c:y val="4.3117283950617286E-2"/>
          <c:w val="0.84863819444444444"/>
          <c:h val="0.73173858024691363"/>
        </c:manualLayout>
      </c:layout>
      <c:lineChart>
        <c:grouping val="standard"/>
        <c:varyColors val="0"/>
        <c:ser>
          <c:idx val="1"/>
          <c:order val="0"/>
          <c:tx>
            <c:strRef>
              <c:f>'Losun skipt eftir geirum'!$B$217</c:f>
              <c:strCache>
                <c:ptCount val="1"/>
                <c:pt idx="0">
                  <c:v>Skóglendi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geirum'!$D$217:$AI$217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C-4610-A622-E498BCB6620C}"/>
            </c:ext>
          </c:extLst>
        </c:ser>
        <c:ser>
          <c:idx val="2"/>
          <c:order val="1"/>
          <c:tx>
            <c:strRef>
              <c:f>'Losun skipt eftir geirum'!$B$218</c:f>
              <c:strCache>
                <c:ptCount val="1"/>
                <c:pt idx="0">
                  <c:v>Ræktunarland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geirum'!$D$218:$AI$218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C-4610-A622-E498BCB6620C}"/>
            </c:ext>
          </c:extLst>
        </c:ser>
        <c:ser>
          <c:idx val="3"/>
          <c:order val="2"/>
          <c:tx>
            <c:strRef>
              <c:f>'Losun skipt eftir geirum'!$B$219</c:f>
              <c:strCache>
                <c:ptCount val="1"/>
                <c:pt idx="0">
                  <c:v>Mólendi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geirum'!$D$219:$AI$219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3C-4610-A622-E498BCB6620C}"/>
            </c:ext>
          </c:extLst>
        </c:ser>
        <c:ser>
          <c:idx val="4"/>
          <c:order val="3"/>
          <c:tx>
            <c:strRef>
              <c:f>'Losun skipt eftir geirum'!$B$220</c:f>
              <c:strCache>
                <c:ptCount val="1"/>
                <c:pt idx="0">
                  <c:v>Votlendi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geirum'!$D$220:$AI$220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3C-4610-A622-E498BCB6620C}"/>
            </c:ext>
          </c:extLst>
        </c:ser>
        <c:ser>
          <c:idx val="5"/>
          <c:order val="4"/>
          <c:tx>
            <c:strRef>
              <c:f>'Losun skipt eftir geirum'!$B$221</c:f>
              <c:strCache>
                <c:ptCount val="1"/>
                <c:pt idx="0">
                  <c:v>Byggð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geirum'!$D$221:$AI$221</c:f>
              <c:numCache>
                <c:formatCode>0.0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3C-4610-A622-E498BCB6620C}"/>
            </c:ext>
          </c:extLst>
        </c:ser>
        <c:ser>
          <c:idx val="6"/>
          <c:order val="5"/>
          <c:tx>
            <c:strRef>
              <c:f>'Losun skipt eftir geirum'!$B$222</c:f>
              <c:strCache>
                <c:ptCount val="1"/>
                <c:pt idx="0">
                  <c:v>Viðarvörur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'Losun skipt eftir geirum'!$D$216:$AI$216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geirum'!$D$222:$AI$222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5.1879785421000003E-4</c:v>
                </c:pt>
                <c:pt idx="8">
                  <c:v>-7.2899714048400002E-3</c:v>
                </c:pt>
                <c:pt idx="9">
                  <c:v>3.4118470721400001E-3</c:v>
                </c:pt>
                <c:pt idx="10">
                  <c:v>4.3501897029E-4</c:v>
                </c:pt>
                <c:pt idx="11">
                  <c:v>3.1701310118699999E-3</c:v>
                </c:pt>
                <c:pt idx="12">
                  <c:v>2.2765598586700002E-3</c:v>
                </c:pt>
                <c:pt idx="13">
                  <c:v>-1.1768500439700001E-3</c:v>
                </c:pt>
                <c:pt idx="14">
                  <c:v>4.2590022112000002E-4</c:v>
                </c:pt>
                <c:pt idx="15">
                  <c:v>-2.4757687655999999E-4</c:v>
                </c:pt>
                <c:pt idx="16">
                  <c:v>3.0829052255900002E-3</c:v>
                </c:pt>
                <c:pt idx="17">
                  <c:v>2.6067479256699998E-3</c:v>
                </c:pt>
                <c:pt idx="18" formatCode="0.00">
                  <c:v>-1.4903911981870001E-2</c:v>
                </c:pt>
                <c:pt idx="19" formatCode="0.00">
                  <c:v>-9.6232144524799994E-3</c:v>
                </c:pt>
                <c:pt idx="20" formatCode="0.00">
                  <c:v>-3.0219679527930001E-2</c:v>
                </c:pt>
                <c:pt idx="21" formatCode="0.00">
                  <c:v>-3.2620154588120003E-2</c:v>
                </c:pt>
                <c:pt idx="22" formatCode="0.00">
                  <c:v>-6.0580887780179997E-2</c:v>
                </c:pt>
                <c:pt idx="23" formatCode="0.00">
                  <c:v>-6.65430321533E-2</c:v>
                </c:pt>
                <c:pt idx="24" formatCode="0.00">
                  <c:v>-6.5238163880020003E-2</c:v>
                </c:pt>
                <c:pt idx="25" formatCode="0.00">
                  <c:v>-0.12415273687563</c:v>
                </c:pt>
                <c:pt idx="26" formatCode="0.00">
                  <c:v>-3.8244932939009997E-2</c:v>
                </c:pt>
                <c:pt idx="27" formatCode="0.00">
                  <c:v>-9.436319945853E-2</c:v>
                </c:pt>
                <c:pt idx="28" formatCode="0.00">
                  <c:v>-0.15021242781801</c:v>
                </c:pt>
                <c:pt idx="29" formatCode="0.00">
                  <c:v>-7.7096118319270004E-2</c:v>
                </c:pt>
                <c:pt idx="30" formatCode="0.00">
                  <c:v>-4.0665224121660001E-2</c:v>
                </c:pt>
                <c:pt idx="31" formatCode="0.00">
                  <c:v>-4.0699210697630002E-2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3C-4610-A622-E498BCB66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084720"/>
        <c:axId val="830086360"/>
      </c:lineChart>
      <c:catAx>
        <c:axId val="8300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1"/>
        <c:lblAlgn val="ctr"/>
        <c:lblOffset val="100"/>
        <c:noMultiLvlLbl val="0"/>
      </c:catAx>
      <c:valAx>
        <c:axId val="83008636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geirum'!$B$133</c:f>
              <c:strCache>
                <c:ptCount val="1"/>
                <c:pt idx="0">
                  <c:v>Steinefnaiðnaður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geirum'!$D$133:$AI$133</c:f>
              <c:numCache>
                <c:formatCode>0.0</c:formatCode>
                <c:ptCount val="32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>
                  <c:v>39.313677956750006</c:v>
                </c:pt>
                <c:pt idx="13">
                  <c:v>32.975809699750002</c:v>
                </c:pt>
                <c:pt idx="14">
                  <c:v>50.813966560750004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20.143580462280003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  <c:pt idx="30">
                  <c:v>0.89499845720000004</c:v>
                </c:pt>
                <c:pt idx="31">
                  <c:v>0.93069417912000008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304-AF21-9FB258A3B218}"/>
            </c:ext>
          </c:extLst>
        </c:ser>
        <c:ser>
          <c:idx val="1"/>
          <c:order val="1"/>
          <c:tx>
            <c:strRef>
              <c:f>'Losun skipt eftir geirum'!$B$134</c:f>
              <c:strCache>
                <c:ptCount val="1"/>
                <c:pt idx="0">
                  <c:v>Efnaiðnaður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geirum'!$D$134:$AI$134</c:f>
              <c:numCache>
                <c:formatCode>0.0</c:formatCode>
                <c:ptCount val="32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>
                  <c:v>0.45369811320754716</c:v>
                </c:pt>
                <c:pt idx="13">
                  <c:v>0.47860377358490569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304-AF21-9FB258A3B218}"/>
            </c:ext>
          </c:extLst>
        </c:ser>
        <c:ser>
          <c:idx val="3"/>
          <c:order val="2"/>
          <c:tx>
            <c:strRef>
              <c:f>'Losun skipt eftir geirum'!$B$137</c:f>
              <c:strCache>
                <c:ptCount val="1"/>
                <c:pt idx="0">
                  <c:v>Leysiefni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geirum'!$D$137:$AI$137</c:f>
              <c:numCache>
                <c:formatCode>0.0</c:formatCode>
                <c:ptCount val="32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7.3882890411998297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>
                  <c:v>7.1761908972228241</c:v>
                </c:pt>
                <c:pt idx="13">
                  <c:v>6.8477039062793654</c:v>
                </c:pt>
                <c:pt idx="14">
                  <c:v>7.6310387702226095</c:v>
                </c:pt>
                <c:pt idx="15">
                  <c:v>7.3519420497421919</c:v>
                </c:pt>
                <c:pt idx="16">
                  <c:v>8.1280547453876224</c:v>
                </c:pt>
                <c:pt idx="17">
                  <c:v>7.6590659056125734</c:v>
                </c:pt>
                <c:pt idx="18">
                  <c:v>6.9196602022107676</c:v>
                </c:pt>
                <c:pt idx="19">
                  <c:v>5.457147624271431</c:v>
                </c:pt>
                <c:pt idx="20">
                  <c:v>5.6727596485811915</c:v>
                </c:pt>
                <c:pt idx="21">
                  <c:v>5.8969327922561323</c:v>
                </c:pt>
                <c:pt idx="22">
                  <c:v>5.8456130146546013</c:v>
                </c:pt>
                <c:pt idx="23">
                  <c:v>5.7965197207389956</c:v>
                </c:pt>
                <c:pt idx="24">
                  <c:v>5.8696187990891406</c:v>
                </c:pt>
                <c:pt idx="25">
                  <c:v>6.2083093649783843</c:v>
                </c:pt>
                <c:pt idx="26">
                  <c:v>6.2961770491178326</c:v>
                </c:pt>
                <c:pt idx="27">
                  <c:v>6.1270141000655993</c:v>
                </c:pt>
                <c:pt idx="28">
                  <c:v>6.772274862260554</c:v>
                </c:pt>
                <c:pt idx="29">
                  <c:v>6.157620027282463</c:v>
                </c:pt>
                <c:pt idx="30">
                  <c:v>6.3074359957450401</c:v>
                </c:pt>
                <c:pt idx="31">
                  <c:v>6.5436109300591259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F8-4304-AF21-9FB258A3B218}"/>
            </c:ext>
          </c:extLst>
        </c:ser>
        <c:ser>
          <c:idx val="5"/>
          <c:order val="3"/>
          <c:tx>
            <c:strRef>
              <c:f>'Losun skipt eftir geirum'!$B$139</c:f>
              <c:strCache>
                <c:ptCount val="1"/>
                <c:pt idx="0">
                  <c:v>Efnanotkun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geirum'!$D$139:$AI$139</c:f>
              <c:numCache>
                <c:formatCode>0.0</c:formatCode>
                <c:ptCount val="32"/>
                <c:pt idx="0">
                  <c:v>6.6052635682669996</c:v>
                </c:pt>
                <c:pt idx="1">
                  <c:v>6.2650444313969995</c:v>
                </c:pt>
                <c:pt idx="2">
                  <c:v>5.7837727449539997</c:v>
                </c:pt>
                <c:pt idx="3">
                  <c:v>5.7038077806749996</c:v>
                </c:pt>
                <c:pt idx="4">
                  <c:v>5.3195578454719996</c:v>
                </c:pt>
                <c:pt idx="5">
                  <c:v>5.3245268336829996</c:v>
                </c:pt>
                <c:pt idx="6">
                  <c:v>5.7055696092599995</c:v>
                </c:pt>
                <c:pt idx="7">
                  <c:v>5.7274053867549997</c:v>
                </c:pt>
                <c:pt idx="8">
                  <c:v>5.8605751059709998</c:v>
                </c:pt>
                <c:pt idx="9">
                  <c:v>6.0154671173310001</c:v>
                </c:pt>
                <c:pt idx="10">
                  <c:v>5.7995083155690006</c:v>
                </c:pt>
                <c:pt idx="11">
                  <c:v>5.5828736448829996</c:v>
                </c:pt>
                <c:pt idx="12">
                  <c:v>5.2973593254139999</c:v>
                </c:pt>
                <c:pt idx="13">
                  <c:v>5.2616251265659999</c:v>
                </c:pt>
                <c:pt idx="14">
                  <c:v>5.0307382770269999</c:v>
                </c:pt>
                <c:pt idx="15">
                  <c:v>6.1246821513969998</c:v>
                </c:pt>
                <c:pt idx="16">
                  <c:v>6.4596269223980007</c:v>
                </c:pt>
                <c:pt idx="17">
                  <c:v>7.172512325564</c:v>
                </c:pt>
                <c:pt idx="18">
                  <c:v>6.8067763299529993</c:v>
                </c:pt>
                <c:pt idx="19">
                  <c:v>6.3874402700030002</c:v>
                </c:pt>
                <c:pt idx="20">
                  <c:v>8.3217399580740015</c:v>
                </c:pt>
                <c:pt idx="21">
                  <c:v>6.7544474163150001</c:v>
                </c:pt>
                <c:pt idx="22">
                  <c:v>9.0474935587439997</c:v>
                </c:pt>
                <c:pt idx="23">
                  <c:v>6.4406604908556666</c:v>
                </c:pt>
                <c:pt idx="24">
                  <c:v>5.3544411644529992</c:v>
                </c:pt>
                <c:pt idx="25">
                  <c:v>4.5728912168524998</c:v>
                </c:pt>
                <c:pt idx="26">
                  <c:v>3.771623460946</c:v>
                </c:pt>
                <c:pt idx="27">
                  <c:v>5.0212922703349996</c:v>
                </c:pt>
                <c:pt idx="28">
                  <c:v>6.7070325702589999</c:v>
                </c:pt>
                <c:pt idx="29">
                  <c:v>4.8896314327230002</c:v>
                </c:pt>
                <c:pt idx="30">
                  <c:v>5.8203415171399993</c:v>
                </c:pt>
                <c:pt idx="31">
                  <c:v>4.9042634314500004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28-443E-9154-21A74515F23B}"/>
            </c:ext>
          </c:extLst>
        </c:ser>
        <c:ser>
          <c:idx val="6"/>
          <c:order val="4"/>
          <c:tx>
            <c:strRef>
              <c:f>'Losun skipt eftir geirum'!$B$136</c:f>
              <c:strCache>
                <c:ptCount val="1"/>
                <c:pt idx="0">
                  <c:v>Annar málmiðnaður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'Losun skipt eftir geirum'!$D$136:$AI$136</c:f>
              <c:numCache>
                <c:formatCode>0</c:formatCode>
                <c:ptCount val="32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7-4F05-9D21-C65C95F1F428}"/>
            </c:ext>
          </c:extLst>
        </c:ser>
        <c:ser>
          <c:idx val="4"/>
          <c:order val="5"/>
          <c:tx>
            <c:strRef>
              <c:f>'Losun skipt eftir geirum'!$B$138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geirum'!$D$138:$AI$138</c:f>
              <c:numCache>
                <c:formatCode>0.0</c:formatCode>
                <c:ptCount val="32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 formatCode="0">
                  <c:v>25.465406809062614</c:v>
                </c:pt>
                <c:pt idx="9" formatCode="0">
                  <c:v>36.99889708670193</c:v>
                </c:pt>
                <c:pt idx="10" formatCode="0">
                  <c:v>42.988272546670686</c:v>
                </c:pt>
                <c:pt idx="11" formatCode="0">
                  <c:v>39.826934327022677</c:v>
                </c:pt>
                <c:pt idx="12" formatCode="0">
                  <c:v>44.656505402990497</c:v>
                </c:pt>
                <c:pt idx="13" formatCode="0">
                  <c:v>45.141617249064133</c:v>
                </c:pt>
                <c:pt idx="14" formatCode="0">
                  <c:v>52.17653143548462</c:v>
                </c:pt>
                <c:pt idx="15" formatCode="0">
                  <c:v>57.240469566094809</c:v>
                </c:pt>
                <c:pt idx="16" formatCode="0">
                  <c:v>66.311041274602601</c:v>
                </c:pt>
                <c:pt idx="17" formatCode="0">
                  <c:v>66.985140359962386</c:v>
                </c:pt>
                <c:pt idx="18" formatCode="0">
                  <c:v>68.573839074618689</c:v>
                </c:pt>
                <c:pt idx="19" formatCode="0">
                  <c:v>81.825140538339951</c:v>
                </c:pt>
                <c:pt idx="20" formatCode="0">
                  <c:v>109.92044665303493</c:v>
                </c:pt>
                <c:pt idx="21" formatCode="0">
                  <c:v>134.72753715860691</c:v>
                </c:pt>
                <c:pt idx="22" formatCode="0">
                  <c:v>140.16573433239918</c:v>
                </c:pt>
                <c:pt idx="23" formatCode="0">
                  <c:v>170.54391585235194</c:v>
                </c:pt>
                <c:pt idx="24" formatCode="0">
                  <c:v>168.56661067078227</c:v>
                </c:pt>
                <c:pt idx="25" formatCode="0">
                  <c:v>161.37865261818465</c:v>
                </c:pt>
                <c:pt idx="26" formatCode="0">
                  <c:v>179.23342842545404</c:v>
                </c:pt>
                <c:pt idx="27" formatCode="0">
                  <c:v>170.46384803748893</c:v>
                </c:pt>
                <c:pt idx="28" formatCode="0">
                  <c:v>188.57094507898864</c:v>
                </c:pt>
                <c:pt idx="29" formatCode="0">
                  <c:v>199.68628477875978</c:v>
                </c:pt>
                <c:pt idx="30" formatCode="0">
                  <c:v>195.672990420048</c:v>
                </c:pt>
                <c:pt idx="31" formatCode="0">
                  <c:v>157.31101155450008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28-443E-9154-21A74515F23B}"/>
            </c:ext>
          </c:extLst>
        </c:ser>
        <c:ser>
          <c:idx val="2"/>
          <c:order val="6"/>
          <c:tx>
            <c:strRef>
              <c:f>'Losun skipt eftir geirum'!$B$135</c:f>
              <c:strCache>
                <c:ptCount val="1"/>
                <c:pt idx="0">
                  <c:v>Álframleiðsla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geirum'!$D$132:$AI$132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geirum'!$D$135:$AI$135</c:f>
              <c:numCache>
                <c:formatCode>0</c:formatCode>
                <c:ptCount val="32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8-4304-AF21-9FB258A3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cat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1"/>
        <c:lblAlgn val="ctr"/>
        <c:lblOffset val="100"/>
        <c:noMultiLvlLbl val="0"/>
      </c:cat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186563250396133E-2"/>
              <c:y val="0.16484444444444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'Losun skipt eftir geirum'!$B$18</c:f>
              <c:strCache>
                <c:ptCount val="1"/>
                <c:pt idx="0">
                  <c:v>Landnotkun og skógrækt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'Losun skipt eftir geirum'!$D$18:$AI$18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9584.1767174600682</c:v>
                </c:pt>
                <c:pt idx="7">
                  <c:v>9582.2247331421531</c:v>
                </c:pt>
                <c:pt idx="8">
                  <c:v>9584.8126016711176</c:v>
                </c:pt>
                <c:pt idx="9">
                  <c:v>9593.184531202498</c:v>
                </c:pt>
                <c:pt idx="10">
                  <c:v>9603.8103878381644</c:v>
                </c:pt>
                <c:pt idx="11">
                  <c:v>9616.465706143581</c:v>
                </c:pt>
                <c:pt idx="12">
                  <c:v>9633.8347014435894</c:v>
                </c:pt>
                <c:pt idx="13">
                  <c:v>9633.443522608688</c:v>
                </c:pt>
                <c:pt idx="14">
                  <c:v>9634.8312744971045</c:v>
                </c:pt>
                <c:pt idx="15">
                  <c:v>9635.3362458973279</c:v>
                </c:pt>
                <c:pt idx="16">
                  <c:v>9698.2895657228109</c:v>
                </c:pt>
                <c:pt idx="17">
                  <c:v>9602.0308973100764</c:v>
                </c:pt>
                <c:pt idx="18">
                  <c:v>9642.5799994371646</c:v>
                </c:pt>
                <c:pt idx="19">
                  <c:v>9632.9459035255804</c:v>
                </c:pt>
                <c:pt idx="20">
                  <c:v>9596.2383404013326</c:v>
                </c:pt>
                <c:pt idx="21">
                  <c:v>9569.4397216372872</c:v>
                </c:pt>
                <c:pt idx="22">
                  <c:v>9563.1071586130565</c:v>
                </c:pt>
                <c:pt idx="23">
                  <c:v>9549.5015860027397</c:v>
                </c:pt>
                <c:pt idx="24">
                  <c:v>9529.1312455707011</c:v>
                </c:pt>
                <c:pt idx="25">
                  <c:v>9505.7632439487152</c:v>
                </c:pt>
                <c:pt idx="26">
                  <c:v>9476.5087576938422</c:v>
                </c:pt>
                <c:pt idx="27">
                  <c:v>9436.3273740915465</c:v>
                </c:pt>
                <c:pt idx="28">
                  <c:v>9409.6348178135504</c:v>
                </c:pt>
                <c:pt idx="29">
                  <c:v>9410.2968528002893</c:v>
                </c:pt>
                <c:pt idx="30">
                  <c:v>9420.780638320477</c:v>
                </c:pt>
                <c:pt idx="31">
                  <c:v>9397.8036492680494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80-4862-96DC-2E7A9202FB0E}"/>
            </c:ext>
          </c:extLst>
        </c:ser>
        <c:ser>
          <c:idx val="2"/>
          <c:order val="1"/>
          <c:tx>
            <c:strRef>
              <c:f>'Losun skipt eftir geirum'!$B$46</c:f>
              <c:strCache>
                <c:ptCount val="1"/>
                <c:pt idx="0">
                  <c:v>Landbúnaður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geirum'!$D$46:$AI$46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0-4862-96DC-2E7A9202FB0E}"/>
            </c:ext>
          </c:extLst>
        </c:ser>
        <c:ser>
          <c:idx val="3"/>
          <c:order val="2"/>
          <c:tx>
            <c:strRef>
              <c:f>'Losun skipt eftir geirum'!$B$47</c:f>
              <c:strCache>
                <c:ptCount val="1"/>
                <c:pt idx="0">
                  <c:v>Úrgangur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geirum'!$D$47:$AI$47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0-4862-96DC-2E7A9202FB0E}"/>
            </c:ext>
          </c:extLst>
        </c:ser>
        <c:ser>
          <c:idx val="1"/>
          <c:order val="3"/>
          <c:tx>
            <c:strRef>
              <c:f>'Losun skipt eftir geirum'!$B$45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geirum'!$D$45:$AI$45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0-4862-96DC-2E7A9202FB0E}"/>
            </c:ext>
          </c:extLst>
        </c:ser>
        <c:ser>
          <c:idx val="0"/>
          <c:order val="4"/>
          <c:tx>
            <c:strRef>
              <c:f>'Losun skipt eftir geirum'!$B$44</c:f>
              <c:strCache>
                <c:ptCount val="1"/>
                <c:pt idx="0">
                  <c:v>Orka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geirum'!$D$44:$AI$44</c:f>
              <c:numCache>
                <c:formatCode>0</c:formatCode>
                <c:ptCount val="32"/>
                <c:pt idx="0">
                  <c:v>1840.5837152590866</c:v>
                </c:pt>
                <c:pt idx="1">
                  <c:v>1755.3882606012908</c:v>
                </c:pt>
                <c:pt idx="2">
                  <c:v>1899.1654682200569</c:v>
                </c:pt>
                <c:pt idx="3">
                  <c:v>2003.8863773783366</c:v>
                </c:pt>
                <c:pt idx="4">
                  <c:v>1952.7440367340453</c:v>
                </c:pt>
                <c:pt idx="5">
                  <c:v>2057.3069374918587</c:v>
                </c:pt>
                <c:pt idx="6">
                  <c:v>2112.7620817489174</c:v>
                </c:pt>
                <c:pt idx="7">
                  <c:v>2152.6825110854866</c:v>
                </c:pt>
                <c:pt idx="8">
                  <c:v>2146.2983067532828</c:v>
                </c:pt>
                <c:pt idx="9">
                  <c:v>2202.699894127973</c:v>
                </c:pt>
                <c:pt idx="10">
                  <c:v>2184.9118740781214</c:v>
                </c:pt>
                <c:pt idx="11">
                  <c:v>2073.6958350521245</c:v>
                </c:pt>
                <c:pt idx="12">
                  <c:v>2183.6154948462445</c:v>
                </c:pt>
                <c:pt idx="13">
                  <c:v>2172.722357820925</c:v>
                </c:pt>
                <c:pt idx="14">
                  <c:v>2271.4727810923664</c:v>
                </c:pt>
                <c:pt idx="15">
                  <c:v>2158.4125613326851</c:v>
                </c:pt>
                <c:pt idx="16">
                  <c:v>2221.5192076904291</c:v>
                </c:pt>
                <c:pt idx="17">
                  <c:v>2362.7770497018396</c:v>
                </c:pt>
                <c:pt idx="18">
                  <c:v>2234.6457668679541</c:v>
                </c:pt>
                <c:pt idx="19">
                  <c:v>2136.7773077289789</c:v>
                </c:pt>
                <c:pt idx="20">
                  <c:v>2026.4211798039414</c:v>
                </c:pt>
                <c:pt idx="21">
                  <c:v>1904.6983395457808</c:v>
                </c:pt>
                <c:pt idx="22">
                  <c:v>1855.5764367498384</c:v>
                </c:pt>
                <c:pt idx="23">
                  <c:v>1820.2356848561219</c:v>
                </c:pt>
                <c:pt idx="24">
                  <c:v>1808.7270341898104</c:v>
                </c:pt>
                <c:pt idx="25">
                  <c:v>1853.6146973387486</c:v>
                </c:pt>
                <c:pt idx="26">
                  <c:v>1828.7826741911308</c:v>
                </c:pt>
                <c:pt idx="27">
                  <c:v>1870.3042575224408</c:v>
                </c:pt>
                <c:pt idx="28">
                  <c:v>1911.3843225761887</c:v>
                </c:pt>
                <c:pt idx="29">
                  <c:v>1854.1620414388353</c:v>
                </c:pt>
                <c:pt idx="30">
                  <c:v>1663.9108789520474</c:v>
                </c:pt>
                <c:pt idx="31">
                  <c:v>1766.9736544004395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0-4862-96DC-2E7A9202F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gróðurhúsalofttegunda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54933354235336"/>
          <c:y val="7.0159505148989507E-3"/>
          <c:w val="0.72580599915016863"/>
          <c:h val="0.97193619794040431"/>
        </c:manualLayout>
      </c:layout>
      <c:doughnutChart>
        <c:varyColors val="1"/>
        <c:ser>
          <c:idx val="0"/>
          <c:order val="0"/>
          <c:tx>
            <c:strRef>
              <c:f>'Losun skipt eftir geirum'!$B$12</c:f>
              <c:strCache>
                <c:ptCount val="1"/>
                <c:pt idx="0">
                  <c:v>Losun (með landnotkun og skógrækt - LULUCF, án alþjóðaflugs og alþjóðasiglinga)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80-4087-8B11-C2FC79075F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80-4087-8B11-C2FC79075F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80-4087-8B11-C2FC79075F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80-4087-8B11-C2FC79075F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80-4087-8B11-C2FC79075FFD}"/>
              </c:ext>
            </c:extLst>
          </c:dPt>
          <c:dLbls>
            <c:dLbl>
              <c:idx val="0"/>
              <c:layout>
                <c:manualLayout>
                  <c:x val="0.21362622849387872"/>
                  <c:y val="-7.05555555555555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80-4087-8B11-C2FC79075FFD}"/>
                </c:ext>
              </c:extLst>
            </c:dLbl>
            <c:dLbl>
              <c:idx val="1"/>
              <c:layout>
                <c:manualLayout>
                  <c:x val="0.15636558992850919"/>
                  <c:y val="-4.31172839506172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80-4087-8B11-C2FC79075FFD}"/>
                </c:ext>
              </c:extLst>
            </c:dLbl>
            <c:dLbl>
              <c:idx val="2"/>
              <c:layout>
                <c:manualLayout>
                  <c:x val="0.19300528871882183"/>
                  <c:y val="2.35185185185185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80-4087-8B11-C2FC79075FFD}"/>
                </c:ext>
              </c:extLst>
            </c:dLbl>
            <c:dLbl>
              <c:idx val="3"/>
              <c:layout>
                <c:manualLayout>
                  <c:x val="-0.20151348781104472"/>
                  <c:y val="9.79938271604938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13276491195701"/>
                      <c:h val="0.216723148148148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680-4087-8B11-C2FC79075FFD}"/>
                </c:ext>
              </c:extLst>
            </c:dLbl>
            <c:dLbl>
              <c:idx val="4"/>
              <c:layout>
                <c:manualLayout>
                  <c:x val="-0.33695683463467468"/>
                  <c:y val="-7.83950617283950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80-4087-8B11-C2FC79075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geirum'!$B$15:$B$19</c:f>
              <c:strCache>
                <c:ptCount val="5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Landnotkun og skógrækt</c:v>
                </c:pt>
                <c:pt idx="4">
                  <c:v>Úrgangur</c:v>
                </c:pt>
              </c:strCache>
            </c:strRef>
          </c:cat>
          <c:val>
            <c:numRef>
              <c:f>'Losun skipt eftir geirum'!$AJ$15:$AJ$19</c:f>
              <c:numCache>
                <c:formatCode>0%</c:formatCode>
                <c:ptCount val="5"/>
                <c:pt idx="0">
                  <c:v>0.12567054419820037</c:v>
                </c:pt>
                <c:pt idx="1">
                  <c:v>0.14272773794323584</c:v>
                </c:pt>
                <c:pt idx="2">
                  <c:v>4.4118808886212862E-2</c:v>
                </c:pt>
                <c:pt idx="3">
                  <c:v>0.66838976117733295</c:v>
                </c:pt>
                <c:pt idx="4">
                  <c:v>1.9093147795017956E-2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80-4087-8B11-C2FC79075F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'Losun skipt eftir geirum'!$B$44</c:f>
              <c:strCache>
                <c:ptCount val="1"/>
                <c:pt idx="0">
                  <c:v>Orka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geirum'!$D$44:$AI$44</c:f>
              <c:numCache>
                <c:formatCode>0</c:formatCode>
                <c:ptCount val="32"/>
                <c:pt idx="0">
                  <c:v>1840.5837152590866</c:v>
                </c:pt>
                <c:pt idx="1">
                  <c:v>1755.3882606012908</c:v>
                </c:pt>
                <c:pt idx="2">
                  <c:v>1899.1654682200569</c:v>
                </c:pt>
                <c:pt idx="3">
                  <c:v>2003.8863773783366</c:v>
                </c:pt>
                <c:pt idx="4">
                  <c:v>1952.7440367340453</c:v>
                </c:pt>
                <c:pt idx="5">
                  <c:v>2057.3069374918587</c:v>
                </c:pt>
                <c:pt idx="6">
                  <c:v>2112.7620817489174</c:v>
                </c:pt>
                <c:pt idx="7">
                  <c:v>2152.6825110854866</c:v>
                </c:pt>
                <c:pt idx="8">
                  <c:v>2146.2983067532828</c:v>
                </c:pt>
                <c:pt idx="9">
                  <c:v>2202.699894127973</c:v>
                </c:pt>
                <c:pt idx="10">
                  <c:v>2184.9118740781214</c:v>
                </c:pt>
                <c:pt idx="11">
                  <c:v>2073.6958350521245</c:v>
                </c:pt>
                <c:pt idx="12">
                  <c:v>2183.6154948462445</c:v>
                </c:pt>
                <c:pt idx="13">
                  <c:v>2172.722357820925</c:v>
                </c:pt>
                <c:pt idx="14">
                  <c:v>2271.4727810923664</c:v>
                </c:pt>
                <c:pt idx="15">
                  <c:v>2158.4125613326851</c:v>
                </c:pt>
                <c:pt idx="16">
                  <c:v>2221.5192076904291</c:v>
                </c:pt>
                <c:pt idx="17">
                  <c:v>2362.7770497018396</c:v>
                </c:pt>
                <c:pt idx="18">
                  <c:v>2234.6457668679541</c:v>
                </c:pt>
                <c:pt idx="19">
                  <c:v>2136.7773077289789</c:v>
                </c:pt>
                <c:pt idx="20">
                  <c:v>2026.4211798039414</c:v>
                </c:pt>
                <c:pt idx="21">
                  <c:v>1904.6983395457808</c:v>
                </c:pt>
                <c:pt idx="22">
                  <c:v>1855.5764367498384</c:v>
                </c:pt>
                <c:pt idx="23">
                  <c:v>1820.2356848561219</c:v>
                </c:pt>
                <c:pt idx="24">
                  <c:v>1808.7270341898104</c:v>
                </c:pt>
                <c:pt idx="25">
                  <c:v>1853.6146973387486</c:v>
                </c:pt>
                <c:pt idx="26">
                  <c:v>1828.7826741911308</c:v>
                </c:pt>
                <c:pt idx="27">
                  <c:v>1870.3042575224408</c:v>
                </c:pt>
                <c:pt idx="28">
                  <c:v>1911.3843225761887</c:v>
                </c:pt>
                <c:pt idx="29">
                  <c:v>1854.1620414388353</c:v>
                </c:pt>
                <c:pt idx="30">
                  <c:v>1663.9108789520474</c:v>
                </c:pt>
                <c:pt idx="31">
                  <c:v>1766.9736544004395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C-4B0D-8933-13871201A80D}"/>
            </c:ext>
          </c:extLst>
        </c:ser>
        <c:ser>
          <c:idx val="1"/>
          <c:order val="1"/>
          <c:tx>
            <c:strRef>
              <c:f>'Losun skipt eftir geirum'!$B$45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geirum'!$D$45:$AI$45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C-4B0D-8933-13871201A80D}"/>
            </c:ext>
          </c:extLst>
        </c:ser>
        <c:ser>
          <c:idx val="2"/>
          <c:order val="2"/>
          <c:tx>
            <c:strRef>
              <c:f>'Losun skipt eftir geirum'!$B$46</c:f>
              <c:strCache>
                <c:ptCount val="1"/>
                <c:pt idx="0">
                  <c:v>Landbúnaður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geirum'!$D$46:$AI$46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C-4B0D-8933-13871201A80D}"/>
            </c:ext>
          </c:extLst>
        </c:ser>
        <c:ser>
          <c:idx val="3"/>
          <c:order val="3"/>
          <c:tx>
            <c:strRef>
              <c:f>'Losun skipt eftir geirum'!$B$47</c:f>
              <c:strCache>
                <c:ptCount val="1"/>
                <c:pt idx="0">
                  <c:v>Úrgangur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geirum'!$D$47:$AI$47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C-4B0D-8933-13871201A80D}"/>
            </c:ext>
          </c:extLst>
        </c:ser>
        <c:ser>
          <c:idx val="4"/>
          <c:order val="4"/>
          <c:tx>
            <c:strRef>
              <c:f>'Losun skipt eftir geirum'!$B$18</c:f>
              <c:strCache>
                <c:ptCount val="1"/>
                <c:pt idx="0">
                  <c:v>Landnotkun og skógrækt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'Losun skipt eftir geirum'!$D$18:$AI$18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9584.1767174600682</c:v>
                </c:pt>
                <c:pt idx="7">
                  <c:v>9582.2247331421531</c:v>
                </c:pt>
                <c:pt idx="8">
                  <c:v>9584.8126016711176</c:v>
                </c:pt>
                <c:pt idx="9">
                  <c:v>9593.184531202498</c:v>
                </c:pt>
                <c:pt idx="10">
                  <c:v>9603.8103878381644</c:v>
                </c:pt>
                <c:pt idx="11">
                  <c:v>9616.465706143581</c:v>
                </c:pt>
                <c:pt idx="12">
                  <c:v>9633.8347014435894</c:v>
                </c:pt>
                <c:pt idx="13">
                  <c:v>9633.443522608688</c:v>
                </c:pt>
                <c:pt idx="14">
                  <c:v>9634.8312744971045</c:v>
                </c:pt>
                <c:pt idx="15">
                  <c:v>9635.3362458973279</c:v>
                </c:pt>
                <c:pt idx="16">
                  <c:v>9698.2895657228109</c:v>
                </c:pt>
                <c:pt idx="17">
                  <c:v>9602.0308973100764</c:v>
                </c:pt>
                <c:pt idx="18">
                  <c:v>9642.5799994371646</c:v>
                </c:pt>
                <c:pt idx="19">
                  <c:v>9632.9459035255804</c:v>
                </c:pt>
                <c:pt idx="20">
                  <c:v>9596.2383404013326</c:v>
                </c:pt>
                <c:pt idx="21">
                  <c:v>9569.4397216372872</c:v>
                </c:pt>
                <c:pt idx="22">
                  <c:v>9563.1071586130565</c:v>
                </c:pt>
                <c:pt idx="23">
                  <c:v>9549.5015860027397</c:v>
                </c:pt>
                <c:pt idx="24">
                  <c:v>9529.1312455707011</c:v>
                </c:pt>
                <c:pt idx="25">
                  <c:v>9505.7632439487152</c:v>
                </c:pt>
                <c:pt idx="26">
                  <c:v>9476.5087576938422</c:v>
                </c:pt>
                <c:pt idx="27">
                  <c:v>9436.3273740915465</c:v>
                </c:pt>
                <c:pt idx="28">
                  <c:v>9409.6348178135504</c:v>
                </c:pt>
                <c:pt idx="29">
                  <c:v>9410.2968528002893</c:v>
                </c:pt>
                <c:pt idx="30">
                  <c:v>9420.780638320477</c:v>
                </c:pt>
                <c:pt idx="31">
                  <c:v>9397.8036492680494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4-485C-BA19-2CF2ED1F9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69680"/>
        <c:axId val="850763776"/>
      </c:lineChart>
      <c:catAx>
        <c:axId val="8507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763776"/>
        <c:crosses val="autoZero"/>
        <c:auto val="1"/>
        <c:lblAlgn val="ctr"/>
        <c:lblOffset val="100"/>
        <c:noMultiLvlLbl val="0"/>
      </c:catAx>
      <c:valAx>
        <c:axId val="85076377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7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geirum'!$B$44</c:f>
              <c:strCache>
                <c:ptCount val="1"/>
                <c:pt idx="0">
                  <c:v>Orka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geirum'!$D$44:$AI$44</c:f>
              <c:numCache>
                <c:formatCode>0</c:formatCode>
                <c:ptCount val="32"/>
                <c:pt idx="0">
                  <c:v>1840.5837152590866</c:v>
                </c:pt>
                <c:pt idx="1">
                  <c:v>1755.3882606012908</c:v>
                </c:pt>
                <c:pt idx="2">
                  <c:v>1899.1654682200569</c:v>
                </c:pt>
                <c:pt idx="3">
                  <c:v>2003.8863773783366</c:v>
                </c:pt>
                <c:pt idx="4">
                  <c:v>1952.7440367340453</c:v>
                </c:pt>
                <c:pt idx="5">
                  <c:v>2057.3069374918587</c:v>
                </c:pt>
                <c:pt idx="6">
                  <c:v>2112.7620817489174</c:v>
                </c:pt>
                <c:pt idx="7">
                  <c:v>2152.6825110854866</c:v>
                </c:pt>
                <c:pt idx="8">
                  <c:v>2146.2983067532828</c:v>
                </c:pt>
                <c:pt idx="9">
                  <c:v>2202.699894127973</c:v>
                </c:pt>
                <c:pt idx="10">
                  <c:v>2184.9118740781214</c:v>
                </c:pt>
                <c:pt idx="11">
                  <c:v>2073.6958350521245</c:v>
                </c:pt>
                <c:pt idx="12">
                  <c:v>2183.6154948462445</c:v>
                </c:pt>
                <c:pt idx="13">
                  <c:v>2172.722357820925</c:v>
                </c:pt>
                <c:pt idx="14">
                  <c:v>2271.4727810923664</c:v>
                </c:pt>
                <c:pt idx="15">
                  <c:v>2158.4125613326851</c:v>
                </c:pt>
                <c:pt idx="16">
                  <c:v>2221.5192076904291</c:v>
                </c:pt>
                <c:pt idx="17">
                  <c:v>2362.7770497018396</c:v>
                </c:pt>
                <c:pt idx="18">
                  <c:v>2234.6457668679541</c:v>
                </c:pt>
                <c:pt idx="19">
                  <c:v>2136.7773077289789</c:v>
                </c:pt>
                <c:pt idx="20">
                  <c:v>2026.4211798039414</c:v>
                </c:pt>
                <c:pt idx="21">
                  <c:v>1904.6983395457808</c:v>
                </c:pt>
                <c:pt idx="22">
                  <c:v>1855.5764367498384</c:v>
                </c:pt>
                <c:pt idx="23">
                  <c:v>1820.2356848561219</c:v>
                </c:pt>
                <c:pt idx="24">
                  <c:v>1808.7270341898104</c:v>
                </c:pt>
                <c:pt idx="25">
                  <c:v>1853.6146973387486</c:v>
                </c:pt>
                <c:pt idx="26">
                  <c:v>1828.7826741911308</c:v>
                </c:pt>
                <c:pt idx="27">
                  <c:v>1870.3042575224408</c:v>
                </c:pt>
                <c:pt idx="28">
                  <c:v>1911.3843225761887</c:v>
                </c:pt>
                <c:pt idx="29">
                  <c:v>1854.1620414388353</c:v>
                </c:pt>
                <c:pt idx="30">
                  <c:v>1663.9108789520474</c:v>
                </c:pt>
                <c:pt idx="31">
                  <c:v>1766.9736544004395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6-4BD3-9521-9B6B4D220F57}"/>
            </c:ext>
          </c:extLst>
        </c:ser>
        <c:ser>
          <c:idx val="1"/>
          <c:order val="1"/>
          <c:tx>
            <c:strRef>
              <c:f>'Losun skipt eftir geirum'!$B$45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geirum'!$D$45:$AI$45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6-4BD3-9521-9B6B4D220F57}"/>
            </c:ext>
          </c:extLst>
        </c:ser>
        <c:ser>
          <c:idx val="2"/>
          <c:order val="2"/>
          <c:tx>
            <c:strRef>
              <c:f>'Losun skipt eftir geirum'!$B$46</c:f>
              <c:strCache>
                <c:ptCount val="1"/>
                <c:pt idx="0">
                  <c:v>Landbúnaður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geirum'!$D$46:$AI$46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6-4BD3-9521-9B6B4D220F57}"/>
            </c:ext>
          </c:extLst>
        </c:ser>
        <c:ser>
          <c:idx val="3"/>
          <c:order val="3"/>
          <c:tx>
            <c:strRef>
              <c:f>'Losun skipt eftir geirum'!$B$47</c:f>
              <c:strCache>
                <c:ptCount val="1"/>
                <c:pt idx="0">
                  <c:v>Úrgangur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geirum'!$D$47:$AI$47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6-4BD3-9521-9B6B4D22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gróðurhúsalofttegunda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54933354235336"/>
          <c:y val="7.0159505148989507E-3"/>
          <c:w val="0.72580599915016863"/>
          <c:h val="0.97193619794040431"/>
        </c:manualLayout>
      </c:layout>
      <c:doughnutChart>
        <c:varyColors val="1"/>
        <c:ser>
          <c:idx val="0"/>
          <c:order val="0"/>
          <c:tx>
            <c:strRef>
              <c:f>'Losun skipt eftir geirum'!$B$44:$B$47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32-4506-BCB2-B058E16F55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32-4506-BCB2-B058E16F55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32-4506-BCB2-B058E16F5538}"/>
              </c:ext>
            </c:extLst>
          </c:dPt>
          <c:dPt>
            <c:idx val="3"/>
            <c:bubble3D val="0"/>
            <c:spPr>
              <a:solidFill>
                <a:srgbClr val="ED7D3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32-4506-BCB2-B058E16F5538}"/>
              </c:ext>
            </c:extLst>
          </c:dPt>
          <c:dLbls>
            <c:dLbl>
              <c:idx val="0"/>
              <c:layout>
                <c:manualLayout>
                  <c:x val="0.16719443130921047"/>
                  <c:y val="2.8274361173356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2-4506-BCB2-B058E16F5538}"/>
                </c:ext>
              </c:extLst>
            </c:dLbl>
            <c:dLbl>
              <c:idx val="1"/>
              <c:layout>
                <c:manualLayout>
                  <c:x val="-0.19013018041947119"/>
                  <c:y val="-2.60742400629528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2264068188262"/>
                      <c:h val="0.29720178072192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532-4506-BCB2-B058E16F5538}"/>
                </c:ext>
              </c:extLst>
            </c:dLbl>
            <c:dLbl>
              <c:idx val="2"/>
              <c:layout>
                <c:manualLayout>
                  <c:x val="-0.17440194159259681"/>
                  <c:y val="-5.6147582556413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2-4506-BCB2-B058E16F5538}"/>
                </c:ext>
              </c:extLst>
            </c:dLbl>
            <c:dLbl>
              <c:idx val="3"/>
              <c:layout>
                <c:manualLayout>
                  <c:x val="0.30287608701808821"/>
                  <c:y val="-4.26296327034977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2-4506-BCB2-B058E16F5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geirum'!$B$44:$B$47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cat>
          <c:val>
            <c:numRef>
              <c:f>'Losun skipt eftir geirum'!$AJ$44:$AJ$47</c:f>
              <c:numCache>
                <c:formatCode>0%</c:formatCode>
                <c:ptCount val="4"/>
                <c:pt idx="0">
                  <c:v>0.37897063927933888</c:v>
                </c:pt>
                <c:pt idx="1">
                  <c:v>0.43040811541274931</c:v>
                </c:pt>
                <c:pt idx="2">
                  <c:v>0.1330441696940666</c:v>
                </c:pt>
                <c:pt idx="3">
                  <c:v>5.7577075613845174E-2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32-4506-BCB2-B058E16F55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'Losun skipt eftir geirum'!$B$44</c:f>
              <c:strCache>
                <c:ptCount val="1"/>
                <c:pt idx="0">
                  <c:v>Orka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geirum'!$D$44:$AI$44</c:f>
              <c:numCache>
                <c:formatCode>0</c:formatCode>
                <c:ptCount val="32"/>
                <c:pt idx="0">
                  <c:v>1840.5837152590866</c:v>
                </c:pt>
                <c:pt idx="1">
                  <c:v>1755.3882606012908</c:v>
                </c:pt>
                <c:pt idx="2">
                  <c:v>1899.1654682200569</c:v>
                </c:pt>
                <c:pt idx="3">
                  <c:v>2003.8863773783366</c:v>
                </c:pt>
                <c:pt idx="4">
                  <c:v>1952.7440367340453</c:v>
                </c:pt>
                <c:pt idx="5">
                  <c:v>2057.3069374918587</c:v>
                </c:pt>
                <c:pt idx="6">
                  <c:v>2112.7620817489174</c:v>
                </c:pt>
                <c:pt idx="7">
                  <c:v>2152.6825110854866</c:v>
                </c:pt>
                <c:pt idx="8">
                  <c:v>2146.2983067532828</c:v>
                </c:pt>
                <c:pt idx="9">
                  <c:v>2202.699894127973</c:v>
                </c:pt>
                <c:pt idx="10">
                  <c:v>2184.9118740781214</c:v>
                </c:pt>
                <c:pt idx="11">
                  <c:v>2073.6958350521245</c:v>
                </c:pt>
                <c:pt idx="12">
                  <c:v>2183.6154948462445</c:v>
                </c:pt>
                <c:pt idx="13">
                  <c:v>2172.722357820925</c:v>
                </c:pt>
                <c:pt idx="14">
                  <c:v>2271.4727810923664</c:v>
                </c:pt>
                <c:pt idx="15">
                  <c:v>2158.4125613326851</c:v>
                </c:pt>
                <c:pt idx="16">
                  <c:v>2221.5192076904291</c:v>
                </c:pt>
                <c:pt idx="17">
                  <c:v>2362.7770497018396</c:v>
                </c:pt>
                <c:pt idx="18">
                  <c:v>2234.6457668679541</c:v>
                </c:pt>
                <c:pt idx="19">
                  <c:v>2136.7773077289789</c:v>
                </c:pt>
                <c:pt idx="20">
                  <c:v>2026.4211798039414</c:v>
                </c:pt>
                <c:pt idx="21">
                  <c:v>1904.6983395457808</c:v>
                </c:pt>
                <c:pt idx="22">
                  <c:v>1855.5764367498384</c:v>
                </c:pt>
                <c:pt idx="23">
                  <c:v>1820.2356848561219</c:v>
                </c:pt>
                <c:pt idx="24">
                  <c:v>1808.7270341898104</c:v>
                </c:pt>
                <c:pt idx="25">
                  <c:v>1853.6146973387486</c:v>
                </c:pt>
                <c:pt idx="26">
                  <c:v>1828.7826741911308</c:v>
                </c:pt>
                <c:pt idx="27">
                  <c:v>1870.3042575224408</c:v>
                </c:pt>
                <c:pt idx="28">
                  <c:v>1911.3843225761887</c:v>
                </c:pt>
                <c:pt idx="29">
                  <c:v>1854.1620414388353</c:v>
                </c:pt>
                <c:pt idx="30">
                  <c:v>1663.9108789520474</c:v>
                </c:pt>
                <c:pt idx="31">
                  <c:v>1766.9736544004395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1-43FC-91E5-5E8B921214A4}"/>
            </c:ext>
          </c:extLst>
        </c:ser>
        <c:ser>
          <c:idx val="1"/>
          <c:order val="1"/>
          <c:tx>
            <c:strRef>
              <c:f>'Losun skipt eftir geirum'!$B$45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geirum'!$D$45:$AI$45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1-43FC-91E5-5E8B921214A4}"/>
            </c:ext>
          </c:extLst>
        </c:ser>
        <c:ser>
          <c:idx val="2"/>
          <c:order val="2"/>
          <c:tx>
            <c:strRef>
              <c:f>'Losun skipt eftir geirum'!$B$46</c:f>
              <c:strCache>
                <c:ptCount val="1"/>
                <c:pt idx="0">
                  <c:v>Landbúnaður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geirum'!$D$46:$AI$46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31-43FC-91E5-5E8B921214A4}"/>
            </c:ext>
          </c:extLst>
        </c:ser>
        <c:ser>
          <c:idx val="3"/>
          <c:order val="3"/>
          <c:tx>
            <c:strRef>
              <c:f>'Losun skipt eftir geirum'!$B$47</c:f>
              <c:strCache>
                <c:ptCount val="1"/>
                <c:pt idx="0">
                  <c:v>Úrgangur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'Losun skipt eftir geirum'!$D$43:$AI$43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geirum'!$D$47:$AI$47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31-43FC-91E5-5E8B92121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69680"/>
        <c:axId val="850763776"/>
      </c:lineChart>
      <c:catAx>
        <c:axId val="8507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763776"/>
        <c:crosses val="autoZero"/>
        <c:auto val="1"/>
        <c:lblAlgn val="ctr"/>
        <c:lblOffset val="100"/>
        <c:noMultiLvlLbl val="0"/>
      </c:catAx>
      <c:valAx>
        <c:axId val="8507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7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>
                <a:solidFill>
                  <a:sysClr val="windowText" lastClr="000000"/>
                </a:solidFill>
              </a:rPr>
              <a:t>Losun skipt eftir skuldbindingum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is-IS" sz="1200">
                <a:solidFill>
                  <a:sysClr val="windowText" lastClr="000000"/>
                </a:solidFill>
              </a:rPr>
              <a:t>(án landnotkunar og skógræktar)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67279513888889"/>
          <c:y val="0.19053661785369103"/>
          <c:w val="0.85962291666666668"/>
          <c:h val="0.586359006846811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'Losun skipt eftir skuldbind.'!$B$17</c:f>
              <c:strCache>
                <c:ptCount val="1"/>
                <c:pt idx="0">
                  <c:v>ETS - staðbundinn iðnaður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skuldbind.'!$D$16:$T$16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skuldbind.'!$D$17:$T$17</c:f>
              <c:numCache>
                <c:formatCode>0</c:formatCode>
                <c:ptCount val="17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A-4BA5-B19F-FD458B84C5F7}"/>
            </c:ext>
          </c:extLst>
        </c:ser>
        <c:ser>
          <c:idx val="1"/>
          <c:order val="1"/>
          <c:tx>
            <c:strRef>
              <c:f>'Losun skipt eftir skuldbind.'!$B$19</c:f>
              <c:strCache>
                <c:ptCount val="1"/>
                <c:pt idx="0">
                  <c:v>Bein ábyrgð Íslands (BÁÍ)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skuldbind.'!$D$16:$T$16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skuldbind.'!$D$19:$T$19</c:f>
              <c:numCache>
                <c:formatCode>0</c:formatCode>
                <c:ptCount val="17"/>
                <c:pt idx="0">
                  <c:v>3180.2343102339291</c:v>
                </c:pt>
                <c:pt idx="1">
                  <c:v>3316.6955777074327</c:v>
                </c:pt>
                <c:pt idx="2">
                  <c:v>3486.7625446103712</c:v>
                </c:pt>
                <c:pt idx="3">
                  <c:v>3350.4381193152071</c:v>
                </c:pt>
                <c:pt idx="4">
                  <c:v>3216.3059259004167</c:v>
                </c:pt>
                <c:pt idx="5">
                  <c:v>3097.4269510850422</c:v>
                </c:pt>
                <c:pt idx="6">
                  <c:v>2987.2376662201837</c:v>
                </c:pt>
                <c:pt idx="7">
                  <c:v>2908.0001995892972</c:v>
                </c:pt>
                <c:pt idx="8">
                  <c:v>2901.5969310383871</c:v>
                </c:pt>
                <c:pt idx="9">
                  <c:v>2922.6792189570788</c:v>
                </c:pt>
                <c:pt idx="10">
                  <c:v>2951.2997479473574</c:v>
                </c:pt>
                <c:pt idx="11">
                  <c:v>2922.5017715168951</c:v>
                </c:pt>
                <c:pt idx="12">
                  <c:v>2953.9323033165228</c:v>
                </c:pt>
                <c:pt idx="13">
                  <c:v>3001.8272972930854</c:v>
                </c:pt>
                <c:pt idx="14">
                  <c:v>2895.272617525764</c:v>
                </c:pt>
                <c:pt idx="15">
                  <c:v>2737.646199418994</c:v>
                </c:pt>
                <c:pt idx="16">
                  <c:v>2798.2367244413658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A-4BA5-B19F-FD458B84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681896"/>
        <c:axId val="835683864"/>
      </c:barChart>
      <c:catAx>
        <c:axId val="83568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683864"/>
        <c:crosses val="autoZero"/>
        <c:auto val="1"/>
        <c:lblAlgn val="ctr"/>
        <c:lblOffset val="100"/>
        <c:noMultiLvlLbl val="0"/>
      </c:catAx>
      <c:valAx>
        <c:axId val="8356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>
                    <a:solidFill>
                      <a:sysClr val="windowText" lastClr="000000"/>
                    </a:solidFill>
                  </a:rPr>
                  <a:t>Losun</a:t>
                </a:r>
                <a:r>
                  <a:rPr lang="is-IS" sz="9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is-IS" sz="900" b="0" i="0" u="none" strike="noStrike" baseline="0">
                    <a:solidFill>
                      <a:sysClr val="windowText" lastClr="000000"/>
                    </a:solidFill>
                    <a:effectLst/>
                  </a:rPr>
                  <a:t>gróðrhúsalofttegunda</a:t>
                </a:r>
                <a:r>
                  <a:rPr lang="is-IS" sz="900" baseline="0">
                    <a:solidFill>
                      <a:sysClr val="windowText" lastClr="000000"/>
                    </a:solidFill>
                  </a:rPr>
                  <a:t> [kt CO</a:t>
                </a:r>
                <a:r>
                  <a:rPr lang="is-IS" sz="9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is-IS" sz="900" baseline="0">
                    <a:solidFill>
                      <a:sysClr val="windowText" lastClr="000000"/>
                    </a:solidFill>
                  </a:rPr>
                  <a:t>-íg.]</a:t>
                </a:r>
                <a:endParaRPr lang="is-IS" sz="9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68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62239583333333"/>
          <c:y val="0.91278456790123452"/>
          <c:w val="0.5955878722232274"/>
          <c:h val="6.614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skuldbind.'!$B$47</c:f>
              <c:strCache>
                <c:ptCount val="1"/>
                <c:pt idx="0">
                  <c:v>Orka***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skuldbind.'!$D$46:$T$46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skuldbind.'!$D$47:$T$47</c:f>
              <c:numCache>
                <c:formatCode>0</c:formatCode>
                <c:ptCount val="17"/>
                <c:pt idx="0">
                  <c:v>2101.1669382600517</c:v>
                </c:pt>
                <c:pt idx="1">
                  <c:v>2167.8686952799826</c:v>
                </c:pt>
                <c:pt idx="2">
                  <c:v>2315.2655451770329</c:v>
                </c:pt>
                <c:pt idx="3">
                  <c:v>2183.3277580519275</c:v>
                </c:pt>
                <c:pt idx="4">
                  <c:v>2094.861046189872</c:v>
                </c:pt>
                <c:pt idx="5">
                  <c:v>1983.4712940339748</c:v>
                </c:pt>
                <c:pt idx="6">
                  <c:v>1862.3087672512409</c:v>
                </c:pt>
                <c:pt idx="7">
                  <c:v>1818.7081325243444</c:v>
                </c:pt>
                <c:pt idx="8">
                  <c:v>1789.2490519054725</c:v>
                </c:pt>
                <c:pt idx="9">
                  <c:v>1781.1884665201085</c:v>
                </c:pt>
                <c:pt idx="10">
                  <c:v>1825.2933104337599</c:v>
                </c:pt>
                <c:pt idx="11">
                  <c:v>1793.7871260764916</c:v>
                </c:pt>
                <c:pt idx="12">
                  <c:v>1836.4322201787434</c:v>
                </c:pt>
                <c:pt idx="13">
                  <c:v>1874.6227959723242</c:v>
                </c:pt>
                <c:pt idx="14">
                  <c:v>1815.5482259809567</c:v>
                </c:pt>
                <c:pt idx="15">
                  <c:v>1642.8861303905537</c:v>
                </c:pt>
                <c:pt idx="16">
                  <c:v>1735.7846027115384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304-AF21-9FB258A3B218}"/>
            </c:ext>
          </c:extLst>
        </c:ser>
        <c:ser>
          <c:idx val="1"/>
          <c:order val="1"/>
          <c:tx>
            <c:strRef>
              <c:f>'Losun skipt eftir skuldbind.'!$B$48</c:f>
              <c:strCache>
                <c:ptCount val="1"/>
                <c:pt idx="0">
                  <c:v>Iðnaður****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skuldbind.'!$D$46:$T$46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skuldbind.'!$D$48:$T$48</c:f>
              <c:numCache>
                <c:formatCode>0</c:formatCode>
                <c:ptCount val="17"/>
                <c:pt idx="0">
                  <c:v>128.80534665723394</c:v>
                </c:pt>
                <c:pt idx="1">
                  <c:v>146.11329539738836</c:v>
                </c:pt>
                <c:pt idx="2">
                  <c:v>149.3445424586987</c:v>
                </c:pt>
                <c:pt idx="3">
                  <c:v>146.8043651617827</c:v>
                </c:pt>
                <c:pt idx="4">
                  <c:v>125.10010350793414</c:v>
                </c:pt>
                <c:pt idx="5">
                  <c:v>137.1769109517702</c:v>
                </c:pt>
                <c:pt idx="6">
                  <c:v>170.46789314945818</c:v>
                </c:pt>
                <c:pt idx="7">
                  <c:v>158.88225538227766</c:v>
                </c:pt>
                <c:pt idx="8">
                  <c:v>186.68287195038693</c:v>
                </c:pt>
                <c:pt idx="9">
                  <c:v>184.18974514672414</c:v>
                </c:pt>
                <c:pt idx="10">
                  <c:v>176.52336533157518</c:v>
                </c:pt>
                <c:pt idx="11">
                  <c:v>194.0353818942383</c:v>
                </c:pt>
                <c:pt idx="12">
                  <c:v>186.01550215192947</c:v>
                </c:pt>
                <c:pt idx="13">
                  <c:v>206.49132710230811</c:v>
                </c:pt>
                <c:pt idx="14">
                  <c:v>215.30337982888523</c:v>
                </c:pt>
                <c:pt idx="15">
                  <c:v>212.10330423013306</c:v>
                </c:pt>
                <c:pt idx="16">
                  <c:v>173.66897201512938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304-AF21-9FB258A3B218}"/>
            </c:ext>
          </c:extLst>
        </c:ser>
        <c:ser>
          <c:idx val="2"/>
          <c:order val="2"/>
          <c:tx>
            <c:strRef>
              <c:f>'Losun skipt eftir skuldbind.'!$B$49</c:f>
              <c:strCache>
                <c:ptCount val="1"/>
                <c:pt idx="0">
                  <c:v>Landbúnaður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skuldbind.'!$D$46:$T$46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skuldbind.'!$D$49:$T$49</c:f>
              <c:numCache>
                <c:formatCode>0</c:formatCode>
                <c:ptCount val="17"/>
                <c:pt idx="0">
                  <c:v>611.11321170415431</c:v>
                </c:pt>
                <c:pt idx="1">
                  <c:v>636.63456242180439</c:v>
                </c:pt>
                <c:pt idx="2">
                  <c:v>652.74808931041025</c:v>
                </c:pt>
                <c:pt idx="3">
                  <c:v>669.57992248505582</c:v>
                </c:pt>
                <c:pt idx="4">
                  <c:v>658.96242436448927</c:v>
                </c:pt>
                <c:pt idx="5">
                  <c:v>646.83095016692448</c:v>
                </c:pt>
                <c:pt idx="6">
                  <c:v>644.89905255103497</c:v>
                </c:pt>
                <c:pt idx="7">
                  <c:v>641.09736852580272</c:v>
                </c:pt>
                <c:pt idx="8">
                  <c:v>625.28239441552716</c:v>
                </c:pt>
                <c:pt idx="9">
                  <c:v>668.54633609267523</c:v>
                </c:pt>
                <c:pt idx="10">
                  <c:v>659.61683461318182</c:v>
                </c:pt>
                <c:pt idx="11">
                  <c:v>659.07436442604285</c:v>
                </c:pt>
                <c:pt idx="12">
                  <c:v>659.67501849507846</c:v>
                </c:pt>
                <c:pt idx="13">
                  <c:v>637.6847447575359</c:v>
                </c:pt>
                <c:pt idx="14">
                  <c:v>619.51012213898673</c:v>
                </c:pt>
                <c:pt idx="15">
                  <c:v>617.74874825622396</c:v>
                </c:pt>
                <c:pt idx="16">
                  <c:v>620.32653286292123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8-4304-AF21-9FB258A3B218}"/>
            </c:ext>
          </c:extLst>
        </c:ser>
        <c:ser>
          <c:idx val="3"/>
          <c:order val="3"/>
          <c:tx>
            <c:strRef>
              <c:f>'Losun skipt eftir skuldbind.'!$B$50</c:f>
              <c:strCache>
                <c:ptCount val="1"/>
                <c:pt idx="0">
                  <c:v>Úrgangur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skuldbind.'!$D$46:$T$46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skuldbind.'!$D$50:$T$50</c:f>
              <c:numCache>
                <c:formatCode>0</c:formatCode>
                <c:ptCount val="17"/>
                <c:pt idx="0">
                  <c:v>339.14881361248916</c:v>
                </c:pt>
                <c:pt idx="1">
                  <c:v>366.07902460825767</c:v>
                </c:pt>
                <c:pt idx="2">
                  <c:v>369.40436766422948</c:v>
                </c:pt>
                <c:pt idx="3">
                  <c:v>350.7260736164414</c:v>
                </c:pt>
                <c:pt idx="4">
                  <c:v>337.38235183812117</c:v>
                </c:pt>
                <c:pt idx="5">
                  <c:v>329.94779593237269</c:v>
                </c:pt>
                <c:pt idx="6">
                  <c:v>309.56195326844954</c:v>
                </c:pt>
                <c:pt idx="7">
                  <c:v>289.31244315687212</c:v>
                </c:pt>
                <c:pt idx="8">
                  <c:v>300.3826127670003</c:v>
                </c:pt>
                <c:pt idx="9">
                  <c:v>288.75467119757087</c:v>
                </c:pt>
                <c:pt idx="10">
                  <c:v>289.86623756884052</c:v>
                </c:pt>
                <c:pt idx="11">
                  <c:v>275.6048991201223</c:v>
                </c:pt>
                <c:pt idx="12">
                  <c:v>271.80956249077138</c:v>
                </c:pt>
                <c:pt idx="13">
                  <c:v>283.02842946091687</c:v>
                </c:pt>
                <c:pt idx="14">
                  <c:v>244.91088957693566</c:v>
                </c:pt>
                <c:pt idx="15">
                  <c:v>264.90801654208315</c:v>
                </c:pt>
                <c:pt idx="16">
                  <c:v>268.45661685177691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F8-4304-AF21-9FB258A3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cat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1"/>
        <c:lblAlgn val="ctr"/>
        <c:lblOffset val="100"/>
        <c:noMultiLvlLbl val="0"/>
      </c:cat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Losun</a:t>
                </a:r>
                <a:r>
                  <a:rPr lang="en-GB" sz="900" baseline="0"/>
                  <a:t> </a:t>
                </a:r>
                <a:r>
                  <a:rPr lang="is-IS" sz="900" b="1" i="0" u="none" strike="noStrike" baseline="0">
                    <a:effectLst/>
                  </a:rPr>
                  <a:t>gróðurhúsalofttegunda </a:t>
                </a:r>
                <a:r>
                  <a:rPr lang="en-GB" sz="900" baseline="0"/>
                  <a:t>[kt CO</a:t>
                </a:r>
                <a:r>
                  <a:rPr lang="en-GB" sz="900" baseline="-25000"/>
                  <a:t>2</a:t>
                </a:r>
                <a:r>
                  <a:rPr lang="en-GB" sz="900" baseline="0"/>
                  <a:t>-ígildi]</a:t>
                </a:r>
                <a:endParaRPr lang="en-GB" sz="900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'Losun skipt eftir skuldbind.'!$B$44</c:f>
              <c:strCache>
                <c:ptCount val="1"/>
                <c:pt idx="0">
                  <c:v>Losun sem fellur undir beina ábyrgð Íslands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skuldbind.'!$D$55:$AC$55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'Losun skipt eftir skuldbind.'!$D$51:$T$51</c:f>
              <c:numCache>
                <c:formatCode>0</c:formatCode>
                <c:ptCount val="17"/>
                <c:pt idx="0">
                  <c:v>3180.2343102339291</c:v>
                </c:pt>
                <c:pt idx="1">
                  <c:v>3316.6955777074327</c:v>
                </c:pt>
                <c:pt idx="2">
                  <c:v>3486.7625446103712</c:v>
                </c:pt>
                <c:pt idx="3">
                  <c:v>3350.4381193152071</c:v>
                </c:pt>
                <c:pt idx="4">
                  <c:v>3216.3059259004167</c:v>
                </c:pt>
                <c:pt idx="5">
                  <c:v>3097.4269510850422</c:v>
                </c:pt>
                <c:pt idx="6">
                  <c:v>2987.2376662201837</c:v>
                </c:pt>
                <c:pt idx="7">
                  <c:v>2908.0001995892972</c:v>
                </c:pt>
                <c:pt idx="8">
                  <c:v>2901.5969310383871</c:v>
                </c:pt>
                <c:pt idx="9">
                  <c:v>2922.6792189570788</c:v>
                </c:pt>
                <c:pt idx="10">
                  <c:v>2951.2997479473574</c:v>
                </c:pt>
                <c:pt idx="11">
                  <c:v>2922.5017715168951</c:v>
                </c:pt>
                <c:pt idx="12">
                  <c:v>2953.9323033165228</c:v>
                </c:pt>
                <c:pt idx="13">
                  <c:v>3001.8272972930854</c:v>
                </c:pt>
                <c:pt idx="14">
                  <c:v>2895.272617525764</c:v>
                </c:pt>
                <c:pt idx="15">
                  <c:v>2737.646199418994</c:v>
                </c:pt>
                <c:pt idx="16">
                  <c:v>2798.2367244413658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304-AF21-9FB258A3B218}"/>
            </c:ext>
          </c:extLst>
        </c:ser>
        <c:ser>
          <c:idx val="1"/>
          <c:order val="1"/>
          <c:tx>
            <c:strRef>
              <c:f>'Losun skipt eftir skuldbind.'!$B$56</c:f>
              <c:strCache>
                <c:ptCount val="1"/>
                <c:pt idx="0">
                  <c:v>Úthlutaðar losunarheimildir Íslands skv. EES samningnum*****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skuldbind.'!$D$55:$AC$55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'Losun skipt eftir skuldbind.'!$D$56:$AC$56</c:f>
              <c:numCache>
                <c:formatCode>General</c:formatCode>
                <c:ptCount val="26"/>
                <c:pt idx="16" formatCode="0">
                  <c:v>2876.15</c:v>
                </c:pt>
                <c:pt idx="17" formatCode="0">
                  <c:v>2802.9929999999999</c:v>
                </c:pt>
                <c:pt idx="18" formatCode="0">
                  <c:v>2729.8359999999998</c:v>
                </c:pt>
                <c:pt idx="19" formatCode="0">
                  <c:v>2656.6790000000001</c:v>
                </c:pt>
                <c:pt idx="20" formatCode="0">
                  <c:v>2583.5219999999999</c:v>
                </c:pt>
                <c:pt idx="21" formatCode="0">
                  <c:v>2510.3649999999998</c:v>
                </c:pt>
                <c:pt idx="22" formatCode="0">
                  <c:v>2437.2080000000001</c:v>
                </c:pt>
                <c:pt idx="23" formatCode="0">
                  <c:v>2364.0500000000002</c:v>
                </c:pt>
                <c:pt idx="24" formatCode="0">
                  <c:v>2290.893</c:v>
                </c:pt>
                <c:pt idx="25" formatCode="0">
                  <c:v>2217.7359999999999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304-AF21-9FB258A3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478601472"/>
        <c:axId val="478601864"/>
        <c:extLst/>
      </c:barChart>
      <c:cat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1"/>
        <c:lblAlgn val="ctr"/>
        <c:lblOffset val="100"/>
        <c:noMultiLvlLbl val="0"/>
      </c:cat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baseline="0">
                    <a:effectLst/>
                  </a:rPr>
                  <a:t>Losun </a:t>
                </a:r>
                <a:r>
                  <a:rPr lang="is-IS" sz="900" b="1" i="0" baseline="0">
                    <a:effectLst/>
                  </a:rPr>
                  <a:t>gróðurhúsalofttegunda </a:t>
                </a:r>
                <a:r>
                  <a:rPr lang="en-GB" sz="900" b="1" i="0" baseline="0">
                    <a:effectLst/>
                  </a:rPr>
                  <a:t>[kt CO</a:t>
                </a:r>
                <a:r>
                  <a:rPr lang="en-GB" sz="900" b="1" i="0" baseline="-25000">
                    <a:effectLst/>
                  </a:rPr>
                  <a:t>2</a:t>
                </a:r>
                <a:r>
                  <a:rPr lang="en-GB" sz="900" b="1" i="0" baseline="0">
                    <a:effectLst/>
                  </a:rPr>
                  <a:t>-ígildi]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sem fellur undir beina ábyrgð Íslands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952087372043942"/>
          <c:y val="0.14538364197530865"/>
          <c:w val="0.85626419615445415"/>
          <c:h val="0.5779657407407408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'Losun skipt eftir skuldbind.'!$B$82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skuldbind.'!$D$82:$T$82</c:f>
              <c:numCache>
                <c:formatCode>0</c:formatCode>
                <c:ptCount val="17"/>
                <c:pt idx="0">
                  <c:v>775.01451140915981</c:v>
                </c:pt>
                <c:pt idx="1">
                  <c:v>883.21964516259538</c:v>
                </c:pt>
                <c:pt idx="2">
                  <c:v>914.69020224588519</c:v>
                </c:pt>
                <c:pt idx="3">
                  <c:v>860.94379220826875</c:v>
                </c:pt>
                <c:pt idx="4">
                  <c:v>861.74910137922507</c:v>
                </c:pt>
                <c:pt idx="5">
                  <c:v>814.17760547236117</c:v>
                </c:pt>
                <c:pt idx="6">
                  <c:v>795.72196679663409</c:v>
                </c:pt>
                <c:pt idx="7">
                  <c:v>790.30235473414916</c:v>
                </c:pt>
                <c:pt idx="8">
                  <c:v>804.79778169214183</c:v>
                </c:pt>
                <c:pt idx="9">
                  <c:v>804.01360051880101</c:v>
                </c:pt>
                <c:pt idx="10">
                  <c:v>826.65592321975635</c:v>
                </c:pt>
                <c:pt idx="11">
                  <c:v>901.757677618157</c:v>
                </c:pt>
                <c:pt idx="12">
                  <c:v>951.60435613813809</c:v>
                </c:pt>
                <c:pt idx="13">
                  <c:v>977.28021641610894</c:v>
                </c:pt>
                <c:pt idx="14">
                  <c:v>956.89806939512118</c:v>
                </c:pt>
                <c:pt idx="15">
                  <c:v>830.70461287902492</c:v>
                </c:pt>
                <c:pt idx="16">
                  <c:v>859.69234333153156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B-4A44-885E-1B8A8ED57198}"/>
            </c:ext>
          </c:extLst>
        </c:ser>
        <c:ser>
          <c:idx val="0"/>
          <c:order val="1"/>
          <c:tx>
            <c:strRef>
              <c:f>'Losun skipt eftir skuldbind.'!$B$83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skuldbind.'!$D$83:$T$83</c:f>
              <c:numCache>
                <c:formatCode>0</c:formatCode>
                <c:ptCount val="17"/>
                <c:pt idx="0">
                  <c:v>742.27579695757936</c:v>
                </c:pt>
                <c:pt idx="1">
                  <c:v>676.16624793131371</c:v>
                </c:pt>
                <c:pt idx="2">
                  <c:v>768.90031104164586</c:v>
                </c:pt>
                <c:pt idx="3">
                  <c:v>706.67813037021858</c:v>
                </c:pt>
                <c:pt idx="4">
                  <c:v>762.70393720745039</c:v>
                </c:pt>
                <c:pt idx="5">
                  <c:v>726.56824505484042</c:v>
                </c:pt>
                <c:pt idx="6">
                  <c:v>657.20260984912954</c:v>
                </c:pt>
                <c:pt idx="7">
                  <c:v>651.37378056662806</c:v>
                </c:pt>
                <c:pt idx="8">
                  <c:v>614.72284085059744</c:v>
                </c:pt>
                <c:pt idx="9">
                  <c:v>606.24671374501463</c:v>
                </c:pt>
                <c:pt idx="10">
                  <c:v>621.21667747516926</c:v>
                </c:pt>
                <c:pt idx="11">
                  <c:v>518.74680788472494</c:v>
                </c:pt>
                <c:pt idx="12">
                  <c:v>530.38114253534809</c:v>
                </c:pt>
                <c:pt idx="13">
                  <c:v>546.90019133575004</c:v>
                </c:pt>
                <c:pt idx="14">
                  <c:v>518.36234827609735</c:v>
                </c:pt>
                <c:pt idx="15">
                  <c:v>509.4936336131226</c:v>
                </c:pt>
                <c:pt idx="16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B-4A44-885E-1B8A8ED57198}"/>
            </c:ext>
          </c:extLst>
        </c:ser>
        <c:ser>
          <c:idx val="1"/>
          <c:order val="2"/>
          <c:tx>
            <c:strRef>
              <c:f>'Losun skipt eftir skuldbind.'!$B$84</c:f>
              <c:strCache>
                <c:ptCount val="1"/>
                <c:pt idx="0">
                  <c:v>Nytjajarðvegur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skuldbind.'!$D$84:$T$84</c:f>
              <c:numCache>
                <c:formatCode>0</c:formatCode>
                <c:ptCount val="17"/>
                <c:pt idx="0">
                  <c:v>198.29769163497465</c:v>
                </c:pt>
                <c:pt idx="1">
                  <c:v>213.57448780692604</c:v>
                </c:pt>
                <c:pt idx="2">
                  <c:v>222.54814720839337</c:v>
                </c:pt>
                <c:pt idx="3">
                  <c:v>230.95113639994932</c:v>
                </c:pt>
                <c:pt idx="4">
                  <c:v>215.41569388867589</c:v>
                </c:pt>
                <c:pt idx="5">
                  <c:v>208.81596565385843</c:v>
                </c:pt>
                <c:pt idx="6">
                  <c:v>206.9590240521282</c:v>
                </c:pt>
                <c:pt idx="7">
                  <c:v>213.73417951654739</c:v>
                </c:pt>
                <c:pt idx="8">
                  <c:v>209.32795339367857</c:v>
                </c:pt>
                <c:pt idx="9">
                  <c:v>227.79812423057726</c:v>
                </c:pt>
                <c:pt idx="10">
                  <c:v>213.84090221492301</c:v>
                </c:pt>
                <c:pt idx="11">
                  <c:v>210.39911257150581</c:v>
                </c:pt>
                <c:pt idx="12">
                  <c:v>220.15121782586152</c:v>
                </c:pt>
                <c:pt idx="13">
                  <c:v>210.66256019345877</c:v>
                </c:pt>
                <c:pt idx="14">
                  <c:v>201.34410064167091</c:v>
                </c:pt>
                <c:pt idx="15">
                  <c:v>205.73311261059965</c:v>
                </c:pt>
                <c:pt idx="16">
                  <c:v>209.86720098571891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9B-4A44-885E-1B8A8ED57198}"/>
            </c:ext>
          </c:extLst>
        </c:ser>
        <c:ser>
          <c:idx val="2"/>
          <c:order val="3"/>
          <c:tx>
            <c:strRef>
              <c:f>'Losun skipt eftir skuldbind.'!$B$85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skuldbind.'!$D$85:$T$85</c:f>
              <c:numCache>
                <c:formatCode>0</c:formatCode>
                <c:ptCount val="17"/>
                <c:pt idx="0">
                  <c:v>262.50471740229074</c:v>
                </c:pt>
                <c:pt idx="1">
                  <c:v>297.16141931588953</c:v>
                </c:pt>
                <c:pt idx="2">
                  <c:v>293.90489046773564</c:v>
                </c:pt>
                <c:pt idx="3">
                  <c:v>282.3318170971724</c:v>
                </c:pt>
                <c:pt idx="4">
                  <c:v>271.92952526253077</c:v>
                </c:pt>
                <c:pt idx="5">
                  <c:v>271.81268107314634</c:v>
                </c:pt>
                <c:pt idx="6">
                  <c:v>247.93837166618471</c:v>
                </c:pt>
                <c:pt idx="7">
                  <c:v>219.4367237041927</c:v>
                </c:pt>
                <c:pt idx="8">
                  <c:v>233.08034820913664</c:v>
                </c:pt>
                <c:pt idx="9">
                  <c:v>229.13972535140465</c:v>
                </c:pt>
                <c:pt idx="10">
                  <c:v>224.16573786439932</c:v>
                </c:pt>
                <c:pt idx="11">
                  <c:v>215.00808558017977</c:v>
                </c:pt>
                <c:pt idx="12">
                  <c:v>206.98143293738147</c:v>
                </c:pt>
                <c:pt idx="13">
                  <c:v>215.97156243247471</c:v>
                </c:pt>
                <c:pt idx="14">
                  <c:v>179.18864923184503</c:v>
                </c:pt>
                <c:pt idx="15">
                  <c:v>207.52074030742941</c:v>
                </c:pt>
                <c:pt idx="16">
                  <c:v>207.18104558465319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9B-4A44-885E-1B8A8ED57198}"/>
            </c:ext>
          </c:extLst>
        </c:ser>
        <c:ser>
          <c:idx val="3"/>
          <c:order val="4"/>
          <c:tx>
            <c:strRef>
              <c:f>'Losun skipt eftir skuldbind.'!$B$86</c:f>
              <c:strCache>
                <c:ptCount val="1"/>
                <c:pt idx="0">
                  <c:v>Kælibúnaður (F-gös)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skuldbind.'!$D$86:$T$86</c:f>
              <c:numCache>
                <c:formatCode>0</c:formatCode>
                <c:ptCount val="17"/>
                <c:pt idx="0">
                  <c:v>57.240469566094809</c:v>
                </c:pt>
                <c:pt idx="1">
                  <c:v>66.311041274602601</c:v>
                </c:pt>
                <c:pt idx="2">
                  <c:v>66.985140359962386</c:v>
                </c:pt>
                <c:pt idx="3">
                  <c:v>68.573839074618689</c:v>
                </c:pt>
                <c:pt idx="4">
                  <c:v>81.825140538339951</c:v>
                </c:pt>
                <c:pt idx="5">
                  <c:v>109.92044665303493</c:v>
                </c:pt>
                <c:pt idx="6">
                  <c:v>134.72753715860691</c:v>
                </c:pt>
                <c:pt idx="7">
                  <c:v>140.16573433239918</c:v>
                </c:pt>
                <c:pt idx="8">
                  <c:v>170.54391585235194</c:v>
                </c:pt>
                <c:pt idx="9">
                  <c:v>168.56661067078227</c:v>
                </c:pt>
                <c:pt idx="10">
                  <c:v>161.37865261818465</c:v>
                </c:pt>
                <c:pt idx="11">
                  <c:v>179.23342842545404</c:v>
                </c:pt>
                <c:pt idx="12">
                  <c:v>170.46384803748893</c:v>
                </c:pt>
                <c:pt idx="13">
                  <c:v>188.57094507898864</c:v>
                </c:pt>
                <c:pt idx="14">
                  <c:v>199.68628477875978</c:v>
                </c:pt>
                <c:pt idx="15">
                  <c:v>195.672990420048</c:v>
                </c:pt>
                <c:pt idx="16">
                  <c:v>157.31101155450008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9B-4A44-885E-1B8A8ED57198}"/>
            </c:ext>
          </c:extLst>
        </c:ser>
        <c:ser>
          <c:idx val="5"/>
          <c:order val="5"/>
          <c:tx>
            <c:strRef>
              <c:f>'Losun skipt eftir skuldbind.'!$B$87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skuldbind.'!$D$87:$T$87</c:f>
              <c:numCache>
                <c:formatCode>0</c:formatCode>
                <c:ptCount val="17"/>
                <c:pt idx="0">
                  <c:v>119.43739330616143</c:v>
                </c:pt>
                <c:pt idx="1">
                  <c:v>129.4591322935857</c:v>
                </c:pt>
                <c:pt idx="2">
                  <c:v>150.1365476380019</c:v>
                </c:pt>
                <c:pt idx="3">
                  <c:v>188.79046841169912</c:v>
                </c:pt>
                <c:pt idx="4">
                  <c:v>172.68275584137766</c:v>
                </c:pt>
                <c:pt idx="5">
                  <c:v>194.76400000000001</c:v>
                </c:pt>
                <c:pt idx="6">
                  <c:v>183.428</c:v>
                </c:pt>
                <c:pt idx="7">
                  <c:v>175.14867999999998</c:v>
                </c:pt>
                <c:pt idx="8">
                  <c:v>177.02600000000001</c:v>
                </c:pt>
                <c:pt idx="9">
                  <c:v>187.44652000000002</c:v>
                </c:pt>
                <c:pt idx="10">
                  <c:v>167.55332000000001</c:v>
                </c:pt>
                <c:pt idx="11">
                  <c:v>152.1463984264463</c:v>
                </c:pt>
                <c:pt idx="12">
                  <c:v>149.39019999999999</c:v>
                </c:pt>
                <c:pt idx="13">
                  <c:v>159.285</c:v>
                </c:pt>
                <c:pt idx="14">
                  <c:v>166.61846041329147</c:v>
                </c:pt>
                <c:pt idx="15">
                  <c:v>179.18884</c:v>
                </c:pt>
                <c:pt idx="16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9B-4A44-885E-1B8A8ED57198}"/>
            </c:ext>
          </c:extLst>
        </c:ser>
        <c:ser>
          <c:idx val="6"/>
          <c:order val="6"/>
          <c:tx>
            <c:strRef>
              <c:f>'Losun skipt eftir skuldbind.'!$B$88</c:f>
              <c:strCache>
                <c:ptCount val="1"/>
                <c:pt idx="0">
                  <c:v>Iðragerjun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skuldbind.'!$D$88:$T$88</c:f>
              <c:numCache>
                <c:formatCode>0</c:formatCode>
                <c:ptCount val="17"/>
                <c:pt idx="0">
                  <c:v>328.8998299404094</c:v>
                </c:pt>
                <c:pt idx="1">
                  <c:v>336.24821455449165</c:v>
                </c:pt>
                <c:pt idx="2">
                  <c:v>342.25866660132158</c:v>
                </c:pt>
                <c:pt idx="3">
                  <c:v>346.57031256119365</c:v>
                </c:pt>
                <c:pt idx="4">
                  <c:v>352.35579875187796</c:v>
                </c:pt>
                <c:pt idx="5">
                  <c:v>351.96196493271816</c:v>
                </c:pt>
                <c:pt idx="6">
                  <c:v>350.47815105906682</c:v>
                </c:pt>
                <c:pt idx="7">
                  <c:v>342.9573323472153</c:v>
                </c:pt>
                <c:pt idx="8">
                  <c:v>335.40144194985652</c:v>
                </c:pt>
                <c:pt idx="9">
                  <c:v>354.40761957506902</c:v>
                </c:pt>
                <c:pt idx="10">
                  <c:v>357.49636622802979</c:v>
                </c:pt>
                <c:pt idx="11">
                  <c:v>359.86110035979038</c:v>
                </c:pt>
                <c:pt idx="12">
                  <c:v>352.20918685413233</c:v>
                </c:pt>
                <c:pt idx="13">
                  <c:v>341.11239400003012</c:v>
                </c:pt>
                <c:pt idx="14">
                  <c:v>330.67038131973294</c:v>
                </c:pt>
                <c:pt idx="15">
                  <c:v>325.13646939521277</c:v>
                </c:pt>
                <c:pt idx="16">
                  <c:v>323.33913146988522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9B-4A44-885E-1B8A8ED57198}"/>
            </c:ext>
          </c:extLst>
        </c:ser>
        <c:ser>
          <c:idx val="7"/>
          <c:order val="7"/>
          <c:tx>
            <c:strRef>
              <c:f>'Losun skipt eftir skuldbind.'!$B$89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skuldbind.'!$D$89:$T$89</c:f>
              <c:numCache>
                <c:formatCode>0</c:formatCode>
                <c:ptCount val="17"/>
                <c:pt idx="0">
                  <c:v>236.89254361749528</c:v>
                </c:pt>
                <c:pt idx="1">
                  <c:v>214.30164332811569</c:v>
                </c:pt>
                <c:pt idx="2">
                  <c:v>215.83366248928388</c:v>
                </c:pt>
                <c:pt idx="3">
                  <c:v>208.96156893666625</c:v>
                </c:pt>
                <c:pt idx="4">
                  <c:v>145.57310735873386</c:v>
                </c:pt>
                <c:pt idx="5">
                  <c:v>116.66251837871674</c:v>
                </c:pt>
                <c:pt idx="6">
                  <c:v>106.72417328753401</c:v>
                </c:pt>
                <c:pt idx="7">
                  <c:v>102.82225724651585</c:v>
                </c:pt>
                <c:pt idx="8">
                  <c:v>98.852644261966958</c:v>
                </c:pt>
                <c:pt idx="9">
                  <c:v>117.37447230447313</c:v>
                </c:pt>
                <c:pt idx="10">
                  <c:v>116.13287890779708</c:v>
                </c:pt>
                <c:pt idx="11">
                  <c:v>134.88913485699297</c:v>
                </c:pt>
                <c:pt idx="12">
                  <c:v>138.05064207733517</c:v>
                </c:pt>
                <c:pt idx="13">
                  <c:v>109.98053877254956</c:v>
                </c:pt>
                <c:pt idx="14">
                  <c:v>86.903419069836758</c:v>
                </c:pt>
                <c:pt idx="15">
                  <c:v>63.052941906921831</c:v>
                </c:pt>
                <c:pt idx="16">
                  <c:v>60.291972034396778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9B-4A44-885E-1B8A8ED57198}"/>
            </c:ext>
          </c:extLst>
        </c:ser>
        <c:ser>
          <c:idx val="8"/>
          <c:order val="8"/>
          <c:tx>
            <c:strRef>
              <c:f>'Losun skipt eftir skuldbind.'!$B$90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skuldbind.'!$D$81:$T$81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'Losun skipt eftir skuldbind.'!$D$90:$T$90</c:f>
              <c:numCache>
                <c:formatCode>0</c:formatCode>
                <c:ptCount val="17"/>
                <c:pt idx="0">
                  <c:v>459.67135639976368</c:v>
                </c:pt>
                <c:pt idx="1">
                  <c:v>500.25374603991168</c:v>
                </c:pt>
                <c:pt idx="2">
                  <c:v>511.50497655814115</c:v>
                </c:pt>
                <c:pt idx="3">
                  <c:v>456.63705425542003</c:v>
                </c:pt>
                <c:pt idx="4">
                  <c:v>352.0708656722054</c:v>
                </c:pt>
                <c:pt idx="5">
                  <c:v>302.74352386636565</c:v>
                </c:pt>
                <c:pt idx="6">
                  <c:v>304.05783235089939</c:v>
                </c:pt>
                <c:pt idx="7">
                  <c:v>272.05915714164985</c:v>
                </c:pt>
                <c:pt idx="8">
                  <c:v>257.84400482865703</c:v>
                </c:pt>
                <c:pt idx="9">
                  <c:v>227.68583256095644</c:v>
                </c:pt>
                <c:pt idx="10">
                  <c:v>262.85928941909833</c:v>
                </c:pt>
                <c:pt idx="11">
                  <c:v>250.46002579364404</c:v>
                </c:pt>
                <c:pt idx="12">
                  <c:v>234.7002769108376</c:v>
                </c:pt>
                <c:pt idx="13">
                  <c:v>252.06388906372467</c:v>
                </c:pt>
                <c:pt idx="14">
                  <c:v>255.60090439940905</c:v>
                </c:pt>
                <c:pt idx="15">
                  <c:v>221.14285828663515</c:v>
                </c:pt>
                <c:pt idx="16">
                  <c:v>226.66514450412433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9B-4A44-885E-1B8A8ED5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751641352"/>
        <c:axId val="751641024"/>
      </c:barChart>
      <c:catAx>
        <c:axId val="7516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024"/>
        <c:crosses val="autoZero"/>
        <c:auto val="1"/>
        <c:lblAlgn val="ctr"/>
        <c:lblOffset val="100"/>
        <c:noMultiLvlLbl val="0"/>
      </c:catAx>
      <c:valAx>
        <c:axId val="7516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900" b="1">
                    <a:solidFill>
                      <a:sysClr val="windowText" lastClr="000000"/>
                    </a:solidFill>
                  </a:rPr>
                  <a:t>Losun gróðrhúsalofttegunda [kt CO</a:t>
                </a:r>
                <a:r>
                  <a:rPr lang="is-IS" sz="9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is-IS" sz="900" b="1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701001690630361E-2"/>
          <c:y val="0.85084691358024689"/>
          <c:w val="0.9141838190910162"/>
          <c:h val="0.12737253086419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geirum'!$B$162</c:f>
              <c:strCache>
                <c:ptCount val="1"/>
                <c:pt idx="0">
                  <c:v>Iðragerjun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geirum'!$D$162:$AI$162</c:f>
              <c:numCache>
                <c:formatCode>0</c:formatCode>
                <c:ptCount val="32"/>
                <c:pt idx="0">
                  <c:v>390.99131539406216</c:v>
                </c:pt>
                <c:pt idx="1">
                  <c:v>379.636539187869</c:v>
                </c:pt>
                <c:pt idx="2">
                  <c:v>372.53416531670342</c:v>
                </c:pt>
                <c:pt idx="3">
                  <c:v>370.35536783681999</c:v>
                </c:pt>
                <c:pt idx="4">
                  <c:v>371.05317545371491</c:v>
                </c:pt>
                <c:pt idx="5">
                  <c:v>356.23162170812122</c:v>
                </c:pt>
                <c:pt idx="6">
                  <c:v>360.46235404022127</c:v>
                </c:pt>
                <c:pt idx="7">
                  <c:v>356.34530614152226</c:v>
                </c:pt>
                <c:pt idx="8">
                  <c:v>363.63412931644569</c:v>
                </c:pt>
                <c:pt idx="9">
                  <c:v>358.62888289455645</c:v>
                </c:pt>
                <c:pt idx="10">
                  <c:v>344.95890254977769</c:v>
                </c:pt>
                <c:pt idx="11">
                  <c:v>345.26183508180696</c:v>
                </c:pt>
                <c:pt idx="12">
                  <c:v>337.44408713944716</c:v>
                </c:pt>
                <c:pt idx="13">
                  <c:v>332.51469007691378</c:v>
                </c:pt>
                <c:pt idx="14">
                  <c:v>326.5576538950516</c:v>
                </c:pt>
                <c:pt idx="15">
                  <c:v>328.8998299404094</c:v>
                </c:pt>
                <c:pt idx="16">
                  <c:v>336.24821455449165</c:v>
                </c:pt>
                <c:pt idx="17">
                  <c:v>342.25866660132158</c:v>
                </c:pt>
                <c:pt idx="18">
                  <c:v>346.57031256119365</c:v>
                </c:pt>
                <c:pt idx="19">
                  <c:v>352.35579875187796</c:v>
                </c:pt>
                <c:pt idx="20">
                  <c:v>351.96196493271816</c:v>
                </c:pt>
                <c:pt idx="21">
                  <c:v>350.47815105906682</c:v>
                </c:pt>
                <c:pt idx="22">
                  <c:v>342.9573323472153</c:v>
                </c:pt>
                <c:pt idx="23">
                  <c:v>335.40144194985652</c:v>
                </c:pt>
                <c:pt idx="24">
                  <c:v>354.40761957506902</c:v>
                </c:pt>
                <c:pt idx="25">
                  <c:v>357.49636622802979</c:v>
                </c:pt>
                <c:pt idx="26">
                  <c:v>359.86110035979038</c:v>
                </c:pt>
                <c:pt idx="27">
                  <c:v>352.20918685413233</c:v>
                </c:pt>
                <c:pt idx="28">
                  <c:v>341.11239400003012</c:v>
                </c:pt>
                <c:pt idx="29">
                  <c:v>330.67038131973294</c:v>
                </c:pt>
                <c:pt idx="30">
                  <c:v>325.13646939521277</c:v>
                </c:pt>
                <c:pt idx="31">
                  <c:v>323.33913146988522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304-AF21-9FB258A3B218}"/>
            </c:ext>
          </c:extLst>
        </c:ser>
        <c:ser>
          <c:idx val="1"/>
          <c:order val="1"/>
          <c:tx>
            <c:strRef>
              <c:f>'Losun skipt eftir geirum'!$B$163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geirum'!$D$163:$AI$163</c:f>
              <c:numCache>
                <c:formatCode>0</c:formatCode>
                <c:ptCount val="32"/>
                <c:pt idx="0">
                  <c:v>98.457212995849162</c:v>
                </c:pt>
                <c:pt idx="1">
                  <c:v>96.182875166277498</c:v>
                </c:pt>
                <c:pt idx="2">
                  <c:v>90.544296965081799</c:v>
                </c:pt>
                <c:pt idx="3">
                  <c:v>89.678536571406781</c:v>
                </c:pt>
                <c:pt idx="4">
                  <c:v>88.282569949308524</c:v>
                </c:pt>
                <c:pt idx="5">
                  <c:v>86.15420300101988</c:v>
                </c:pt>
                <c:pt idx="6">
                  <c:v>86.782968975417702</c:v>
                </c:pt>
                <c:pt idx="7">
                  <c:v>84.776183035998741</c:v>
                </c:pt>
                <c:pt idx="8">
                  <c:v>86.963844796426514</c:v>
                </c:pt>
                <c:pt idx="9">
                  <c:v>84.60047312980376</c:v>
                </c:pt>
                <c:pt idx="10">
                  <c:v>83.718675536673146</c:v>
                </c:pt>
                <c:pt idx="11">
                  <c:v>82.616079287811104</c:v>
                </c:pt>
                <c:pt idx="12">
                  <c:v>80.387860675934348</c:v>
                </c:pt>
                <c:pt idx="13">
                  <c:v>78.537159455989567</c:v>
                </c:pt>
                <c:pt idx="14">
                  <c:v>76.893509885271129</c:v>
                </c:pt>
                <c:pt idx="15">
                  <c:v>77.653037259634388</c:v>
                </c:pt>
                <c:pt idx="16">
                  <c:v>81.330194306312634</c:v>
                </c:pt>
                <c:pt idx="17">
                  <c:v>83.498000337604466</c:v>
                </c:pt>
                <c:pt idx="18">
                  <c:v>84.127819218604202</c:v>
                </c:pt>
                <c:pt idx="19">
                  <c:v>85.25664288396338</c:v>
                </c:pt>
                <c:pt idx="20">
                  <c:v>81.798308312911388</c:v>
                </c:pt>
                <c:pt idx="21">
                  <c:v>82.868519499533278</c:v>
                </c:pt>
                <c:pt idx="22">
                  <c:v>78.46886508469629</c:v>
                </c:pt>
                <c:pt idx="23">
                  <c:v>75.506927394255158</c:v>
                </c:pt>
                <c:pt idx="24">
                  <c:v>81.625866122859165</c:v>
                </c:pt>
                <c:pt idx="25">
                  <c:v>82.905738552857841</c:v>
                </c:pt>
                <c:pt idx="26">
                  <c:v>84.034607045720364</c:v>
                </c:pt>
                <c:pt idx="27">
                  <c:v>82.595589321056963</c:v>
                </c:pt>
                <c:pt idx="28">
                  <c:v>80.700788348872052</c:v>
                </c:pt>
                <c:pt idx="29">
                  <c:v>79.278968092800596</c:v>
                </c:pt>
                <c:pt idx="30">
                  <c:v>77.496250236162467</c:v>
                </c:pt>
                <c:pt idx="31">
                  <c:v>77.858929767361289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304-AF21-9FB258A3B218}"/>
            </c:ext>
          </c:extLst>
        </c:ser>
        <c:ser>
          <c:idx val="2"/>
          <c:order val="2"/>
          <c:tx>
            <c:strRef>
              <c:f>'Losun skipt eftir geirum'!$B$164</c:f>
              <c:strCache>
                <c:ptCount val="1"/>
                <c:pt idx="0">
                  <c:v>Nytjajarðvegur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geirum'!$D$164:$AI$164</c:f>
              <c:numCache>
                <c:formatCode>0</c:formatCode>
                <c:ptCount val="32"/>
                <c:pt idx="0">
                  <c:v>204.81824362045506</c:v>
                </c:pt>
                <c:pt idx="1">
                  <c:v>201.55557633023147</c:v>
                </c:pt>
                <c:pt idx="2">
                  <c:v>195.5302527544462</c:v>
                </c:pt>
                <c:pt idx="3">
                  <c:v>199.44262609284146</c:v>
                </c:pt>
                <c:pt idx="4">
                  <c:v>204.021974916853</c:v>
                </c:pt>
                <c:pt idx="5">
                  <c:v>198.96938277826183</c:v>
                </c:pt>
                <c:pt idx="6">
                  <c:v>206.48681968602557</c:v>
                </c:pt>
                <c:pt idx="7">
                  <c:v>203.85488848846714</c:v>
                </c:pt>
                <c:pt idx="8">
                  <c:v>207.39129717715946</c:v>
                </c:pt>
                <c:pt idx="9">
                  <c:v>212.16075388564812</c:v>
                </c:pt>
                <c:pt idx="10">
                  <c:v>210.40960990671107</c:v>
                </c:pt>
                <c:pt idx="11">
                  <c:v>209.67670286077822</c:v>
                </c:pt>
                <c:pt idx="12">
                  <c:v>202.79563885744835</c:v>
                </c:pt>
                <c:pt idx="13">
                  <c:v>199.52387558597729</c:v>
                </c:pt>
                <c:pt idx="14">
                  <c:v>198.82857240031808</c:v>
                </c:pt>
                <c:pt idx="15">
                  <c:v>198.29769163497465</c:v>
                </c:pt>
                <c:pt idx="16">
                  <c:v>213.57448780692604</c:v>
                </c:pt>
                <c:pt idx="17">
                  <c:v>222.54814720839337</c:v>
                </c:pt>
                <c:pt idx="18">
                  <c:v>230.95113639994932</c:v>
                </c:pt>
                <c:pt idx="19">
                  <c:v>215.41569388867589</c:v>
                </c:pt>
                <c:pt idx="20">
                  <c:v>208.81596565385843</c:v>
                </c:pt>
                <c:pt idx="21">
                  <c:v>206.9590240521282</c:v>
                </c:pt>
                <c:pt idx="22">
                  <c:v>213.73417951654739</c:v>
                </c:pt>
                <c:pt idx="23">
                  <c:v>209.32795339367857</c:v>
                </c:pt>
                <c:pt idx="24">
                  <c:v>227.79812423057726</c:v>
                </c:pt>
                <c:pt idx="25">
                  <c:v>213.84090221492301</c:v>
                </c:pt>
                <c:pt idx="26">
                  <c:v>210.39911257150581</c:v>
                </c:pt>
                <c:pt idx="27">
                  <c:v>220.15121782586152</c:v>
                </c:pt>
                <c:pt idx="28">
                  <c:v>210.66256019345877</c:v>
                </c:pt>
                <c:pt idx="29">
                  <c:v>201.34410064167091</c:v>
                </c:pt>
                <c:pt idx="30">
                  <c:v>205.73311261059965</c:v>
                </c:pt>
                <c:pt idx="31">
                  <c:v>209.86720098571891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8-4304-AF21-9FB258A3B218}"/>
            </c:ext>
          </c:extLst>
        </c:ser>
        <c:ser>
          <c:idx val="3"/>
          <c:order val="3"/>
          <c:tx>
            <c:strRef>
              <c:f>'Losun skipt eftir geirum'!$B$165</c:f>
              <c:strCache>
                <c:ptCount val="1"/>
                <c:pt idx="0">
                  <c:v>Kölkun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geirum'!$D$161:$AI$161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geirum'!$D$165:$AI$165</c:f>
              <c:numCache>
                <c:formatCode>0.0</c:formatCode>
                <c:ptCount val="32"/>
                <c:pt idx="0">
                  <c:v>0.46200000000000002</c:v>
                </c:pt>
                <c:pt idx="1">
                  <c:v>0.1849848</c:v>
                </c:pt>
                <c:pt idx="2">
                  <c:v>0.49854639999999995</c:v>
                </c:pt>
                <c:pt idx="3">
                  <c:v>0.44009679999999995</c:v>
                </c:pt>
                <c:pt idx="4">
                  <c:v>8.7999999999999988E-3</c:v>
                </c:pt>
                <c:pt idx="5">
                  <c:v>2.4370043269135802</c:v>
                </c:pt>
                <c:pt idx="6">
                  <c:v>2.9805942765431741</c:v>
                </c:pt>
                <c:pt idx="7">
                  <c:v>3.2188318419753088</c:v>
                </c:pt>
                <c:pt idx="8">
                  <c:v>2.5465400888888898</c:v>
                </c:pt>
                <c:pt idx="9">
                  <c:v>2.7827046785185159</c:v>
                </c:pt>
                <c:pt idx="10">
                  <c:v>2.8040561511111108</c:v>
                </c:pt>
                <c:pt idx="11">
                  <c:v>2.7172362528395069</c:v>
                </c:pt>
                <c:pt idx="12">
                  <c:v>2.4694059703703712</c:v>
                </c:pt>
                <c:pt idx="13">
                  <c:v>4.815089367407408</c:v>
                </c:pt>
                <c:pt idx="14">
                  <c:v>7.0244662019753097</c:v>
                </c:pt>
                <c:pt idx="15">
                  <c:v>6.2626528691358025</c:v>
                </c:pt>
                <c:pt idx="16">
                  <c:v>5.4816657540740739</c:v>
                </c:pt>
                <c:pt idx="17">
                  <c:v>4.4432751630907363</c:v>
                </c:pt>
                <c:pt idx="18">
                  <c:v>7.9306543053086411</c:v>
                </c:pt>
                <c:pt idx="19">
                  <c:v>5.9342888399720994</c:v>
                </c:pt>
                <c:pt idx="20">
                  <c:v>4.2547112674365497</c:v>
                </c:pt>
                <c:pt idx="21">
                  <c:v>4.5933579403066371</c:v>
                </c:pt>
                <c:pt idx="22">
                  <c:v>5.9369915773437754</c:v>
                </c:pt>
                <c:pt idx="23">
                  <c:v>5.0460716777369363</c:v>
                </c:pt>
                <c:pt idx="24">
                  <c:v>4.7147261641696758</c:v>
                </c:pt>
                <c:pt idx="25">
                  <c:v>5.3738276173711927</c:v>
                </c:pt>
                <c:pt idx="26">
                  <c:v>4.7795444490262495</c:v>
                </c:pt>
                <c:pt idx="27">
                  <c:v>4.7190244940276607</c:v>
                </c:pt>
                <c:pt idx="28">
                  <c:v>5.2090022151749658</c:v>
                </c:pt>
                <c:pt idx="29">
                  <c:v>8.2166720847823118</c:v>
                </c:pt>
                <c:pt idx="30">
                  <c:v>9.3829160142489947</c:v>
                </c:pt>
                <c:pt idx="31">
                  <c:v>9.2612706399558586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F8-4304-AF21-9FB258A3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cat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1"/>
        <c:lblAlgn val="ctr"/>
        <c:lblOffset val="100"/>
        <c:noMultiLvlLbl val="0"/>
      </c:cat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2.0709464017477516E-2"/>
              <c:y val="0.17519506172839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geirum'!$B$188</c:f>
              <c:strCache>
                <c:ptCount val="1"/>
                <c:pt idx="0">
                  <c:v>Urðun úrgangs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geirum'!$D$188:$AI$188</c:f>
              <c:numCache>
                <c:formatCode>0</c:formatCode>
                <c:ptCount val="32"/>
                <c:pt idx="0">
                  <c:v>167.70011282282152</c:v>
                </c:pt>
                <c:pt idx="1">
                  <c:v>173.32174261335064</c:v>
                </c:pt>
                <c:pt idx="2">
                  <c:v>188.3262792152328</c:v>
                </c:pt>
                <c:pt idx="3">
                  <c:v>201.25193877226263</c:v>
                </c:pt>
                <c:pt idx="4">
                  <c:v>213.17989549923999</c:v>
                </c:pt>
                <c:pt idx="5">
                  <c:v>225.22629312858959</c:v>
                </c:pt>
                <c:pt idx="6">
                  <c:v>229.55098193723262</c:v>
                </c:pt>
                <c:pt idx="7">
                  <c:v>233.80699314425266</c:v>
                </c:pt>
                <c:pt idx="8">
                  <c:v>240.66732752701401</c:v>
                </c:pt>
                <c:pt idx="9">
                  <c:v>248.24409350381993</c:v>
                </c:pt>
                <c:pt idx="10">
                  <c:v>254.43644842265755</c:v>
                </c:pt>
                <c:pt idx="11">
                  <c:v>263.72344525916594</c:v>
                </c:pt>
                <c:pt idx="12">
                  <c:v>264.64647565515008</c:v>
                </c:pt>
                <c:pt idx="13">
                  <c:v>265.5394331187465</c:v>
                </c:pt>
                <c:pt idx="14">
                  <c:v>274.20835858569922</c:v>
                </c:pt>
                <c:pt idx="15">
                  <c:v>262.50471740229074</c:v>
                </c:pt>
                <c:pt idx="16">
                  <c:v>297.16141931588953</c:v>
                </c:pt>
                <c:pt idx="17">
                  <c:v>293.90489046773564</c:v>
                </c:pt>
                <c:pt idx="18">
                  <c:v>282.3318170971724</c:v>
                </c:pt>
                <c:pt idx="19">
                  <c:v>271.92952526253077</c:v>
                </c:pt>
                <c:pt idx="20">
                  <c:v>271.81268107314634</c:v>
                </c:pt>
                <c:pt idx="21">
                  <c:v>247.93837166618471</c:v>
                </c:pt>
                <c:pt idx="22">
                  <c:v>219.4367237041927</c:v>
                </c:pt>
                <c:pt idx="23">
                  <c:v>233.08034820913664</c:v>
                </c:pt>
                <c:pt idx="24">
                  <c:v>229.13972535140465</c:v>
                </c:pt>
                <c:pt idx="25">
                  <c:v>224.16573786439932</c:v>
                </c:pt>
                <c:pt idx="26">
                  <c:v>215.00808558017977</c:v>
                </c:pt>
                <c:pt idx="27">
                  <c:v>206.98143293738147</c:v>
                </c:pt>
                <c:pt idx="28">
                  <c:v>215.97156243247471</c:v>
                </c:pt>
                <c:pt idx="29">
                  <c:v>179.18864923184503</c:v>
                </c:pt>
                <c:pt idx="30">
                  <c:v>207.52074030742941</c:v>
                </c:pt>
                <c:pt idx="31">
                  <c:v>207.18104558465319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8-4304-AF21-9FB258A3B218}"/>
            </c:ext>
          </c:extLst>
        </c:ser>
        <c:ser>
          <c:idx val="1"/>
          <c:order val="1"/>
          <c:tx>
            <c:strRef>
              <c:f>'Losun skipt eftir geirum'!$B$189</c:f>
              <c:strCache>
                <c:ptCount val="1"/>
                <c:pt idx="0">
                  <c:v>Jarðgerð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geirum'!$D$189:$AI$189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>
                  <c:v>0.35119999999999996</c:v>
                </c:pt>
                <c:pt idx="13">
                  <c:v>0.52679999999999993</c:v>
                </c:pt>
                <c:pt idx="14">
                  <c:v>0.52679999999999993</c:v>
                </c:pt>
                <c:pt idx="15">
                  <c:v>0.878</c:v>
                </c:pt>
                <c:pt idx="16">
                  <c:v>1.4047999999999998</c:v>
                </c:pt>
                <c:pt idx="17">
                  <c:v>1.756</c:v>
                </c:pt>
                <c:pt idx="18">
                  <c:v>1.8625891999999999</c:v>
                </c:pt>
                <c:pt idx="19">
                  <c:v>2.2367794543999997</c:v>
                </c:pt>
                <c:pt idx="20">
                  <c:v>2.6769409079200002</c:v>
                </c:pt>
                <c:pt idx="21">
                  <c:v>2.5077241083999997</c:v>
                </c:pt>
                <c:pt idx="22">
                  <c:v>1.9630763</c:v>
                </c:pt>
                <c:pt idx="23">
                  <c:v>2.6282052</c:v>
                </c:pt>
                <c:pt idx="24">
                  <c:v>3.5365840000000004</c:v>
                </c:pt>
                <c:pt idx="25">
                  <c:v>3.7405258400000001</c:v>
                </c:pt>
                <c:pt idx="26">
                  <c:v>4.005311324</c:v>
                </c:pt>
                <c:pt idx="27">
                  <c:v>3.8114029168000005</c:v>
                </c:pt>
                <c:pt idx="28">
                  <c:v>4.2153498204000002</c:v>
                </c:pt>
                <c:pt idx="29">
                  <c:v>4.1906804963599997</c:v>
                </c:pt>
                <c:pt idx="30">
                  <c:v>5.6001363352000011</c:v>
                </c:pt>
                <c:pt idx="31">
                  <c:v>5.5226795300000004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8-4304-AF21-9FB258A3B218}"/>
            </c:ext>
          </c:extLst>
        </c:ser>
        <c:ser>
          <c:idx val="2"/>
          <c:order val="2"/>
          <c:tx>
            <c:strRef>
              <c:f>'Losun skipt eftir geirum'!$B$190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geirum'!$D$190:$AI$190</c:f>
              <c:numCache>
                <c:formatCode>0.0</c:formatCode>
                <c:ptCount val="32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5.7356393945120088</c:v>
                </c:pt>
                <c:pt idx="12">
                  <c:v>5.3413086584683649</c:v>
                </c:pt>
                <c:pt idx="13">
                  <c:v>4.6127521843297723</c:v>
                </c:pt>
                <c:pt idx="14">
                  <c:v>6.8638646027388646</c:v>
                </c:pt>
                <c:pt idx="15">
                  <c:v>5.4945286422237203</c:v>
                </c:pt>
                <c:pt idx="16">
                  <c:v>5.550008863876748</c:v>
                </c:pt>
                <c:pt idx="17">
                  <c:v>8.634606603695719</c:v>
                </c:pt>
                <c:pt idx="18">
                  <c:v>6.8446077939689882</c:v>
                </c:pt>
                <c:pt idx="19">
                  <c:v>6.7017738908177202</c:v>
                </c:pt>
                <c:pt idx="20">
                  <c:v>6.5265318928813478</c:v>
                </c:pt>
                <c:pt idx="21">
                  <c:v>7.1560953303106842</c:v>
                </c:pt>
                <c:pt idx="22">
                  <c:v>6.9160867673839341</c:v>
                </c:pt>
                <c:pt idx="23">
                  <c:v>5.9858522253200022</c:v>
                </c:pt>
                <c:pt idx="24">
                  <c:v>7.8367116377587376</c:v>
                </c:pt>
                <c:pt idx="25">
                  <c:v>7.1072071024578367</c:v>
                </c:pt>
                <c:pt idx="26">
                  <c:v>7.4320803903538586</c:v>
                </c:pt>
                <c:pt idx="27">
                  <c:v>7.8015275783704272</c:v>
                </c:pt>
                <c:pt idx="28">
                  <c:v>6.8316102118557662</c:v>
                </c:pt>
                <c:pt idx="29">
                  <c:v>9.2332531984602699</c:v>
                </c:pt>
                <c:pt idx="30">
                  <c:v>6.2360772670392661</c:v>
                </c:pt>
                <c:pt idx="31">
                  <c:v>6.8970228608274011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8-4304-AF21-9FB258A3B218}"/>
            </c:ext>
          </c:extLst>
        </c:ser>
        <c:ser>
          <c:idx val="3"/>
          <c:order val="3"/>
          <c:tx>
            <c:strRef>
              <c:f>'Losun skipt eftir geirum'!$B$191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'Losun skipt eftir geirum'!$D$187:$AI$187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geirum'!$D$191:$AI$191</c:f>
              <c:numCache>
                <c:formatCode>0</c:formatCode>
                <c:ptCount val="32"/>
                <c:pt idx="0">
                  <c:v>60.293489661101248</c:v>
                </c:pt>
                <c:pt idx="1">
                  <c:v>63.550820339638861</c:v>
                </c:pt>
                <c:pt idx="2">
                  <c:v>62.86513112678724</c:v>
                </c:pt>
                <c:pt idx="3">
                  <c:v>67.105597982759519</c:v>
                </c:pt>
                <c:pt idx="4">
                  <c:v>62.437877516984003</c:v>
                </c:pt>
                <c:pt idx="5">
                  <c:v>64.784933690697841</c:v>
                </c:pt>
                <c:pt idx="6">
                  <c:v>77.24679308938525</c:v>
                </c:pt>
                <c:pt idx="7">
                  <c:v>81.686490771531041</c:v>
                </c:pt>
                <c:pt idx="8">
                  <c:v>67.018848702239239</c:v>
                </c:pt>
                <c:pt idx="9">
                  <c:v>68.769880936506937</c:v>
                </c:pt>
                <c:pt idx="10">
                  <c:v>75.220462951835003</c:v>
                </c:pt>
                <c:pt idx="11">
                  <c:v>75.532163234121043</c:v>
                </c:pt>
                <c:pt idx="12">
                  <c:v>88.396647421723713</c:v>
                </c:pt>
                <c:pt idx="13">
                  <c:v>81.648374299581135</c:v>
                </c:pt>
                <c:pt idx="14">
                  <c:v>73.6488234878817</c:v>
                </c:pt>
                <c:pt idx="15">
                  <c:v>70.271567567974728</c:v>
                </c:pt>
                <c:pt idx="16">
                  <c:v>61.96279642849133</c:v>
                </c:pt>
                <c:pt idx="17">
                  <c:v>65.108870592798141</c:v>
                </c:pt>
                <c:pt idx="18">
                  <c:v>59.687059525299993</c:v>
                </c:pt>
                <c:pt idx="19">
                  <c:v>56.514273230372652</c:v>
                </c:pt>
                <c:pt idx="20">
                  <c:v>48.931642058424998</c:v>
                </c:pt>
                <c:pt idx="21">
                  <c:v>51.959762163554167</c:v>
                </c:pt>
                <c:pt idx="22">
                  <c:v>60.996556385295484</c:v>
                </c:pt>
                <c:pt idx="23">
                  <c:v>58.68820713254366</c:v>
                </c:pt>
                <c:pt idx="24">
                  <c:v>48.241650208407499</c:v>
                </c:pt>
                <c:pt idx="25">
                  <c:v>54.852766761983382</c:v>
                </c:pt>
                <c:pt idx="26">
                  <c:v>49.159421825588694</c:v>
                </c:pt>
                <c:pt idx="27">
                  <c:v>53.215199058219483</c:v>
                </c:pt>
                <c:pt idx="28">
                  <c:v>56.009906996186352</c:v>
                </c:pt>
                <c:pt idx="29">
                  <c:v>52.298306650270369</c:v>
                </c:pt>
                <c:pt idx="30">
                  <c:v>45.551062632414457</c:v>
                </c:pt>
                <c:pt idx="31">
                  <c:v>48.855868876296313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F8-4304-AF21-9FB258A3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serLines>
          <c:spPr>
            <a:ln w="63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78601472"/>
        <c:axId val="478601864"/>
        <c:extLst/>
      </c:barChart>
      <c:catAx>
        <c:axId val="478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1"/>
        <c:lblAlgn val="ctr"/>
        <c:lblOffset val="100"/>
        <c:noMultiLvlLbl val="0"/>
      </c:cat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9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r>
                  <a:rPr lang="is-IS" sz="900" b="1" i="0" baseline="0">
                    <a:effectLst/>
                  </a:rPr>
                  <a:t>Losun </a:t>
                </a:r>
                <a:r>
                  <a:rPr lang="is-IS" sz="900" b="1" i="0" u="none" strike="noStrike" baseline="0">
                    <a:effectLst/>
                  </a:rPr>
                  <a:t>gróðurhúsalofttegunda</a:t>
                </a:r>
                <a:r>
                  <a:rPr lang="is-IS" sz="900" b="1" i="0" baseline="0">
                    <a:effectLst/>
                  </a:rPr>
                  <a:t> [kt CO</a:t>
                </a:r>
                <a:r>
                  <a:rPr lang="is-IS" sz="900" b="1" i="0" baseline="-25000">
                    <a:effectLst/>
                  </a:rPr>
                  <a:t>2 </a:t>
                </a:r>
                <a:r>
                  <a:rPr lang="is-IS" sz="900" b="1" i="0" baseline="0">
                    <a:effectLst/>
                  </a:rPr>
                  <a:t>íg.]</a:t>
                </a:r>
                <a:endParaRPr lang="is-I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8433210890360766E-2"/>
              <c:y val="0.1816765432098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900" b="1" i="0" u="none" strike="noStrike" kern="12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909489352690769"/>
          <c:y val="9.1641544104868258E-2"/>
          <c:w val="0.63699218523284451"/>
          <c:h val="0.847518491482420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FB-4228-8A83-25F87F9412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FB-4228-8A83-25F87F9412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FB-4228-8A83-25F87F9412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FB-4228-8A83-25F87F9412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FB-4228-8A83-25F87F94127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B97-4F11-AB8C-B1328E1B14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10-4A36-85D6-8D1D6C307A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10-4A36-85D6-8D1D6C307A92}"/>
              </c:ext>
            </c:extLst>
          </c:dPt>
          <c:dLbls>
            <c:dLbl>
              <c:idx val="0"/>
              <c:layout>
                <c:manualLayout>
                  <c:x val="0.20164760734593948"/>
                  <c:y val="-6.9893245526021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B-4228-8A83-25F87F941277}"/>
                </c:ext>
              </c:extLst>
            </c:dLbl>
            <c:dLbl>
              <c:idx val="1"/>
              <c:layout>
                <c:manualLayout>
                  <c:x val="0.24938169231211127"/>
                  <c:y val="4.4143102437487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B-4228-8A83-25F87F941277}"/>
                </c:ext>
              </c:extLst>
            </c:dLbl>
            <c:dLbl>
              <c:idx val="2"/>
              <c:layout>
                <c:manualLayout>
                  <c:x val="-0.17014607279394436"/>
                  <c:y val="0.239108471536388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FB-4228-8A83-25F87F941277}"/>
                </c:ext>
              </c:extLst>
            </c:dLbl>
            <c:dLbl>
              <c:idx val="3"/>
              <c:layout>
                <c:manualLayout>
                  <c:x val="-0.24023824938865013"/>
                  <c:y val="9.9321980484345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FB-4228-8A83-25F87F941277}"/>
                </c:ext>
              </c:extLst>
            </c:dLbl>
            <c:dLbl>
              <c:idx val="4"/>
              <c:layout>
                <c:manualLayout>
                  <c:x val="-0.23802103004360758"/>
                  <c:y val="-2.94287349583247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FB-4228-8A83-25F87F941277}"/>
                </c:ext>
              </c:extLst>
            </c:dLbl>
            <c:dLbl>
              <c:idx val="5"/>
              <c:layout>
                <c:manualLayout>
                  <c:x val="-0.22378214505394772"/>
                  <c:y val="-0.150822266661414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906127617238727"/>
                      <c:h val="0.159246242043234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B97-4F11-AB8C-B1328E1B1469}"/>
                </c:ext>
              </c:extLst>
            </c:dLbl>
            <c:dLbl>
              <c:idx val="6"/>
              <c:layout>
                <c:manualLayout>
                  <c:x val="-0.24852472311964974"/>
                  <c:y val="-0.19128677722911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38085085204939"/>
                      <c:h val="0.10984275323194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110-4A36-85D6-8D1D6C307A92}"/>
                </c:ext>
              </c:extLst>
            </c:dLbl>
            <c:dLbl>
              <c:idx val="7"/>
              <c:layout>
                <c:manualLayout>
                  <c:x val="-7.3675087449750001E-2"/>
                  <c:y val="-0.18760818535932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10-4A36-85D6-8D1D6C307A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geirum'!$B$102:$B$109</c:f>
              <c:strCache>
                <c:ptCount val="8"/>
                <c:pt idx="0">
                  <c:v>Fiskiskip</c:v>
                </c:pt>
                <c:pt idx="1">
                  <c:v>Vegasamgöngur</c:v>
                </c:pt>
                <c:pt idx="2">
                  <c:v>Innanlandsflug</c:v>
                </c:pt>
                <c:pt idx="3">
                  <c:v>Strandsiglingar</c:v>
                </c:pt>
                <c:pt idx="4">
                  <c:v>Vélar og tæki</c:v>
                </c:pt>
                <c:pt idx="5">
                  <c:v>Eldsneytisbruni vegna iðnaðar</c:v>
                </c:pt>
                <c:pt idx="6">
                  <c:v>Jarðvarmavirkjanir</c:v>
                </c:pt>
                <c:pt idx="7">
                  <c:v>Annað</c:v>
                </c:pt>
              </c:strCache>
            </c:strRef>
          </c:cat>
          <c:val>
            <c:numRef>
              <c:f>'Losun skipt eftir geirum'!$AJ$102:$AJ$109</c:f>
              <c:numCache>
                <c:formatCode>0.0%</c:formatCode>
                <c:ptCount val="8"/>
                <c:pt idx="0">
                  <c:v>0.32495168988322254</c:v>
                </c:pt>
                <c:pt idx="1">
                  <c:v>0.48653376420784156</c:v>
                </c:pt>
                <c:pt idx="2" formatCode="0%">
                  <c:v>1.1824339654622302E-2</c:v>
                </c:pt>
                <c:pt idx="3" formatCode="0%">
                  <c:v>9.9125291382900303E-3</c:v>
                </c:pt>
                <c:pt idx="4" formatCode="0%">
                  <c:v>3.4121602144008618E-2</c:v>
                </c:pt>
                <c:pt idx="5" formatCode="0%">
                  <c:v>2.3803377095513674E-2</c:v>
                </c:pt>
                <c:pt idx="6" formatCode="0%">
                  <c:v>0.10170372351192612</c:v>
                </c:pt>
                <c:pt idx="7" formatCode="0%">
                  <c:v>7.1489743645751407E-3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7-4F11-AB8C-B1328E1B14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2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68802623671678"/>
          <c:y val="1.8045561605321121E-2"/>
          <c:w val="0.56595698349776014"/>
          <c:h val="0.96458310656362256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99-4B86-B63F-B3F26BA96C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9-4B86-B63F-B3F26BA96C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99-4B86-B63F-B3F26BA96CCC}"/>
              </c:ext>
            </c:extLst>
          </c:dPt>
          <c:dPt>
            <c:idx val="3"/>
            <c:bubble3D val="0"/>
            <c:spPr>
              <a:solidFill>
                <a:srgbClr val="008AAC">
                  <a:lumMod val="75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99-4B86-B63F-B3F26BA96CCC}"/>
              </c:ext>
            </c:extLst>
          </c:dPt>
          <c:dPt>
            <c:idx val="4"/>
            <c:bubble3D val="0"/>
            <c:spPr>
              <a:solidFill>
                <a:srgbClr val="ED7D3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2-491A-AC88-D666F160744D}"/>
              </c:ext>
            </c:extLst>
          </c:dPt>
          <c:dPt>
            <c:idx val="5"/>
            <c:bubble3D val="0"/>
            <c:explosion val="1"/>
            <c:spPr>
              <a:solidFill>
                <a:srgbClr val="68A2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2-491A-AC88-D666F160744D}"/>
              </c:ext>
            </c:extLst>
          </c:dPt>
          <c:dPt>
            <c:idx val="6"/>
            <c:bubble3D val="0"/>
            <c:spPr>
              <a:solidFill>
                <a:srgbClr val="FFD44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07-4C58-B493-5048ABBF2BBC}"/>
              </c:ext>
            </c:extLst>
          </c:dPt>
          <c:dLbls>
            <c:dLbl>
              <c:idx val="0"/>
              <c:layout>
                <c:manualLayout>
                  <c:x val="0.21005049611135168"/>
                  <c:y val="0.112635493827160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40617818313339"/>
                      <c:h val="0.11721234567901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699-4B86-B63F-B3F26BA96C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8808032977821507"/>
                      <c:h val="0.18322838238120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99-4B86-B63F-B3F26BA96CCC}"/>
                </c:ext>
              </c:extLst>
            </c:dLbl>
            <c:dLbl>
              <c:idx val="2"/>
              <c:layout>
                <c:manualLayout>
                  <c:x val="-0.19522477517275377"/>
                  <c:y val="-0.436495833333333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50260416666665"/>
                      <c:h val="0.14433055555555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99-4B86-B63F-B3F26BA96CCC}"/>
                </c:ext>
              </c:extLst>
            </c:dLbl>
            <c:dLbl>
              <c:idx val="3"/>
              <c:layout>
                <c:manualLayout>
                  <c:x val="0.23419985229690612"/>
                  <c:y val="-8.2314814814814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99-4B86-B63F-B3F26BA96CCC}"/>
                </c:ext>
              </c:extLst>
            </c:dLbl>
            <c:dLbl>
              <c:idx val="4"/>
              <c:layout>
                <c:manualLayout>
                  <c:x val="0.26586925729580396"/>
                  <c:y val="-0.1225277777777777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02-491A-AC88-D666F160744D}"/>
                </c:ext>
              </c:extLst>
            </c:dLbl>
            <c:dLbl>
              <c:idx val="5"/>
              <c:layout>
                <c:manualLayout>
                  <c:x val="0.22236189649346561"/>
                  <c:y val="-3.53638888888888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73359160582687"/>
                      <c:h val="0.15915846628793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202-491A-AC88-D666F160744D}"/>
                </c:ext>
              </c:extLst>
            </c:dLbl>
            <c:dLbl>
              <c:idx val="6"/>
              <c:layout>
                <c:manualLayout>
                  <c:x val="0.14078781769070878"/>
                  <c:y val="0.2688469135802469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07-4C58-B493-5048ABBF2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geirum'!$B$133:$B$139</c:f>
              <c:strCache>
                <c:ptCount val="7"/>
                <c:pt idx="0">
                  <c:v>Steinefnaiðnaður</c:v>
                </c:pt>
                <c:pt idx="1">
                  <c:v>Efnaiðnaður</c:v>
                </c:pt>
                <c:pt idx="2">
                  <c:v>Álframleiðsla</c:v>
                </c:pt>
                <c:pt idx="3">
                  <c:v>Annar málmiðnaður</c:v>
                </c:pt>
                <c:pt idx="4">
                  <c:v>Leysiefni</c:v>
                </c:pt>
                <c:pt idx="5">
                  <c:v>F-gös (m.a. kælimiðlar)</c:v>
                </c:pt>
                <c:pt idx="6">
                  <c:v>Efnanotkun</c:v>
                </c:pt>
              </c:strCache>
            </c:strRef>
          </c:cat>
          <c:val>
            <c:numRef>
              <c:f>'Losun skipt eftir geirum'!$AJ$133:$AJ$139</c:f>
              <c:numCache>
                <c:formatCode>0.0%</c:formatCode>
                <c:ptCount val="7"/>
                <c:pt idx="0" formatCode="0.00%">
                  <c:v>4.6376934271565783E-4</c:v>
                </c:pt>
                <c:pt idx="1">
                  <c:v>0</c:v>
                </c:pt>
                <c:pt idx="2" formatCode="0%">
                  <c:v>0.67823755240084527</c:v>
                </c:pt>
                <c:pt idx="3" formatCode="0%">
                  <c:v>0.23720532153995399</c:v>
                </c:pt>
                <c:pt idx="4">
                  <c:v>3.2607124962250669E-3</c:v>
                </c:pt>
                <c:pt idx="5" formatCode="0%">
                  <c:v>7.8388826391444621E-2</c:v>
                </c:pt>
                <c:pt idx="6">
                  <c:v>2.4438178288152214E-3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9-4B86-B63F-B3F26BA96C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3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54933354235336"/>
          <c:y val="7.0159505148989507E-3"/>
          <c:w val="0.72580599915016863"/>
          <c:h val="0.9719361979404043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99-4B86-B63F-B3F26BA96C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9-4B86-B63F-B3F26BA96C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99-4B86-B63F-B3F26BA96CCC}"/>
              </c:ext>
            </c:extLst>
          </c:dPt>
          <c:dPt>
            <c:idx val="3"/>
            <c:bubble3D val="0"/>
            <c:spPr>
              <a:solidFill>
                <a:srgbClr val="ED7D3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99-4B86-B63F-B3F26BA96CCC}"/>
              </c:ext>
            </c:extLst>
          </c:dPt>
          <c:dLbls>
            <c:dLbl>
              <c:idx val="0"/>
              <c:layout>
                <c:manualLayout>
                  <c:x val="-0.29519578026042581"/>
                  <c:y val="-2.51027761211236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9-4B86-B63F-B3F26BA96CCC}"/>
                </c:ext>
              </c:extLst>
            </c:dLbl>
            <c:dLbl>
              <c:idx val="1"/>
              <c:layout>
                <c:manualLayout>
                  <c:x val="-0.23062515661713168"/>
                  <c:y val="-7.52780596262259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49187151416305"/>
                      <c:h val="0.234665553626788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99-4B86-B63F-B3F26BA96CCC}"/>
                </c:ext>
              </c:extLst>
            </c:dLbl>
            <c:dLbl>
              <c:idx val="2"/>
              <c:layout>
                <c:manualLayout>
                  <c:x val="0.23203450666669553"/>
                  <c:y val="-6.0314296663168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7157585730925"/>
                      <c:h val="0.129743972828232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99-4B86-B63F-B3F26BA96CCC}"/>
                </c:ext>
              </c:extLst>
            </c:dLbl>
            <c:dLbl>
              <c:idx val="3"/>
              <c:layout>
                <c:manualLayout>
                  <c:x val="0.16682788818321587"/>
                  <c:y val="0.11021962358435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99-4B86-B63F-B3F26BA96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geirum'!$B$162:$B$165</c:f>
              <c:strCache>
                <c:ptCount val="4"/>
                <c:pt idx="0">
                  <c:v>Iðragerjun</c:v>
                </c:pt>
                <c:pt idx="1">
                  <c:v>Meðhöndlun húsdýraáburðar</c:v>
                </c:pt>
                <c:pt idx="2">
                  <c:v>Nytjajarðvegur</c:v>
                </c:pt>
                <c:pt idx="3">
                  <c:v>Kölkun</c:v>
                </c:pt>
              </c:strCache>
            </c:strRef>
          </c:cat>
          <c:val>
            <c:numRef>
              <c:f>'Losun skipt eftir geirum'!$AJ$162:$AJ$165</c:f>
              <c:numCache>
                <c:formatCode>0%</c:formatCode>
                <c:ptCount val="4"/>
                <c:pt idx="0">
                  <c:v>0.52124020872945009</c:v>
                </c:pt>
                <c:pt idx="1">
                  <c:v>0.12551281565859834</c:v>
                </c:pt>
                <c:pt idx="2">
                  <c:v>0.33831730527008586</c:v>
                </c:pt>
                <c:pt idx="3">
                  <c:v>1.4929670341865577E-2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9-4B86-B63F-B3F26BA96C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978645833333358E-2"/>
          <c:y val="1.4855555555555556E-2"/>
          <c:w val="0.72580599915016863"/>
          <c:h val="0.9719361979404043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99-4B86-B63F-B3F26BA96C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9-4B86-B63F-B3F26BA96C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99-4B86-B63F-B3F26BA96CCC}"/>
              </c:ext>
            </c:extLst>
          </c:dPt>
          <c:dPt>
            <c:idx val="3"/>
            <c:bubble3D val="0"/>
            <c:spPr>
              <a:solidFill>
                <a:srgbClr val="ED7D3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99-4B86-B63F-B3F26BA96CCC}"/>
              </c:ext>
            </c:extLst>
          </c:dPt>
          <c:dLbls>
            <c:dLbl>
              <c:idx val="0"/>
              <c:layout>
                <c:manualLayout>
                  <c:x val="-0.12647274305555556"/>
                  <c:y val="-0.30111234567901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9-4B86-B63F-B3F26BA96CCC}"/>
                </c:ext>
              </c:extLst>
            </c:dLbl>
            <c:dLbl>
              <c:idx val="1"/>
              <c:layout>
                <c:manualLayout>
                  <c:x val="0.20120972222222222"/>
                  <c:y val="-0.178062037037037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507864583333333"/>
                      <c:h val="0.120812962962962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99-4B86-B63F-B3F26BA96CCC}"/>
                </c:ext>
              </c:extLst>
            </c:dLbl>
            <c:dLbl>
              <c:idx val="2"/>
              <c:layout>
                <c:manualLayout>
                  <c:x val="0.22665668402777778"/>
                  <c:y val="-4.4483950617283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79548611111108"/>
                      <c:h val="0.154007098765432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99-4B86-B63F-B3F26BA96CCC}"/>
                </c:ext>
              </c:extLst>
            </c:dLbl>
            <c:dLbl>
              <c:idx val="3"/>
              <c:layout>
                <c:manualLayout>
                  <c:x val="0.17418315972222223"/>
                  <c:y val="6.3606790123456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99-4B86-B63F-B3F26BA96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'Losun skipt eftir geirum'!$B$188:$B$191</c:f>
              <c:strCache>
                <c:ptCount val="4"/>
                <c:pt idx="0">
                  <c:v>Urðun úrgangs</c:v>
                </c:pt>
                <c:pt idx="1">
                  <c:v>Jarðgerð</c:v>
                </c:pt>
                <c:pt idx="2">
                  <c:v>Brennsla og opinn bruni</c:v>
                </c:pt>
                <c:pt idx="3">
                  <c:v>Meðhöndlun skólps</c:v>
                </c:pt>
              </c:strCache>
            </c:strRef>
          </c:cat>
          <c:val>
            <c:numRef>
              <c:f>'Losun skipt eftir geirum'!$AJ$188:$AJ$191</c:f>
              <c:numCache>
                <c:formatCode>0%</c:formatCode>
                <c:ptCount val="4"/>
                <c:pt idx="0">
                  <c:v>0.77174870194778689</c:v>
                </c:pt>
                <c:pt idx="1">
                  <c:v>2.0571962780299956E-2</c:v>
                </c:pt>
                <c:pt idx="2">
                  <c:v>2.5691387091551773E-2</c:v>
                </c:pt>
                <c:pt idx="3">
                  <c:v>0.1819879481803614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9-4B86-B63F-B3F26BA96C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geirum'!$B$72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geirum'!$D$72:$AI$72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D-41EE-9449-ECD1EB43F2EA}"/>
            </c:ext>
          </c:extLst>
        </c:ser>
        <c:ser>
          <c:idx val="1"/>
          <c:order val="1"/>
          <c:tx>
            <c:strRef>
              <c:f>'Losun skipt eftir geirum'!$B$73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geirum'!$D$73:$AI$73</c:f>
              <c:numCache>
                <c:formatCode>0</c:formatCode>
                <c:ptCount val="32"/>
                <c:pt idx="0">
                  <c:v>530.73591823477204</c:v>
                </c:pt>
                <c:pt idx="1">
                  <c:v>549.21191631914883</c:v>
                </c:pt>
                <c:pt idx="2">
                  <c:v>563.67772225792771</c:v>
                </c:pt>
                <c:pt idx="3">
                  <c:v>560.50374633141587</c:v>
                </c:pt>
                <c:pt idx="4">
                  <c:v>568.47867690442104</c:v>
                </c:pt>
                <c:pt idx="5">
                  <c:v>558.25898635479928</c:v>
                </c:pt>
                <c:pt idx="6">
                  <c:v>538.89399452016596</c:v>
                </c:pt>
                <c:pt idx="7">
                  <c:v>570.16433367208515</c:v>
                </c:pt>
                <c:pt idx="8">
                  <c:v>578.75820055907298</c:v>
                </c:pt>
                <c:pt idx="9">
                  <c:v>604.31856515547929</c:v>
                </c:pt>
                <c:pt idx="10">
                  <c:v>615.86241066626053</c:v>
                </c:pt>
                <c:pt idx="11">
                  <c:v>622.41174301383376</c:v>
                </c:pt>
                <c:pt idx="12">
                  <c:v>631.23263504694455</c:v>
                </c:pt>
                <c:pt idx="13">
                  <c:v>709.96868234396766</c:v>
                </c:pt>
                <c:pt idx="14">
                  <c:v>746.60056463196599</c:v>
                </c:pt>
                <c:pt idx="15">
                  <c:v>775.01451140915981</c:v>
                </c:pt>
                <c:pt idx="16">
                  <c:v>883.21964516259538</c:v>
                </c:pt>
                <c:pt idx="17">
                  <c:v>914.69020224588519</c:v>
                </c:pt>
                <c:pt idx="18">
                  <c:v>860.94379220826875</c:v>
                </c:pt>
                <c:pt idx="19">
                  <c:v>861.74910137922507</c:v>
                </c:pt>
                <c:pt idx="20">
                  <c:v>814.17760547236117</c:v>
                </c:pt>
                <c:pt idx="21">
                  <c:v>795.72196679663409</c:v>
                </c:pt>
                <c:pt idx="22">
                  <c:v>790.30235473414916</c:v>
                </c:pt>
                <c:pt idx="23">
                  <c:v>804.79778169214183</c:v>
                </c:pt>
                <c:pt idx="24">
                  <c:v>804.01360051880101</c:v>
                </c:pt>
                <c:pt idx="25">
                  <c:v>826.65592321975635</c:v>
                </c:pt>
                <c:pt idx="26">
                  <c:v>901.757677618157</c:v>
                </c:pt>
                <c:pt idx="27">
                  <c:v>951.60435613813809</c:v>
                </c:pt>
                <c:pt idx="28">
                  <c:v>977.28021641610894</c:v>
                </c:pt>
                <c:pt idx="29">
                  <c:v>956.89806939512118</c:v>
                </c:pt>
                <c:pt idx="30">
                  <c:v>830.70461287902492</c:v>
                </c:pt>
                <c:pt idx="31">
                  <c:v>859.69234333153156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8D-41EE-9449-ECD1EB43F2EA}"/>
            </c:ext>
          </c:extLst>
        </c:ser>
        <c:ser>
          <c:idx val="2"/>
          <c:order val="2"/>
          <c:tx>
            <c:strRef>
              <c:f>'Losun skipt eftir geirum'!$B$74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geirum'!$D$74:$AI$74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8D-41EE-9449-ECD1EB43F2EA}"/>
            </c:ext>
          </c:extLst>
        </c:ser>
        <c:ser>
          <c:idx val="3"/>
          <c:order val="3"/>
          <c:tx>
            <c:strRef>
              <c:f>'Losun skipt eftir geirum'!$B$75</c:f>
              <c:strCache>
                <c:ptCount val="1"/>
                <c:pt idx="0">
                  <c:v>Annar eldsneytisbruni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geirum'!$D$75:$AI$75</c:f>
              <c:numCache>
                <c:formatCode>0</c:formatCode>
                <c:ptCount val="32"/>
                <c:pt idx="0">
                  <c:v>487.83602550979049</c:v>
                </c:pt>
                <c:pt idx="1">
                  <c:v>397.47442397388647</c:v>
                </c:pt>
                <c:pt idx="2">
                  <c:v>449.97334202884969</c:v>
                </c:pt>
                <c:pt idx="3">
                  <c:v>482.45570809114463</c:v>
                </c:pt>
                <c:pt idx="4">
                  <c:v>455.34641553906329</c:v>
                </c:pt>
                <c:pt idx="5">
                  <c:v>495.00256628578012</c:v>
                </c:pt>
                <c:pt idx="6">
                  <c:v>550.50014907139189</c:v>
                </c:pt>
                <c:pt idx="7">
                  <c:v>586.94430351472431</c:v>
                </c:pt>
                <c:pt idx="8">
                  <c:v>569.58744969439726</c:v>
                </c:pt>
                <c:pt idx="9">
                  <c:v>589.4928659124256</c:v>
                </c:pt>
                <c:pt idx="10">
                  <c:v>523.25695508682543</c:v>
                </c:pt>
                <c:pt idx="11">
                  <c:v>570.96021822786804</c:v>
                </c:pt>
                <c:pt idx="12">
                  <c:v>570.41758462989696</c:v>
                </c:pt>
                <c:pt idx="13">
                  <c:v>524.72802453659131</c:v>
                </c:pt>
                <c:pt idx="14">
                  <c:v>578.72323846553286</c:v>
                </c:pt>
                <c:pt idx="15">
                  <c:v>521.68485965978437</c:v>
                </c:pt>
                <c:pt idx="16">
                  <c:v>532.67418230293435</c:v>
                </c:pt>
                <c:pt idx="17">
                  <c:v>529.04998877630669</c:v>
                </c:pt>
                <c:pt idx="18">
                  <c:v>478.23337587776763</c:v>
                </c:pt>
                <c:pt idx="19">
                  <c:v>339.64151330092579</c:v>
                </c:pt>
                <c:pt idx="20">
                  <c:v>290.91132927673999</c:v>
                </c:pt>
                <c:pt idx="21">
                  <c:v>268.34576290001723</c:v>
                </c:pt>
                <c:pt idx="22">
                  <c:v>238.75162144906105</c:v>
                </c:pt>
                <c:pt idx="23">
                  <c:v>223.68906231338266</c:v>
                </c:pt>
                <c:pt idx="24">
                  <c:v>211.02019992599503</c:v>
                </c:pt>
                <c:pt idx="25">
                  <c:v>238.18877664382299</c:v>
                </c:pt>
                <c:pt idx="26">
                  <c:v>256.13179026180279</c:v>
                </c:pt>
                <c:pt idx="27">
                  <c:v>238.92855884895448</c:v>
                </c:pt>
                <c:pt idx="28">
                  <c:v>227.91891482432953</c:v>
                </c:pt>
                <c:pt idx="29">
                  <c:v>212.28316335432541</c:v>
                </c:pt>
                <c:pt idx="30">
                  <c:v>144.52379245989997</c:v>
                </c:pt>
                <c:pt idx="31">
                  <c:v>153.39243609235189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8D-41EE-9449-ECD1EB43F2EA}"/>
            </c:ext>
          </c:extLst>
        </c:ser>
        <c:ser>
          <c:idx val="4"/>
          <c:order val="4"/>
          <c:tx>
            <c:strRef>
              <c:f>'Losun skipt eftir geirum'!$B$76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geirum'!$D$76:$AI$76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8D-41EE-9449-ECD1EB43F2EA}"/>
            </c:ext>
          </c:extLst>
        </c:ser>
        <c:ser>
          <c:idx val="5"/>
          <c:order val="5"/>
          <c:tx>
            <c:strRef>
              <c:f>'Losun skipt eftir geirum'!$B$77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geirum'!$D$77:$AI$77</c:f>
              <c:numCache>
                <c:formatCode>0</c:formatCode>
                <c:ptCount val="32"/>
                <c:pt idx="0">
                  <c:v>694.72877201036636</c:v>
                </c:pt>
                <c:pt idx="1">
                  <c:v>677.55997548437801</c:v>
                </c:pt>
                <c:pt idx="2">
                  <c:v>659.1072614362314</c:v>
                </c:pt>
                <c:pt idx="3">
                  <c:v>659.91662730106827</c:v>
                </c:pt>
                <c:pt idx="4">
                  <c:v>663.36652031987637</c:v>
                </c:pt>
                <c:pt idx="5">
                  <c:v>643.79221181431649</c:v>
                </c:pt>
                <c:pt idx="6">
                  <c:v>656.71273697820777</c:v>
                </c:pt>
                <c:pt idx="7">
                  <c:v>648.19520950796345</c:v>
                </c:pt>
                <c:pt idx="8">
                  <c:v>660.53581137892047</c:v>
                </c:pt>
                <c:pt idx="9">
                  <c:v>658.17281458852676</c:v>
                </c:pt>
                <c:pt idx="10">
                  <c:v>641.89124414427306</c:v>
                </c:pt>
                <c:pt idx="11">
                  <c:v>640.27185348323576</c:v>
                </c:pt>
                <c:pt idx="12">
                  <c:v>623.09699264320034</c:v>
                </c:pt>
                <c:pt idx="13">
                  <c:v>615.39081448628804</c:v>
                </c:pt>
                <c:pt idx="14">
                  <c:v>609.30420238261615</c:v>
                </c:pt>
                <c:pt idx="15">
                  <c:v>611.11321170415431</c:v>
                </c:pt>
                <c:pt idx="16">
                  <c:v>636.63456242180439</c:v>
                </c:pt>
                <c:pt idx="17">
                  <c:v>652.74808931041025</c:v>
                </c:pt>
                <c:pt idx="18">
                  <c:v>669.57992248505582</c:v>
                </c:pt>
                <c:pt idx="19">
                  <c:v>658.96242436448927</c:v>
                </c:pt>
                <c:pt idx="20">
                  <c:v>646.83095016692448</c:v>
                </c:pt>
                <c:pt idx="21">
                  <c:v>644.89905255103497</c:v>
                </c:pt>
                <c:pt idx="22">
                  <c:v>641.09736852580272</c:v>
                </c:pt>
                <c:pt idx="23">
                  <c:v>625.28239441552716</c:v>
                </c:pt>
                <c:pt idx="24">
                  <c:v>668.54633609267523</c:v>
                </c:pt>
                <c:pt idx="25">
                  <c:v>659.61683461318182</c:v>
                </c:pt>
                <c:pt idx="26">
                  <c:v>659.07436442604285</c:v>
                </c:pt>
                <c:pt idx="27">
                  <c:v>659.67501849507846</c:v>
                </c:pt>
                <c:pt idx="28">
                  <c:v>637.6847447575359</c:v>
                </c:pt>
                <c:pt idx="29">
                  <c:v>619.51012213898673</c:v>
                </c:pt>
                <c:pt idx="30">
                  <c:v>617.74874825622396</c:v>
                </c:pt>
                <c:pt idx="31">
                  <c:v>620.32653286292123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8D-41EE-9449-ECD1EB43F2EA}"/>
            </c:ext>
          </c:extLst>
        </c:ser>
        <c:ser>
          <c:idx val="6"/>
          <c:order val="6"/>
          <c:tx>
            <c:strRef>
              <c:f>'Losun skipt eftir geirum'!$B$78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'Losun skipt eftir geirum'!$D$71:$AI$71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'Losun skipt eftir geirum'!$D$78:$AI$78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345.34244788779904</c:v>
                </c:pt>
                <c:pt idx="12">
                  <c:v>358.73563173534217</c:v>
                </c:pt>
                <c:pt idx="13">
                  <c:v>352.3273596026574</c:v>
                </c:pt>
                <c:pt idx="14">
                  <c:v>355.2478466763198</c:v>
                </c:pt>
                <c:pt idx="15">
                  <c:v>339.14881361248916</c:v>
                </c:pt>
                <c:pt idx="16">
                  <c:v>366.07902460825767</c:v>
                </c:pt>
                <c:pt idx="17">
                  <c:v>369.40436766422948</c:v>
                </c:pt>
                <c:pt idx="18">
                  <c:v>350.7260736164414</c:v>
                </c:pt>
                <c:pt idx="19">
                  <c:v>337.38235183812117</c:v>
                </c:pt>
                <c:pt idx="20">
                  <c:v>329.94779593237269</c:v>
                </c:pt>
                <c:pt idx="21">
                  <c:v>309.56195326844954</c:v>
                </c:pt>
                <c:pt idx="22">
                  <c:v>289.31244315687212</c:v>
                </c:pt>
                <c:pt idx="23">
                  <c:v>300.3826127670003</c:v>
                </c:pt>
                <c:pt idx="24">
                  <c:v>288.75467119757087</c:v>
                </c:pt>
                <c:pt idx="25">
                  <c:v>289.86623756884052</c:v>
                </c:pt>
                <c:pt idx="26">
                  <c:v>275.6048991201223</c:v>
                </c:pt>
                <c:pt idx="27">
                  <c:v>271.80956249077138</c:v>
                </c:pt>
                <c:pt idx="28">
                  <c:v>283.02842946091687</c:v>
                </c:pt>
                <c:pt idx="29">
                  <c:v>244.91088957693566</c:v>
                </c:pt>
                <c:pt idx="30">
                  <c:v>264.90801654208315</c:v>
                </c:pt>
                <c:pt idx="31">
                  <c:v>268.45661685177691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8D-41EE-9449-ECD1EB43F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8093424"/>
        <c:axId val="988091128"/>
      </c:barChart>
      <c:catAx>
        <c:axId val="98809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88091128"/>
        <c:crosses val="autoZero"/>
        <c:auto val="1"/>
        <c:lblAlgn val="ctr"/>
        <c:lblOffset val="100"/>
        <c:noMultiLvlLbl val="0"/>
      </c:catAx>
      <c:valAx>
        <c:axId val="98809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GB"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Losun [kt CO2-íg.]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GB" sz="900" b="1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8809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44131944444444"/>
          <c:y val="0.8500685185185185"/>
          <c:w val="0.79932222222222227"/>
          <c:h val="0.1264129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00000000-507B-439B-98AD-B8244B90C65D}"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 b="0"/>
                </a:pPr>
                <a:endParaRPr lang="en-US" sz="8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1531144</xdr:colOff>
      <xdr:row>112</xdr:row>
      <xdr:rowOff>73192</xdr:rowOff>
    </xdr:from>
    <xdr:to>
      <xdr:col>12</xdr:col>
      <xdr:colOff>193698</xdr:colOff>
      <xdr:row>130</xdr:row>
      <xdr:rowOff>96599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58392C-A2E9-4681-AF0C-9188B734AE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1214437</xdr:colOff>
      <xdr:row>141</xdr:row>
      <xdr:rowOff>130544</xdr:rowOff>
    </xdr:from>
    <xdr:to>
      <xdr:col>11</xdr:col>
      <xdr:colOff>338687</xdr:colOff>
      <xdr:row>158</xdr:row>
      <xdr:rowOff>132044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0270C0-55C0-46FD-91EF-DB4A092FEF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1274329</xdr:colOff>
      <xdr:row>167</xdr:row>
      <xdr:rowOff>156482</xdr:rowOff>
    </xdr:from>
    <xdr:to>
      <xdr:col>11</xdr:col>
      <xdr:colOff>444761</xdr:colOff>
      <xdr:row>184</xdr:row>
      <xdr:rowOff>157982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BC213A-B1F5-4642-B183-CC1E2D6E99D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1285795</xdr:colOff>
      <xdr:row>194</xdr:row>
      <xdr:rowOff>34661</xdr:rowOff>
    </xdr:from>
    <xdr:to>
      <xdr:col>11</xdr:col>
      <xdr:colOff>456227</xdr:colOff>
      <xdr:row>211</xdr:row>
      <xdr:rowOff>36161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F2AD8A2-816B-4B92-AE45-262D566738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557263</xdr:colOff>
      <xdr:row>111</xdr:row>
      <xdr:rowOff>98589</xdr:rowOff>
    </xdr:from>
    <xdr:to>
      <xdr:col>22</xdr:col>
      <xdr:colOff>24149</xdr:colOff>
      <xdr:row>129</xdr:row>
      <xdr:rowOff>121997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02F5652-B4EB-4799-BD3E-B8BC1784D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399177</xdr:colOff>
      <xdr:row>141</xdr:row>
      <xdr:rowOff>54516</xdr:rowOff>
    </xdr:from>
    <xdr:to>
      <xdr:col>24</xdr:col>
      <xdr:colOff>378032</xdr:colOff>
      <xdr:row>158</xdr:row>
      <xdr:rowOff>56016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F67D1CA-9124-4064-9988-68F6CE0A93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12</xdr:col>
      <xdr:colOff>129488</xdr:colOff>
      <xdr:row>167</xdr:row>
      <xdr:rowOff>157882</xdr:rowOff>
    </xdr:from>
    <xdr:to>
      <xdr:col>24</xdr:col>
      <xdr:colOff>184230</xdr:colOff>
      <xdr:row>184</xdr:row>
      <xdr:rowOff>159382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23E6D48-5C3F-40B6-894A-92582DA123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12</xdr:col>
      <xdr:colOff>104211</xdr:colOff>
      <xdr:row>194</xdr:row>
      <xdr:rowOff>18400</xdr:rowOff>
    </xdr:from>
    <xdr:to>
      <xdr:col>24</xdr:col>
      <xdr:colOff>158953</xdr:colOff>
      <xdr:row>211</xdr:row>
      <xdr:rowOff>19900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9C466EA-5F4F-4507-8F7D-8591A171EFD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5289</xdr:colOff>
      <xdr:row>80</xdr:row>
      <xdr:rowOff>4234</xdr:rowOff>
    </xdr:from>
    <xdr:ext cx="5727343" cy="3244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D26EFA-9512-4CDE-9949-8B74FEA54D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10</xdr:col>
      <xdr:colOff>180501</xdr:colOff>
      <xdr:row>80</xdr:row>
      <xdr:rowOff>159727</xdr:rowOff>
    </xdr:from>
    <xdr:ext cx="5708974" cy="3252455"/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3085669-48E4-4BB5-9E81-B23F87AF5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24</xdr:col>
      <xdr:colOff>49248</xdr:colOff>
      <xdr:row>80</xdr:row>
      <xdr:rowOff>97739</xdr:rowOff>
    </xdr:from>
    <xdr:ext cx="5681759" cy="3237732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E9F30F4-8094-48FF-9ED9-DF170ECE8EF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twoCellAnchor editAs="oneCell">
    <xdr:from>
      <xdr:col>22</xdr:col>
      <xdr:colOff>486834</xdr:colOff>
      <xdr:row>112</xdr:row>
      <xdr:rowOff>31750</xdr:rowOff>
    </xdr:from>
    <xdr:to>
      <xdr:col>34</xdr:col>
      <xdr:colOff>456163</xdr:colOff>
      <xdr:row>130</xdr:row>
      <xdr:rowOff>55157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0498943-10CE-4785-B773-6DE9694F502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25</xdr:col>
      <xdr:colOff>19844</xdr:colOff>
      <xdr:row>142</xdr:row>
      <xdr:rowOff>14817</xdr:rowOff>
    </xdr:from>
    <xdr:to>
      <xdr:col>35</xdr:col>
      <xdr:colOff>886375</xdr:colOff>
      <xdr:row>159</xdr:row>
      <xdr:rowOff>16317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3F3C0B-0FDD-4C78-957E-9927E8FEF0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153699</xdr:colOff>
      <xdr:row>168</xdr:row>
      <xdr:rowOff>14937</xdr:rowOff>
    </xdr:from>
    <xdr:to>
      <xdr:col>34</xdr:col>
      <xdr:colOff>440531</xdr:colOff>
      <xdr:row>185</xdr:row>
      <xdr:rowOff>16437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27C4E51-16EA-46C5-AFCF-978ADE600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24</xdr:col>
      <xdr:colOff>337705</xdr:colOff>
      <xdr:row>194</xdr:row>
      <xdr:rowOff>101527</xdr:rowOff>
    </xdr:from>
    <xdr:to>
      <xdr:col>35</xdr:col>
      <xdr:colOff>798341</xdr:colOff>
      <xdr:row>211</xdr:row>
      <xdr:rowOff>103027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D223268-44A9-47A5-9BEF-E97A942B45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</xdr:col>
      <xdr:colOff>1107280</xdr:colOff>
      <xdr:row>224</xdr:row>
      <xdr:rowOff>169068</xdr:rowOff>
    </xdr:from>
    <xdr:to>
      <xdr:col>11</xdr:col>
      <xdr:colOff>256930</xdr:colOff>
      <xdr:row>241</xdr:row>
      <xdr:rowOff>170568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E97B850-F072-4EE4-A927-1FF362D2033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12</xdr:col>
      <xdr:colOff>219075</xdr:colOff>
      <xdr:row>224</xdr:row>
      <xdr:rowOff>185737</xdr:rowOff>
    </xdr:from>
    <xdr:to>
      <xdr:col>24</xdr:col>
      <xdr:colOff>242644</xdr:colOff>
      <xdr:row>241</xdr:row>
      <xdr:rowOff>187237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8096AA8-910C-4FA6-8D4B-C591256B7F5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9</xdr:col>
      <xdr:colOff>37041</xdr:colOff>
      <xdr:row>252</xdr:row>
      <xdr:rowOff>30162</xdr:rowOff>
    </xdr:from>
    <xdr:to>
      <xdr:col>21</xdr:col>
      <xdr:colOff>77808</xdr:colOff>
      <xdr:row>269</xdr:row>
      <xdr:rowOff>31662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6422E35C-456F-40AC-B8AD-FEF758E3176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24</xdr:col>
      <xdr:colOff>426244</xdr:colOff>
      <xdr:row>225</xdr:row>
      <xdr:rowOff>14288</xdr:rowOff>
    </xdr:from>
    <xdr:to>
      <xdr:col>35</xdr:col>
      <xdr:colOff>854625</xdr:colOff>
      <xdr:row>242</xdr:row>
      <xdr:rowOff>15788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F550B3F6-ADA5-4E7B-9691-C9F75C4BB3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oneCellAnchor>
    <xdr:from>
      <xdr:col>1</xdr:col>
      <xdr:colOff>412198</xdr:colOff>
      <xdr:row>22</xdr:row>
      <xdr:rowOff>0</xdr:rowOff>
    </xdr:from>
    <xdr:ext cx="5759999" cy="3240000"/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D4D3270-753A-45D6-AB1A-17CEDB221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oneCellAnchor>
  <xdr:oneCellAnchor>
    <xdr:from>
      <xdr:col>10</xdr:col>
      <xdr:colOff>336608</xdr:colOff>
      <xdr:row>22</xdr:row>
      <xdr:rowOff>116415</xdr:rowOff>
    </xdr:from>
    <xdr:ext cx="5766614" cy="3240000"/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1A5580A-636E-468B-B70D-4955338EF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oneCellAnchor>
  <xdr:oneCellAnchor>
    <xdr:from>
      <xdr:col>23</xdr:col>
      <xdr:colOff>320144</xdr:colOff>
      <xdr:row>22</xdr:row>
      <xdr:rowOff>21431</xdr:rowOff>
    </xdr:from>
    <xdr:ext cx="5700469" cy="3226770"/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D30B9072-0423-4820-98A6-143A0501626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oneCellAnchor>
  <xdr:oneCellAnchor>
    <xdr:from>
      <xdr:col>1</xdr:col>
      <xdr:colOff>412198</xdr:colOff>
      <xdr:row>50</xdr:row>
      <xdr:rowOff>0</xdr:rowOff>
    </xdr:from>
    <xdr:ext cx="5763402" cy="3245102"/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48E5A96-7D10-4BD6-8DA0-5E30E4C35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oneCellAnchor>
  <xdr:oneCellAnchor>
    <xdr:from>
      <xdr:col>10</xdr:col>
      <xdr:colOff>336608</xdr:colOff>
      <xdr:row>50</xdr:row>
      <xdr:rowOff>116415</xdr:rowOff>
    </xdr:from>
    <xdr:ext cx="5766614" cy="3245102"/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9444994-9F73-457A-9BD6-304D1A81C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oneCellAnchor>
  <xdr:oneCellAnchor>
    <xdr:from>
      <xdr:col>23</xdr:col>
      <xdr:colOff>320144</xdr:colOff>
      <xdr:row>50</xdr:row>
      <xdr:rowOff>21431</xdr:rowOff>
    </xdr:from>
    <xdr:ext cx="5697066" cy="3231872"/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D3F0FFE-3DDE-4887-9A8E-5CF8182B673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46950</xdr:colOff>
      <xdr:row>23</xdr:row>
      <xdr:rowOff>13604</xdr:rowOff>
    </xdr:from>
    <xdr:to>
      <xdr:col>13</xdr:col>
      <xdr:colOff>601864</xdr:colOff>
      <xdr:row>41</xdr:row>
      <xdr:rowOff>54430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6BD5F-9F68-4CAB-A9F9-084AAD801BA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22996</xdr:colOff>
      <xdr:row>58</xdr:row>
      <xdr:rowOff>198525</xdr:rowOff>
    </xdr:from>
    <xdr:to>
      <xdr:col>12</xdr:col>
      <xdr:colOff>189526</xdr:colOff>
      <xdr:row>75</xdr:row>
      <xdr:rowOff>187037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B14B29-2BA2-4EC5-A965-184FD0F296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319756</xdr:colOff>
      <xdr:row>91</xdr:row>
      <xdr:rowOff>69684</xdr:rowOff>
    </xdr:from>
    <xdr:to>
      <xdr:col>22</xdr:col>
      <xdr:colOff>56820</xdr:colOff>
      <xdr:row>109</xdr:row>
      <xdr:rowOff>11906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3C0D2B6-BDA2-4227-8AA6-34C4E585AEF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49781" y="18872034"/>
              <a:ext cx="5966414" cy="33712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s-I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468126</xdr:colOff>
      <xdr:row>59</xdr:row>
      <xdr:rowOff>16225</xdr:rowOff>
    </xdr:from>
    <xdr:to>
      <xdr:col>21</xdr:col>
      <xdr:colOff>117157</xdr:colOff>
      <xdr:row>76</xdr:row>
      <xdr:rowOff>17725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7F4BB40-8E89-4090-9496-15F7AF5145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30816</xdr:colOff>
      <xdr:row>92</xdr:row>
      <xdr:rowOff>9804</xdr:rowOff>
    </xdr:from>
    <xdr:to>
      <xdr:col>12</xdr:col>
      <xdr:colOff>225695</xdr:colOff>
      <xdr:row>109</xdr:row>
      <xdr:rowOff>11304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3BDBA72-8027-4007-811A-63EC20D3DE6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592666</xdr:colOff>
      <xdr:row>62</xdr:row>
      <xdr:rowOff>52916</xdr:rowOff>
    </xdr:from>
    <xdr:to>
      <xdr:col>20</xdr:col>
      <xdr:colOff>814917</xdr:colOff>
      <xdr:row>67</xdr:row>
      <xdr:rowOff>116416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8635FF1-0216-40ED-9B68-EECAFFECB873}"/>
            </a:ext>
          </a:extLst>
        </xdr:cNvPr>
        <xdr:cNvCxnSpPr/>
      </xdr:nvCxnSpPr>
      <xdr:spPr>
        <a:xfrm>
          <a:off x="12223749" y="12710583"/>
          <a:ext cx="4730751" cy="1016000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0.77025</cdr:x>
      <cdr:y>0.50475</cdr:y>
    </cdr:from>
    <cdr:to>
      <cdr:x>0.93925</cdr:x>
      <cdr:y>0.60054</cdr:y>
    </cdr:to>
    <cdr:sp macro="" textlink="">
      <cdr:nvSpPr>
        <cdr:cNvPr id="3" name="TextBox 9">
          <a:extLst xmlns:a="http://schemas.openxmlformats.org/drawingml/2006/main">
            <a:ext uri="{FF2B5EF4-FFF2-40B4-BE49-F238E27FC236}">
              <a16:creationId xmlns:a16="http://schemas.microsoft.com/office/drawing/2014/main" id="{7DFE6CBE-112F-4C40-930D-4D6894261227}"/>
            </a:ext>
          </a:extLst>
        </cdr:cNvPr>
        <cdr:cNvSpPr txBox="1"/>
      </cdr:nvSpPr>
      <cdr:spPr>
        <a:xfrm xmlns:a="http://schemas.openxmlformats.org/drawingml/2006/main">
          <a:off x="4384379" y="1635383"/>
          <a:ext cx="961911" cy="310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2000">
              <a:solidFill>
                <a:schemeClr val="bg2">
                  <a:lumMod val="25000"/>
                </a:schemeClr>
              </a:solidFill>
            </a:rPr>
            <a:t>-55%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IR202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8AAC"/>
      </a:accent1>
      <a:accent2>
        <a:srgbClr val="FFD44B"/>
      </a:accent2>
      <a:accent3>
        <a:srgbClr val="855092"/>
      </a:accent3>
      <a:accent4>
        <a:srgbClr val="ED7D31"/>
      </a:accent4>
      <a:accent5>
        <a:srgbClr val="68A200"/>
      </a:accent5>
      <a:accent6>
        <a:srgbClr val="15C5C1"/>
      </a:accent6>
      <a:hlink>
        <a:srgbClr val="008AAC"/>
      </a:hlink>
      <a:folHlink>
        <a:srgbClr val="85509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4E-899D-4F6C-BFF7-508E8E6EE835}">
  <dimension ref="B2:L11"/>
  <sheetViews>
    <sheetView tabSelected="1" workbookViewId="0">
      <selection activeCell="H14" sqref="H14"/>
    </sheetView>
  </sheetViews>
  <sheetFormatPr defaultRowHeight="15" x14ac:dyDescent="0.25"/>
  <cols>
    <col min="1" max="1" width="20.5703125" customWidth="1"/>
    <col min="2" max="2" width="30.85546875" bestFit="1" customWidth="1"/>
    <col min="3" max="12" width="11.28515625" customWidth="1"/>
  </cols>
  <sheetData>
    <row r="2" spans="2:12" ht="21" x14ac:dyDescent="0.35">
      <c r="B2" s="119" t="s">
        <v>54</v>
      </c>
    </row>
    <row r="3" spans="2:12" ht="15.75" thickBot="1" x14ac:dyDescent="0.3"/>
    <row r="4" spans="2:12" ht="15.75" x14ac:dyDescent="0.25">
      <c r="B4" s="118" t="s">
        <v>53</v>
      </c>
      <c r="C4" s="181" t="s">
        <v>79</v>
      </c>
      <c r="D4" s="181"/>
      <c r="E4" s="181"/>
      <c r="F4" s="181"/>
      <c r="G4" s="181"/>
      <c r="H4" s="181"/>
      <c r="I4" s="181"/>
      <c r="J4" s="181"/>
      <c r="K4" s="181"/>
      <c r="L4" s="182"/>
    </row>
    <row r="5" spans="2:12" ht="15.75" x14ac:dyDescent="0.25">
      <c r="B5" s="116" t="s">
        <v>52</v>
      </c>
      <c r="C5" s="177" t="s">
        <v>50</v>
      </c>
      <c r="D5" s="177"/>
      <c r="E5" s="177"/>
      <c r="F5" s="177"/>
      <c r="G5" s="177"/>
      <c r="H5" s="177"/>
      <c r="I5" s="177"/>
      <c r="J5" s="177"/>
      <c r="K5" s="177"/>
      <c r="L5" s="178"/>
    </row>
    <row r="6" spans="2:12" ht="15.75" x14ac:dyDescent="0.25">
      <c r="B6" s="116" t="s">
        <v>51</v>
      </c>
      <c r="C6" s="177" t="s">
        <v>83</v>
      </c>
      <c r="D6" s="177"/>
      <c r="E6" s="177"/>
      <c r="F6" s="177"/>
      <c r="G6" s="177"/>
      <c r="H6" s="177"/>
      <c r="I6" s="177"/>
      <c r="J6" s="177"/>
      <c r="K6" s="177"/>
      <c r="L6" s="178"/>
    </row>
    <row r="7" spans="2:12" ht="15.75" x14ac:dyDescent="0.25">
      <c r="B7" s="116" t="s">
        <v>49</v>
      </c>
      <c r="C7" s="177" t="s">
        <v>82</v>
      </c>
      <c r="D7" s="177"/>
      <c r="E7" s="177"/>
      <c r="F7" s="177"/>
      <c r="G7" s="177"/>
      <c r="H7" s="177"/>
      <c r="I7" s="177"/>
      <c r="J7" s="177"/>
      <c r="K7" s="177"/>
      <c r="L7" s="178"/>
    </row>
    <row r="8" spans="2:12" ht="15" customHeight="1" x14ac:dyDescent="0.25">
      <c r="B8" s="117" t="s">
        <v>48</v>
      </c>
      <c r="C8" s="177" t="s">
        <v>82</v>
      </c>
      <c r="D8" s="177"/>
      <c r="E8" s="177"/>
      <c r="F8" s="177"/>
      <c r="G8" s="177"/>
      <c r="H8" s="177"/>
      <c r="I8" s="177"/>
      <c r="J8" s="177"/>
      <c r="K8" s="177"/>
      <c r="L8" s="178"/>
    </row>
    <row r="9" spans="2:12" ht="15.75" x14ac:dyDescent="0.25">
      <c r="B9" s="116" t="s">
        <v>47</v>
      </c>
      <c r="C9" s="177" t="s">
        <v>82</v>
      </c>
      <c r="D9" s="177"/>
      <c r="E9" s="177"/>
      <c r="F9" s="177"/>
      <c r="G9" s="177"/>
      <c r="H9" s="177"/>
      <c r="I9" s="177"/>
      <c r="J9" s="177"/>
      <c r="K9" s="177"/>
      <c r="L9" s="178"/>
    </row>
    <row r="10" spans="2:12" ht="15.75" x14ac:dyDescent="0.25">
      <c r="B10" s="116" t="s">
        <v>46</v>
      </c>
      <c r="C10" s="177" t="s">
        <v>81</v>
      </c>
      <c r="D10" s="177"/>
      <c r="E10" s="177"/>
      <c r="F10" s="177"/>
      <c r="G10" s="177"/>
      <c r="H10" s="177"/>
      <c r="I10" s="177"/>
      <c r="J10" s="177"/>
      <c r="K10" s="177"/>
      <c r="L10" s="178"/>
    </row>
    <row r="11" spans="2:12" ht="16.5" thickBot="1" x14ac:dyDescent="0.3">
      <c r="B11" s="115"/>
      <c r="C11" s="179" t="s">
        <v>80</v>
      </c>
      <c r="D11" s="179"/>
      <c r="E11" s="179"/>
      <c r="F11" s="179"/>
      <c r="G11" s="179"/>
      <c r="H11" s="179"/>
      <c r="I11" s="179"/>
      <c r="J11" s="179"/>
      <c r="K11" s="179"/>
      <c r="L11" s="180"/>
    </row>
  </sheetData>
  <mergeCells count="8">
    <mergeCell ref="C10:L10"/>
    <mergeCell ref="C11:L11"/>
    <mergeCell ref="C4:L4"/>
    <mergeCell ref="C5:L5"/>
    <mergeCell ref="C6:L6"/>
    <mergeCell ref="C7:L7"/>
    <mergeCell ref="C9:L9"/>
    <mergeCell ref="C8:L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51"/>
  <sheetViews>
    <sheetView showGridLines="0" topLeftCell="A55" zoomScale="85" zoomScaleNormal="85" workbookViewId="0">
      <selection activeCell="C11" sqref="C11"/>
    </sheetView>
  </sheetViews>
  <sheetFormatPr defaultRowHeight="15" x14ac:dyDescent="0.25"/>
  <cols>
    <col min="1" max="1" width="22" customWidth="1"/>
    <col min="2" max="2" width="31" customWidth="1"/>
    <col min="3" max="3" width="10.7109375" style="138" bestFit="1" customWidth="1"/>
    <col min="4" max="33" width="7.140625" bestFit="1" customWidth="1"/>
    <col min="34" max="34" width="7.140625" style="5" bestFit="1" customWidth="1"/>
    <col min="35" max="35" width="8.140625" style="5" bestFit="1" customWidth="1"/>
    <col min="36" max="36" width="16.140625" style="5" customWidth="1"/>
    <col min="37" max="37" width="11.7109375" style="5" bestFit="1" customWidth="1"/>
    <col min="38" max="38" width="16.7109375" style="5" bestFit="1" customWidth="1"/>
    <col min="39" max="39" width="17.85546875" style="5" customWidth="1"/>
    <col min="40" max="40" width="54.140625" style="5" bestFit="1" customWidth="1"/>
    <col min="41" max="41" width="23.7109375" style="5" bestFit="1" customWidth="1"/>
    <col min="42" max="42" width="10.7109375" style="5" bestFit="1" customWidth="1"/>
    <col min="43" max="43" width="8.85546875" style="5" customWidth="1"/>
    <col min="44" max="74" width="5.5703125" style="5" bestFit="1" customWidth="1"/>
    <col min="75" max="75" width="7.85546875" style="5" bestFit="1" customWidth="1"/>
    <col min="76" max="77" width="8.7109375" style="5" bestFit="1" customWidth="1"/>
    <col min="78" max="95" width="9.140625" style="5"/>
  </cols>
  <sheetData>
    <row r="1" spans="1:95" ht="15.75" thickBot="1" x14ac:dyDescent="0.3"/>
    <row r="2" spans="1:95" ht="15" customHeight="1" x14ac:dyDescent="0.25">
      <c r="B2" s="5"/>
      <c r="C2" s="183" t="s">
        <v>89</v>
      </c>
      <c r="D2" s="184"/>
      <c r="E2" s="184"/>
      <c r="F2" s="184"/>
      <c r="G2" s="184"/>
      <c r="H2" s="184"/>
      <c r="I2" s="185"/>
      <c r="K2" s="8"/>
      <c r="L2" s="8"/>
      <c r="M2" s="8"/>
      <c r="N2" s="8"/>
      <c r="O2" s="8"/>
    </row>
    <row r="3" spans="1:95" ht="21" x14ac:dyDescent="0.35">
      <c r="B3" s="44"/>
      <c r="C3" s="186"/>
      <c r="D3" s="187"/>
      <c r="E3" s="187"/>
      <c r="F3" s="187"/>
      <c r="G3" s="187"/>
      <c r="H3" s="187"/>
      <c r="I3" s="188"/>
      <c r="K3" s="8"/>
      <c r="L3" s="108"/>
      <c r="M3" s="109"/>
      <c r="N3" s="110"/>
      <c r="O3" s="8"/>
    </row>
    <row r="4" spans="1:95" ht="21" x14ac:dyDescent="0.35">
      <c r="B4" s="44"/>
      <c r="C4" s="186"/>
      <c r="D4" s="187"/>
      <c r="E4" s="187"/>
      <c r="F4" s="187"/>
      <c r="G4" s="187"/>
      <c r="H4" s="187"/>
      <c r="I4" s="188"/>
      <c r="K4" s="8"/>
      <c r="L4" s="108"/>
      <c r="M4" s="109"/>
      <c r="N4" s="110"/>
      <c r="O4" s="8"/>
    </row>
    <row r="5" spans="1:95" x14ac:dyDescent="0.25">
      <c r="B5" s="44"/>
      <c r="C5" s="186"/>
      <c r="D5" s="187"/>
      <c r="E5" s="187"/>
      <c r="F5" s="187"/>
      <c r="G5" s="187"/>
      <c r="H5" s="187"/>
      <c r="I5" s="188"/>
      <c r="K5" s="8"/>
      <c r="L5" s="8"/>
      <c r="M5" s="8"/>
      <c r="N5" s="8"/>
      <c r="O5" s="8"/>
    </row>
    <row r="6" spans="1:95" x14ac:dyDescent="0.25">
      <c r="B6" s="44"/>
      <c r="C6" s="186"/>
      <c r="D6" s="187"/>
      <c r="E6" s="187"/>
      <c r="F6" s="187"/>
      <c r="G6" s="187"/>
      <c r="H6" s="187"/>
      <c r="I6" s="188"/>
    </row>
    <row r="7" spans="1:95" x14ac:dyDescent="0.25">
      <c r="B7" s="44"/>
      <c r="C7" s="186"/>
      <c r="D7" s="187"/>
      <c r="E7" s="187"/>
      <c r="F7" s="187"/>
      <c r="G7" s="187"/>
      <c r="H7" s="187"/>
      <c r="I7" s="188"/>
    </row>
    <row r="8" spans="1:95" x14ac:dyDescent="0.25">
      <c r="B8" s="44"/>
      <c r="C8" s="186"/>
      <c r="D8" s="187"/>
      <c r="E8" s="187"/>
      <c r="F8" s="187"/>
      <c r="G8" s="187"/>
      <c r="H8" s="187"/>
      <c r="I8" s="188"/>
    </row>
    <row r="9" spans="1:95" x14ac:dyDescent="0.25">
      <c r="B9" s="44"/>
      <c r="C9" s="186"/>
      <c r="D9" s="187"/>
      <c r="E9" s="187"/>
      <c r="F9" s="187"/>
      <c r="G9" s="187"/>
      <c r="H9" s="187"/>
      <c r="I9" s="188"/>
    </row>
    <row r="10" spans="1:95" ht="15.75" thickBot="1" x14ac:dyDescent="0.3">
      <c r="B10" s="44"/>
      <c r="C10" s="189"/>
      <c r="D10" s="190"/>
      <c r="E10" s="190"/>
      <c r="F10" s="190"/>
      <c r="G10" s="190"/>
      <c r="H10" s="190"/>
      <c r="I10" s="191"/>
    </row>
    <row r="11" spans="1:95" ht="15.75" thickBot="1" x14ac:dyDescent="0.3"/>
    <row r="12" spans="1:95" s="48" customFormat="1" ht="21" x14ac:dyDescent="0.35">
      <c r="A12" s="45"/>
      <c r="B12" s="45" t="s">
        <v>74</v>
      </c>
      <c r="C12" s="49"/>
      <c r="D12" s="47"/>
      <c r="E12" s="47"/>
      <c r="F12" s="47"/>
      <c r="G12" s="47"/>
      <c r="H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9"/>
      <c r="AH12" s="49"/>
      <c r="AI12" s="49"/>
      <c r="AJ12" s="49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</row>
    <row r="13" spans="1:95" x14ac:dyDescent="0.25">
      <c r="B13" s="2"/>
    </row>
    <row r="14" spans="1:95" ht="30" x14ac:dyDescent="0.25">
      <c r="B14" s="32"/>
      <c r="C14" s="139" t="s">
        <v>22</v>
      </c>
      <c r="D14" s="29">
        <v>1990</v>
      </c>
      <c r="E14" s="31">
        <v>1991</v>
      </c>
      <c r="F14" s="31">
        <v>1992</v>
      </c>
      <c r="G14" s="31">
        <v>1993</v>
      </c>
      <c r="H14" s="31">
        <v>1994</v>
      </c>
      <c r="I14" s="31">
        <v>1995</v>
      </c>
      <c r="J14" s="31">
        <v>1996</v>
      </c>
      <c r="K14" s="31">
        <v>1997</v>
      </c>
      <c r="L14" s="31">
        <v>1998</v>
      </c>
      <c r="M14" s="31">
        <v>1999</v>
      </c>
      <c r="N14" s="31">
        <v>2000</v>
      </c>
      <c r="O14" s="31">
        <v>2001</v>
      </c>
      <c r="P14" s="31">
        <v>2002</v>
      </c>
      <c r="Q14" s="31">
        <v>2003</v>
      </c>
      <c r="R14" s="31">
        <v>2004</v>
      </c>
      <c r="S14" s="31">
        <v>2005</v>
      </c>
      <c r="T14" s="31">
        <v>2006</v>
      </c>
      <c r="U14" s="31">
        <v>2007</v>
      </c>
      <c r="V14" s="31">
        <v>2008</v>
      </c>
      <c r="W14" s="31">
        <v>2009</v>
      </c>
      <c r="X14" s="31">
        <v>2010</v>
      </c>
      <c r="Y14" s="31">
        <v>2011</v>
      </c>
      <c r="Z14" s="31">
        <v>2012</v>
      </c>
      <c r="AA14" s="31">
        <v>2013</v>
      </c>
      <c r="AB14" s="31">
        <v>2014</v>
      </c>
      <c r="AC14" s="31">
        <v>2015</v>
      </c>
      <c r="AD14" s="31">
        <v>2016</v>
      </c>
      <c r="AE14" s="31">
        <v>2017</v>
      </c>
      <c r="AF14" s="31">
        <v>2018</v>
      </c>
      <c r="AG14" s="31">
        <v>2019</v>
      </c>
      <c r="AH14" s="31">
        <v>2020</v>
      </c>
      <c r="AI14" s="31">
        <v>2021</v>
      </c>
      <c r="AJ14" s="151" t="s">
        <v>78</v>
      </c>
      <c r="AK14" s="126" t="s">
        <v>30</v>
      </c>
      <c r="AL14" s="127" t="s">
        <v>31</v>
      </c>
      <c r="AM14" s="133"/>
    </row>
    <row r="15" spans="1:95" ht="18" x14ac:dyDescent="0.35">
      <c r="A15" s="128"/>
      <c r="B15" s="27" t="s">
        <v>17</v>
      </c>
      <c r="C15" s="140" t="s">
        <v>27</v>
      </c>
      <c r="D15" s="42">
        <v>1840.5837152590866</v>
      </c>
      <c r="E15" s="42">
        <v>1755.3882606012908</v>
      </c>
      <c r="F15" s="42">
        <v>1899.1654682200569</v>
      </c>
      <c r="G15" s="42">
        <v>2003.8863773783366</v>
      </c>
      <c r="H15" s="42">
        <v>1952.7440367340453</v>
      </c>
      <c r="I15" s="42">
        <v>2057.3069374918587</v>
      </c>
      <c r="J15" s="42">
        <v>2112.7620817489174</v>
      </c>
      <c r="K15" s="42">
        <v>2152.6825110854866</v>
      </c>
      <c r="L15" s="42">
        <v>2146.2983067532828</v>
      </c>
      <c r="M15" s="42">
        <v>2202.699894127973</v>
      </c>
      <c r="N15" s="42">
        <v>2184.9118740781214</v>
      </c>
      <c r="O15" s="42">
        <v>2073.6958350521245</v>
      </c>
      <c r="P15" s="42">
        <v>2183.6154948462445</v>
      </c>
      <c r="Q15" s="42">
        <v>2172.722357820925</v>
      </c>
      <c r="R15" s="42">
        <v>2271.4727810923664</v>
      </c>
      <c r="S15" s="42">
        <v>2158.4125613326851</v>
      </c>
      <c r="T15" s="42">
        <v>2221.5192076904291</v>
      </c>
      <c r="U15" s="42">
        <v>2362.7770497018396</v>
      </c>
      <c r="V15" s="42">
        <v>2234.6457668679541</v>
      </c>
      <c r="W15" s="42">
        <v>2136.7773077289789</v>
      </c>
      <c r="X15" s="42">
        <v>2026.4211798039414</v>
      </c>
      <c r="Y15" s="42">
        <v>1904.6983395457808</v>
      </c>
      <c r="Z15" s="42">
        <v>1855.5764367498384</v>
      </c>
      <c r="AA15" s="42">
        <v>1820.2356848561219</v>
      </c>
      <c r="AB15" s="42">
        <v>1808.7270341898104</v>
      </c>
      <c r="AC15" s="42">
        <v>1853.6146973387486</v>
      </c>
      <c r="AD15" s="42">
        <v>1828.7826741911308</v>
      </c>
      <c r="AE15" s="42">
        <v>1870.3042575224408</v>
      </c>
      <c r="AF15" s="42">
        <v>1911.3843225761887</v>
      </c>
      <c r="AG15" s="42">
        <v>1854.1620414388353</v>
      </c>
      <c r="AH15" s="42">
        <v>1663.9108789520474</v>
      </c>
      <c r="AI15" s="42">
        <v>1766.9736544004395</v>
      </c>
      <c r="AJ15" s="81">
        <f>AI15/$AI$20</f>
        <v>0.12567054419820037</v>
      </c>
      <c r="AK15" s="111">
        <f>AI15/D15-1</f>
        <v>-3.9992780686036622E-2</v>
      </c>
      <c r="AL15" s="69">
        <f>AI15/AH15-1</f>
        <v>6.1940081498416788E-2</v>
      </c>
      <c r="AM15" s="63"/>
      <c r="AN15" s="132"/>
    </row>
    <row r="16" spans="1:95" ht="18" x14ac:dyDescent="0.35">
      <c r="A16" s="128"/>
      <c r="B16" s="27" t="s">
        <v>25</v>
      </c>
      <c r="C16" s="141" t="s">
        <v>27</v>
      </c>
      <c r="D16" s="42">
        <v>902.66351948553131</v>
      </c>
      <c r="E16" s="42">
        <v>790.99301518238508</v>
      </c>
      <c r="F16" s="42">
        <v>585.00557286376284</v>
      </c>
      <c r="G16" s="42">
        <v>551.64268647422784</v>
      </c>
      <c r="H16" s="42">
        <v>520.88600439556512</v>
      </c>
      <c r="I16" s="42">
        <v>553.0247721540095</v>
      </c>
      <c r="J16" s="42">
        <v>530.11203055518104</v>
      </c>
      <c r="K16" s="42">
        <v>649.00880519290865</v>
      </c>
      <c r="L16" s="42">
        <v>785.20142784251811</v>
      </c>
      <c r="M16" s="42">
        <v>938.98493281143328</v>
      </c>
      <c r="N16" s="42">
        <v>991.79117217565522</v>
      </c>
      <c r="O16" s="42">
        <v>990.99381268387333</v>
      </c>
      <c r="P16" s="42">
        <v>978.94549100405743</v>
      </c>
      <c r="Q16" s="42">
        <v>966.74816222590812</v>
      </c>
      <c r="R16" s="42">
        <v>974.79406518274561</v>
      </c>
      <c r="S16" s="42">
        <v>950.44979283072109</v>
      </c>
      <c r="T16" s="42">
        <v>1394.3582981910386</v>
      </c>
      <c r="U16" s="42">
        <v>1538.48252786028</v>
      </c>
      <c r="V16" s="42">
        <v>2052.8364877068361</v>
      </c>
      <c r="W16" s="42">
        <v>1869.1157471816</v>
      </c>
      <c r="X16" s="42">
        <v>1898.797889665442</v>
      </c>
      <c r="Y16" s="42">
        <v>1829.2487131465182</v>
      </c>
      <c r="Z16" s="42">
        <v>1897.7396297035607</v>
      </c>
      <c r="AA16" s="42">
        <v>1946.3130454410489</v>
      </c>
      <c r="AB16" s="42">
        <v>1921.1721696381769</v>
      </c>
      <c r="AC16" s="42">
        <v>1970.2418277771571</v>
      </c>
      <c r="AD16" s="42">
        <v>1953.282587732604</v>
      </c>
      <c r="AE16" s="42">
        <v>1999.8954173247787</v>
      </c>
      <c r="AF16" s="42">
        <v>2041.2673408589849</v>
      </c>
      <c r="AG16" s="42">
        <v>2007.3316034894749</v>
      </c>
      <c r="AH16" s="42">
        <v>1974.6109051977671</v>
      </c>
      <c r="AI16" s="42">
        <v>2006.8040152680362</v>
      </c>
      <c r="AJ16" s="82">
        <f>AI16/$AI$20</f>
        <v>0.14272773794323584</v>
      </c>
      <c r="AK16" s="120">
        <f t="shared" ref="AK16:AK20" si="0">AI16/D16-1</f>
        <v>1.2232027460374209</v>
      </c>
      <c r="AL16" s="70">
        <f t="shared" ref="AL16:AL20" si="1">AI16/AH16-1</f>
        <v>1.6303520853413245E-2</v>
      </c>
      <c r="AM16" s="63"/>
      <c r="AN16" s="132"/>
    </row>
    <row r="17" spans="1:95" ht="18" x14ac:dyDescent="0.35">
      <c r="A17" s="128"/>
      <c r="B17" s="27" t="s">
        <v>9</v>
      </c>
      <c r="C17" s="141" t="s">
        <v>27</v>
      </c>
      <c r="D17" s="42">
        <v>694.72877201036636</v>
      </c>
      <c r="E17" s="42">
        <v>677.55997548437801</v>
      </c>
      <c r="F17" s="42">
        <v>659.1072614362314</v>
      </c>
      <c r="G17" s="42">
        <v>659.91662730106827</v>
      </c>
      <c r="H17" s="42">
        <v>663.36652031987637</v>
      </c>
      <c r="I17" s="42">
        <v>643.79221181431649</v>
      </c>
      <c r="J17" s="42">
        <v>656.71273697820777</v>
      </c>
      <c r="K17" s="42">
        <v>648.19520950796345</v>
      </c>
      <c r="L17" s="42">
        <v>660.53581137892047</v>
      </c>
      <c r="M17" s="42">
        <v>658.17281458852676</v>
      </c>
      <c r="N17" s="42">
        <v>641.89124414427306</v>
      </c>
      <c r="O17" s="42">
        <v>640.27185348323576</v>
      </c>
      <c r="P17" s="42">
        <v>623.09699264320034</v>
      </c>
      <c r="Q17" s="42">
        <v>615.39081448628804</v>
      </c>
      <c r="R17" s="42">
        <v>609.30420238261615</v>
      </c>
      <c r="S17" s="42">
        <v>611.11321170415431</v>
      </c>
      <c r="T17" s="42">
        <v>636.63456242180439</v>
      </c>
      <c r="U17" s="42">
        <v>652.74808931041025</v>
      </c>
      <c r="V17" s="42">
        <v>669.57992248505582</v>
      </c>
      <c r="W17" s="42">
        <v>658.96242436448927</v>
      </c>
      <c r="X17" s="42">
        <v>646.83095016692448</v>
      </c>
      <c r="Y17" s="42">
        <v>644.89905255103497</v>
      </c>
      <c r="Z17" s="42">
        <v>641.09736852580272</v>
      </c>
      <c r="AA17" s="42">
        <v>625.28239441552716</v>
      </c>
      <c r="AB17" s="42">
        <v>668.54633609267523</v>
      </c>
      <c r="AC17" s="42">
        <v>659.61683461318182</v>
      </c>
      <c r="AD17" s="42">
        <v>659.07436442604285</v>
      </c>
      <c r="AE17" s="42">
        <v>659.67501849507846</v>
      </c>
      <c r="AF17" s="42">
        <v>637.6847447575359</v>
      </c>
      <c r="AG17" s="42">
        <v>619.51012213898673</v>
      </c>
      <c r="AH17" s="42">
        <v>617.74874825622396</v>
      </c>
      <c r="AI17" s="42">
        <v>620.32653286292123</v>
      </c>
      <c r="AJ17" s="82">
        <f>AI17/$AI$20</f>
        <v>4.4118808886212862E-2</v>
      </c>
      <c r="AK17" s="112">
        <f t="shared" si="0"/>
        <v>-0.10709537613095277</v>
      </c>
      <c r="AL17" s="70">
        <f>AI17/AH17-1</f>
        <v>4.1728690085958142E-3</v>
      </c>
      <c r="AM17" s="63"/>
      <c r="AN17" s="132"/>
    </row>
    <row r="18" spans="1:95" ht="18" x14ac:dyDescent="0.35">
      <c r="A18" s="128"/>
      <c r="B18" s="27" t="s">
        <v>77</v>
      </c>
      <c r="C18" s="141" t="s">
        <v>27</v>
      </c>
      <c r="D18" s="42">
        <v>9609.6004528933481</v>
      </c>
      <c r="E18" s="42">
        <v>9617.4355736939378</v>
      </c>
      <c r="F18" s="42">
        <v>9609.4800572095119</v>
      </c>
      <c r="G18" s="42">
        <v>9602.6781818855197</v>
      </c>
      <c r="H18" s="42">
        <v>9597.9787384292322</v>
      </c>
      <c r="I18" s="42">
        <v>9587.1614890733144</v>
      </c>
      <c r="J18" s="42">
        <v>9584.1767174600682</v>
      </c>
      <c r="K18" s="42">
        <v>9582.2247331421531</v>
      </c>
      <c r="L18" s="42">
        <v>9584.8126016711176</v>
      </c>
      <c r="M18" s="42">
        <v>9593.184531202498</v>
      </c>
      <c r="N18" s="42">
        <v>9603.8103878381644</v>
      </c>
      <c r="O18" s="42">
        <v>9616.465706143581</v>
      </c>
      <c r="P18" s="42">
        <v>9633.8347014435894</v>
      </c>
      <c r="Q18" s="42">
        <v>9633.443522608688</v>
      </c>
      <c r="R18" s="42">
        <v>9634.8312744971045</v>
      </c>
      <c r="S18" s="42">
        <v>9635.3362458973279</v>
      </c>
      <c r="T18" s="42">
        <v>9698.2895657228109</v>
      </c>
      <c r="U18" s="42">
        <v>9602.0308973100764</v>
      </c>
      <c r="V18" s="42">
        <v>9642.5799994371646</v>
      </c>
      <c r="W18" s="42">
        <v>9632.9459035255804</v>
      </c>
      <c r="X18" s="42">
        <v>9596.2383404013326</v>
      </c>
      <c r="Y18" s="42">
        <v>9569.4397216372872</v>
      </c>
      <c r="Z18" s="42">
        <v>9563.1071586130565</v>
      </c>
      <c r="AA18" s="42">
        <v>9549.5015860027397</v>
      </c>
      <c r="AB18" s="42">
        <v>9529.1312455707011</v>
      </c>
      <c r="AC18" s="42">
        <v>9505.7632439487152</v>
      </c>
      <c r="AD18" s="42">
        <v>9476.5087576938422</v>
      </c>
      <c r="AE18" s="42">
        <v>9436.3273740915465</v>
      </c>
      <c r="AF18" s="42">
        <v>9409.6348178135504</v>
      </c>
      <c r="AG18" s="42">
        <v>9410.2968528002893</v>
      </c>
      <c r="AH18" s="42">
        <v>9420.780638320477</v>
      </c>
      <c r="AI18" s="42">
        <v>9397.8036492680494</v>
      </c>
      <c r="AJ18" s="82">
        <f t="shared" ref="AJ18:AJ20" si="2">AI18/$AI$20</f>
        <v>0.66838976117733295</v>
      </c>
      <c r="AK18" s="112">
        <f t="shared" si="0"/>
        <v>-2.2040125878649675E-2</v>
      </c>
      <c r="AL18" s="70">
        <f t="shared" si="1"/>
        <v>-2.4389686942677402E-3</v>
      </c>
      <c r="AM18" s="63"/>
      <c r="AN18" s="132"/>
    </row>
    <row r="19" spans="1:95" ht="18" x14ac:dyDescent="0.35">
      <c r="A19" s="128"/>
      <c r="B19" s="27" t="s">
        <v>13</v>
      </c>
      <c r="C19" s="142" t="s">
        <v>27</v>
      </c>
      <c r="D19" s="42">
        <v>243.59365544826829</v>
      </c>
      <c r="E19" s="42">
        <v>252.35512434595984</v>
      </c>
      <c r="F19" s="42">
        <v>266.28182735746697</v>
      </c>
      <c r="G19" s="42">
        <v>281.3272631827316</v>
      </c>
      <c r="H19" s="42">
        <v>287.61649921161961</v>
      </c>
      <c r="I19" s="42">
        <v>301.01491823435111</v>
      </c>
      <c r="J19" s="42">
        <v>316.73940902580125</v>
      </c>
      <c r="K19" s="42">
        <v>325.06067594621646</v>
      </c>
      <c r="L19" s="42">
        <v>315.90907208403848</v>
      </c>
      <c r="M19" s="42">
        <v>323.88144835992046</v>
      </c>
      <c r="N19" s="42">
        <v>336.26888265388243</v>
      </c>
      <c r="O19" s="42">
        <v>345.34244788779904</v>
      </c>
      <c r="P19" s="42">
        <v>358.73563173534217</v>
      </c>
      <c r="Q19" s="42">
        <v>352.3273596026574</v>
      </c>
      <c r="R19" s="42">
        <v>355.2478466763198</v>
      </c>
      <c r="S19" s="42">
        <v>339.14881361248916</v>
      </c>
      <c r="T19" s="42">
        <v>366.07902460825767</v>
      </c>
      <c r="U19" s="42">
        <v>369.40436766422948</v>
      </c>
      <c r="V19" s="42">
        <v>350.7260736164414</v>
      </c>
      <c r="W19" s="42">
        <v>337.38235183812117</v>
      </c>
      <c r="X19" s="42">
        <v>329.94779593237269</v>
      </c>
      <c r="Y19" s="42">
        <v>309.56195326844954</v>
      </c>
      <c r="Z19" s="42">
        <v>289.31244315687212</v>
      </c>
      <c r="AA19" s="42">
        <v>300.3826127670003</v>
      </c>
      <c r="AB19" s="42">
        <v>288.75467119757087</v>
      </c>
      <c r="AC19" s="42">
        <v>289.86623756884052</v>
      </c>
      <c r="AD19" s="42">
        <v>275.6048991201223</v>
      </c>
      <c r="AE19" s="42">
        <v>271.80956249077138</v>
      </c>
      <c r="AF19" s="42">
        <v>283.02842946091687</v>
      </c>
      <c r="AG19" s="42">
        <v>244.91088957693566</v>
      </c>
      <c r="AH19" s="42">
        <v>264.90801654208315</v>
      </c>
      <c r="AI19" s="42">
        <v>268.45661685177691</v>
      </c>
      <c r="AJ19" s="114">
        <f t="shared" si="2"/>
        <v>1.9093147795017956E-2</v>
      </c>
      <c r="AK19" s="112">
        <f t="shared" si="0"/>
        <v>0.10206736032494379</v>
      </c>
      <c r="AL19" s="70">
        <f t="shared" si="1"/>
        <v>1.3395594274626443E-2</v>
      </c>
      <c r="AM19" s="63"/>
      <c r="AN19" s="132"/>
    </row>
    <row r="20" spans="1:95" ht="18" x14ac:dyDescent="0.35">
      <c r="B20" s="107" t="s">
        <v>76</v>
      </c>
      <c r="C20" s="143" t="s">
        <v>28</v>
      </c>
      <c r="D20" s="34">
        <f t="shared" ref="D20:AI20" si="3">SUM(D15:D19)</f>
        <v>13291.1701150966</v>
      </c>
      <c r="E20" s="34">
        <f t="shared" si="3"/>
        <v>13093.731949307952</v>
      </c>
      <c r="F20" s="34">
        <f t="shared" si="3"/>
        <v>13019.04018708703</v>
      </c>
      <c r="G20" s="34">
        <f t="shared" si="3"/>
        <v>13099.451136221884</v>
      </c>
      <c r="H20" s="34">
        <f t="shared" si="3"/>
        <v>13022.591799090338</v>
      </c>
      <c r="I20" s="34">
        <f t="shared" si="3"/>
        <v>13142.300328767849</v>
      </c>
      <c r="J20" s="34">
        <f t="shared" si="3"/>
        <v>13200.502975768177</v>
      </c>
      <c r="K20" s="34">
        <f t="shared" si="3"/>
        <v>13357.171934874728</v>
      </c>
      <c r="L20" s="34">
        <f t="shared" si="3"/>
        <v>13492.757219729878</v>
      </c>
      <c r="M20" s="34">
        <f t="shared" si="3"/>
        <v>13716.923621090351</v>
      </c>
      <c r="N20" s="34">
        <f t="shared" si="3"/>
        <v>13758.673560890096</v>
      </c>
      <c r="O20" s="34">
        <f t="shared" si="3"/>
        <v>13666.769655250613</v>
      </c>
      <c r="P20" s="34">
        <f t="shared" si="3"/>
        <v>13778.228311672434</v>
      </c>
      <c r="Q20" s="34">
        <f t="shared" si="3"/>
        <v>13740.632216744467</v>
      </c>
      <c r="R20" s="34">
        <f t="shared" si="3"/>
        <v>13845.650169831153</v>
      </c>
      <c r="S20" s="34">
        <f t="shared" si="3"/>
        <v>13694.460625377378</v>
      </c>
      <c r="T20" s="34">
        <f t="shared" si="3"/>
        <v>14316.880658634342</v>
      </c>
      <c r="U20" s="34">
        <f t="shared" si="3"/>
        <v>14525.442931846836</v>
      </c>
      <c r="V20" s="34">
        <f t="shared" si="3"/>
        <v>14950.368250113452</v>
      </c>
      <c r="W20" s="34">
        <f t="shared" si="3"/>
        <v>14635.183734638769</v>
      </c>
      <c r="X20" s="34">
        <f t="shared" si="3"/>
        <v>14498.236155970013</v>
      </c>
      <c r="Y20" s="34">
        <f t="shared" si="3"/>
        <v>14257.84778014907</v>
      </c>
      <c r="Z20" s="34">
        <f t="shared" si="3"/>
        <v>14246.833036749131</v>
      </c>
      <c r="AA20" s="34">
        <f t="shared" si="3"/>
        <v>14241.715323482436</v>
      </c>
      <c r="AB20" s="34">
        <f t="shared" si="3"/>
        <v>14216.331456688935</v>
      </c>
      <c r="AC20" s="34">
        <f t="shared" si="3"/>
        <v>14279.102841246644</v>
      </c>
      <c r="AD20" s="34">
        <f t="shared" si="3"/>
        <v>14193.253283163742</v>
      </c>
      <c r="AE20" s="34">
        <f t="shared" si="3"/>
        <v>14238.011629924616</v>
      </c>
      <c r="AF20" s="34">
        <f t="shared" si="3"/>
        <v>14282.999655467176</v>
      </c>
      <c r="AG20" s="34">
        <f t="shared" si="3"/>
        <v>14136.211509444522</v>
      </c>
      <c r="AH20" s="34">
        <f t="shared" si="3"/>
        <v>13941.959187268598</v>
      </c>
      <c r="AI20" s="34">
        <f t="shared" si="3"/>
        <v>14060.364468651223</v>
      </c>
      <c r="AJ20" s="113">
        <f t="shared" si="2"/>
        <v>1</v>
      </c>
      <c r="AK20" s="77">
        <f t="shared" si="0"/>
        <v>5.7872583594498206E-2</v>
      </c>
      <c r="AL20" s="83">
        <f t="shared" si="1"/>
        <v>8.4927290198031358E-3</v>
      </c>
      <c r="AM20" s="134"/>
      <c r="AN20" s="132"/>
    </row>
    <row r="21" spans="1:95" x14ac:dyDescent="0.25">
      <c r="A21" s="128"/>
      <c r="B21" s="169" t="s">
        <v>64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/>
      <c r="AK21"/>
      <c r="AL21"/>
      <c r="AM21"/>
      <c r="AN21" s="128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</row>
    <row r="22" spans="1:95" x14ac:dyDescent="0.25">
      <c r="AK22" s="63"/>
      <c r="AN22" s="132"/>
    </row>
    <row r="23" spans="1:95" x14ac:dyDescent="0.25">
      <c r="AK23" s="63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</row>
    <row r="24" spans="1:95" x14ac:dyDescent="0.25">
      <c r="AK24" s="63"/>
    </row>
    <row r="25" spans="1:95" x14ac:dyDescent="0.25">
      <c r="AK25" s="63"/>
    </row>
    <row r="26" spans="1:95" x14ac:dyDescent="0.25">
      <c r="AK26" s="63"/>
    </row>
    <row r="27" spans="1:95" x14ac:dyDescent="0.25">
      <c r="AK27" s="63"/>
    </row>
    <row r="28" spans="1:95" x14ac:dyDescent="0.25">
      <c r="AK28" s="63"/>
    </row>
    <row r="29" spans="1:95" x14ac:dyDescent="0.25">
      <c r="AK29" s="63"/>
    </row>
    <row r="30" spans="1:95" x14ac:dyDescent="0.25">
      <c r="S30" s="2"/>
      <c r="AK30" s="63"/>
    </row>
    <row r="31" spans="1:95" x14ac:dyDescent="0.25">
      <c r="AK31" s="63"/>
    </row>
    <row r="32" spans="1:95" x14ac:dyDescent="0.25">
      <c r="AK32" s="63"/>
    </row>
    <row r="33" spans="1:95" x14ac:dyDescent="0.25">
      <c r="AK33" s="63"/>
    </row>
    <row r="34" spans="1:95" x14ac:dyDescent="0.25">
      <c r="AK34" s="63"/>
    </row>
    <row r="35" spans="1:95" x14ac:dyDescent="0.25">
      <c r="AK35" s="63"/>
    </row>
    <row r="36" spans="1:95" x14ac:dyDescent="0.25">
      <c r="AK36" s="63"/>
    </row>
    <row r="37" spans="1:95" x14ac:dyDescent="0.25">
      <c r="AK37" s="63"/>
    </row>
    <row r="38" spans="1:95" x14ac:dyDescent="0.25">
      <c r="AK38" s="63"/>
    </row>
    <row r="39" spans="1:95" x14ac:dyDescent="0.25">
      <c r="AK39" s="63"/>
    </row>
    <row r="40" spans="1:95" ht="15.75" thickBot="1" x14ac:dyDescent="0.3">
      <c r="AH40"/>
      <c r="AI40"/>
      <c r="AK40" s="63"/>
    </row>
    <row r="41" spans="1:95" s="48" customFormat="1" ht="21" x14ac:dyDescent="0.35">
      <c r="A41" s="45"/>
      <c r="B41" s="45" t="s">
        <v>39</v>
      </c>
      <c r="C41" s="49"/>
      <c r="D41" s="47"/>
      <c r="E41" s="47"/>
      <c r="F41" s="47"/>
      <c r="G41" s="47"/>
      <c r="H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9"/>
      <c r="AH41" s="49"/>
      <c r="AI41" s="49"/>
      <c r="AJ41" s="49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</row>
    <row r="42" spans="1:95" x14ac:dyDescent="0.25">
      <c r="B42" s="2"/>
    </row>
    <row r="43" spans="1:95" ht="30" x14ac:dyDescent="0.25">
      <c r="B43" s="32"/>
      <c r="C43" s="139" t="s">
        <v>22</v>
      </c>
      <c r="D43" s="29">
        <v>1990</v>
      </c>
      <c r="E43" s="31">
        <v>1991</v>
      </c>
      <c r="F43" s="31">
        <v>1992</v>
      </c>
      <c r="G43" s="31">
        <v>1993</v>
      </c>
      <c r="H43" s="31">
        <v>1994</v>
      </c>
      <c r="I43" s="31">
        <v>1995</v>
      </c>
      <c r="J43" s="31">
        <v>1996</v>
      </c>
      <c r="K43" s="31">
        <v>1997</v>
      </c>
      <c r="L43" s="31">
        <v>1998</v>
      </c>
      <c r="M43" s="31">
        <v>1999</v>
      </c>
      <c r="N43" s="31">
        <v>2000</v>
      </c>
      <c r="O43" s="31">
        <v>2001</v>
      </c>
      <c r="P43" s="31">
        <v>2002</v>
      </c>
      <c r="Q43" s="31">
        <v>2003</v>
      </c>
      <c r="R43" s="31">
        <v>2004</v>
      </c>
      <c r="S43" s="31">
        <v>2005</v>
      </c>
      <c r="T43" s="31">
        <v>2006</v>
      </c>
      <c r="U43" s="31">
        <v>2007</v>
      </c>
      <c r="V43" s="31">
        <v>2008</v>
      </c>
      <c r="W43" s="31">
        <v>2009</v>
      </c>
      <c r="X43" s="31">
        <v>2010</v>
      </c>
      <c r="Y43" s="31">
        <v>2011</v>
      </c>
      <c r="Z43" s="31">
        <v>2012</v>
      </c>
      <c r="AA43" s="31">
        <v>2013</v>
      </c>
      <c r="AB43" s="31">
        <v>2014</v>
      </c>
      <c r="AC43" s="31">
        <v>2015</v>
      </c>
      <c r="AD43" s="31">
        <v>2016</v>
      </c>
      <c r="AE43" s="31">
        <v>2017</v>
      </c>
      <c r="AF43" s="31">
        <v>2018</v>
      </c>
      <c r="AG43" s="31">
        <v>2019</v>
      </c>
      <c r="AH43" s="31">
        <v>2020</v>
      </c>
      <c r="AI43" s="31">
        <v>2021</v>
      </c>
      <c r="AJ43" s="151" t="s">
        <v>78</v>
      </c>
      <c r="AK43" s="126" t="s">
        <v>30</v>
      </c>
      <c r="AL43" s="127" t="s">
        <v>31</v>
      </c>
      <c r="AM43" s="133"/>
    </row>
    <row r="44" spans="1:95" ht="18" x14ac:dyDescent="0.35">
      <c r="A44" s="128"/>
      <c r="B44" s="27" t="s">
        <v>17</v>
      </c>
      <c r="C44" s="140" t="s">
        <v>27</v>
      </c>
      <c r="D44" s="42">
        <v>1840.5837152590866</v>
      </c>
      <c r="E44" s="42">
        <v>1755.3882606012908</v>
      </c>
      <c r="F44" s="42">
        <v>1899.1654682200569</v>
      </c>
      <c r="G44" s="42">
        <v>2003.8863773783366</v>
      </c>
      <c r="H44" s="42">
        <v>1952.7440367340453</v>
      </c>
      <c r="I44" s="42">
        <v>2057.3069374918587</v>
      </c>
      <c r="J44" s="42">
        <v>2112.7620817489174</v>
      </c>
      <c r="K44" s="42">
        <v>2152.6825110854866</v>
      </c>
      <c r="L44" s="42">
        <v>2146.2983067532828</v>
      </c>
      <c r="M44" s="42">
        <v>2202.699894127973</v>
      </c>
      <c r="N44" s="42">
        <v>2184.9118740781214</v>
      </c>
      <c r="O44" s="42">
        <v>2073.6958350521245</v>
      </c>
      <c r="P44" s="42">
        <v>2183.6154948462445</v>
      </c>
      <c r="Q44" s="42">
        <v>2172.722357820925</v>
      </c>
      <c r="R44" s="42">
        <v>2271.4727810923664</v>
      </c>
      <c r="S44" s="42">
        <v>2158.4125613326851</v>
      </c>
      <c r="T44" s="42">
        <v>2221.5192076904291</v>
      </c>
      <c r="U44" s="42">
        <v>2362.7770497018396</v>
      </c>
      <c r="V44" s="42">
        <v>2234.6457668679541</v>
      </c>
      <c r="W44" s="42">
        <v>2136.7773077289789</v>
      </c>
      <c r="X44" s="42">
        <v>2026.4211798039414</v>
      </c>
      <c r="Y44" s="42">
        <v>1904.6983395457808</v>
      </c>
      <c r="Z44" s="42">
        <v>1855.5764367498384</v>
      </c>
      <c r="AA44" s="42">
        <v>1820.2356848561219</v>
      </c>
      <c r="AB44" s="42">
        <v>1808.7270341898104</v>
      </c>
      <c r="AC44" s="42">
        <v>1853.6146973387486</v>
      </c>
      <c r="AD44" s="42">
        <v>1828.7826741911308</v>
      </c>
      <c r="AE44" s="42">
        <v>1870.3042575224408</v>
      </c>
      <c r="AF44" s="42">
        <v>1911.3843225761887</v>
      </c>
      <c r="AG44" s="42">
        <v>1854.1620414388353</v>
      </c>
      <c r="AH44" s="42">
        <v>1663.9108789520474</v>
      </c>
      <c r="AI44" s="42">
        <v>1766.9736544004395</v>
      </c>
      <c r="AJ44" s="81">
        <f>AI44/$AI$48</f>
        <v>0.37897063927933888</v>
      </c>
      <c r="AK44" s="111">
        <f>AI44/D44-1</f>
        <v>-3.9992780686036622E-2</v>
      </c>
      <c r="AL44" s="69">
        <f>AI44/AH44-1</f>
        <v>6.1940081498416788E-2</v>
      </c>
      <c r="AM44" s="63"/>
      <c r="AN44" s="132"/>
    </row>
    <row r="45" spans="1:95" ht="18" x14ac:dyDescent="0.35">
      <c r="A45" s="128"/>
      <c r="B45" s="27" t="s">
        <v>25</v>
      </c>
      <c r="C45" s="141" t="s">
        <v>27</v>
      </c>
      <c r="D45" s="42">
        <v>902.66351948553131</v>
      </c>
      <c r="E45" s="42">
        <v>790.99301518238508</v>
      </c>
      <c r="F45" s="42">
        <v>585.00557286376284</v>
      </c>
      <c r="G45" s="42">
        <v>551.64268647422784</v>
      </c>
      <c r="H45" s="42">
        <v>520.88600439556512</v>
      </c>
      <c r="I45" s="42">
        <v>553.0247721540095</v>
      </c>
      <c r="J45" s="42">
        <v>530.11203055518104</v>
      </c>
      <c r="K45" s="42">
        <v>649.00880519290865</v>
      </c>
      <c r="L45" s="42">
        <v>785.20142784251811</v>
      </c>
      <c r="M45" s="42">
        <v>938.98493281143328</v>
      </c>
      <c r="N45" s="42">
        <v>991.79117217565522</v>
      </c>
      <c r="O45" s="42">
        <v>990.99381268387333</v>
      </c>
      <c r="P45" s="42">
        <v>978.94549100405743</v>
      </c>
      <c r="Q45" s="42">
        <v>966.74816222590812</v>
      </c>
      <c r="R45" s="42">
        <v>974.79406518274561</v>
      </c>
      <c r="S45" s="42">
        <v>950.44979283072109</v>
      </c>
      <c r="T45" s="42">
        <v>1394.3582981910386</v>
      </c>
      <c r="U45" s="42">
        <v>1538.48252786028</v>
      </c>
      <c r="V45" s="42">
        <v>2052.8364877068361</v>
      </c>
      <c r="W45" s="42">
        <v>1869.1157471816</v>
      </c>
      <c r="X45" s="42">
        <v>1898.797889665442</v>
      </c>
      <c r="Y45" s="42">
        <v>1829.2487131465182</v>
      </c>
      <c r="Z45" s="42">
        <v>1897.7396297035607</v>
      </c>
      <c r="AA45" s="42">
        <v>1946.3130454410489</v>
      </c>
      <c r="AB45" s="42">
        <v>1921.1721696381769</v>
      </c>
      <c r="AC45" s="42">
        <v>1970.2418277771571</v>
      </c>
      <c r="AD45" s="42">
        <v>1953.282587732604</v>
      </c>
      <c r="AE45" s="42">
        <v>1999.8954173247787</v>
      </c>
      <c r="AF45" s="42">
        <v>2041.2673408589849</v>
      </c>
      <c r="AG45" s="42">
        <v>2007.3316034894749</v>
      </c>
      <c r="AH45" s="42">
        <v>1974.6109051977671</v>
      </c>
      <c r="AI45" s="42">
        <v>2006.8040152680362</v>
      </c>
      <c r="AJ45" s="82">
        <f>AI45/$AI$48</f>
        <v>0.43040811541274931</v>
      </c>
      <c r="AK45" s="120">
        <f>AI45/D45-1</f>
        <v>1.2232027460374209</v>
      </c>
      <c r="AL45" s="70">
        <f>AI45/AH45-1</f>
        <v>1.6303520853413245E-2</v>
      </c>
      <c r="AM45" s="63"/>
      <c r="AN45" s="132"/>
    </row>
    <row r="46" spans="1:95" ht="18" x14ac:dyDescent="0.35">
      <c r="A46" s="128"/>
      <c r="B46" s="27" t="s">
        <v>9</v>
      </c>
      <c r="C46" s="141" t="s">
        <v>27</v>
      </c>
      <c r="D46" s="42">
        <v>694.72877201036636</v>
      </c>
      <c r="E46" s="42">
        <v>677.55997548437801</v>
      </c>
      <c r="F46" s="42">
        <v>659.1072614362314</v>
      </c>
      <c r="G46" s="42">
        <v>659.91662730106827</v>
      </c>
      <c r="H46" s="42">
        <v>663.36652031987637</v>
      </c>
      <c r="I46" s="42">
        <v>643.79221181431649</v>
      </c>
      <c r="J46" s="42">
        <v>656.71273697820777</v>
      </c>
      <c r="K46" s="42">
        <v>648.19520950796345</v>
      </c>
      <c r="L46" s="42">
        <v>660.53581137892047</v>
      </c>
      <c r="M46" s="42">
        <v>658.17281458852676</v>
      </c>
      <c r="N46" s="42">
        <v>641.89124414427306</v>
      </c>
      <c r="O46" s="42">
        <v>640.27185348323576</v>
      </c>
      <c r="P46" s="42">
        <v>623.09699264320034</v>
      </c>
      <c r="Q46" s="42">
        <v>615.39081448628804</v>
      </c>
      <c r="R46" s="42">
        <v>609.30420238261615</v>
      </c>
      <c r="S46" s="42">
        <v>611.11321170415431</v>
      </c>
      <c r="T46" s="42">
        <v>636.63456242180439</v>
      </c>
      <c r="U46" s="42">
        <v>652.74808931041025</v>
      </c>
      <c r="V46" s="42">
        <v>669.57992248505582</v>
      </c>
      <c r="W46" s="42">
        <v>658.96242436448927</v>
      </c>
      <c r="X46" s="42">
        <v>646.83095016692448</v>
      </c>
      <c r="Y46" s="42">
        <v>644.89905255103497</v>
      </c>
      <c r="Z46" s="42">
        <v>641.09736852580272</v>
      </c>
      <c r="AA46" s="42">
        <v>625.28239441552716</v>
      </c>
      <c r="AB46" s="42">
        <v>668.54633609267523</v>
      </c>
      <c r="AC46" s="42">
        <v>659.61683461318182</v>
      </c>
      <c r="AD46" s="42">
        <v>659.07436442604285</v>
      </c>
      <c r="AE46" s="42">
        <v>659.67501849507846</v>
      </c>
      <c r="AF46" s="42">
        <v>637.6847447575359</v>
      </c>
      <c r="AG46" s="42">
        <v>619.51012213898673</v>
      </c>
      <c r="AH46" s="42">
        <v>617.74874825622396</v>
      </c>
      <c r="AI46" s="42">
        <v>620.32653286292123</v>
      </c>
      <c r="AJ46" s="82">
        <f>AI46/$AI$48</f>
        <v>0.1330441696940666</v>
      </c>
      <c r="AK46" s="112">
        <f>AI46/D46-1</f>
        <v>-0.10709537613095277</v>
      </c>
      <c r="AL46" s="70">
        <f>AI46/AH46-1</f>
        <v>4.1728690085958142E-3</v>
      </c>
      <c r="AM46" s="63"/>
      <c r="AN46" s="132"/>
    </row>
    <row r="47" spans="1:95" ht="18" x14ac:dyDescent="0.35">
      <c r="A47" s="128"/>
      <c r="B47" s="27" t="s">
        <v>13</v>
      </c>
      <c r="C47" s="142" t="s">
        <v>27</v>
      </c>
      <c r="D47" s="42">
        <v>243.59365544826829</v>
      </c>
      <c r="E47" s="42">
        <v>252.35512434595984</v>
      </c>
      <c r="F47" s="42">
        <v>266.28182735746697</v>
      </c>
      <c r="G47" s="42">
        <v>281.3272631827316</v>
      </c>
      <c r="H47" s="42">
        <v>287.61649921161961</v>
      </c>
      <c r="I47" s="42">
        <v>301.01491823435111</v>
      </c>
      <c r="J47" s="42">
        <v>316.73940902580125</v>
      </c>
      <c r="K47" s="42">
        <v>325.06067594621646</v>
      </c>
      <c r="L47" s="42">
        <v>315.90907208403848</v>
      </c>
      <c r="M47" s="42">
        <v>323.88144835992046</v>
      </c>
      <c r="N47" s="42">
        <v>336.26888265388243</v>
      </c>
      <c r="O47" s="42">
        <v>345.34244788779904</v>
      </c>
      <c r="P47" s="42">
        <v>358.73563173534217</v>
      </c>
      <c r="Q47" s="42">
        <v>352.3273596026574</v>
      </c>
      <c r="R47" s="42">
        <v>355.2478466763198</v>
      </c>
      <c r="S47" s="42">
        <v>339.14881361248916</v>
      </c>
      <c r="T47" s="42">
        <v>366.07902460825767</v>
      </c>
      <c r="U47" s="42">
        <v>369.40436766422948</v>
      </c>
      <c r="V47" s="42">
        <v>350.7260736164414</v>
      </c>
      <c r="W47" s="42">
        <v>337.38235183812117</v>
      </c>
      <c r="X47" s="42">
        <v>329.94779593237269</v>
      </c>
      <c r="Y47" s="42">
        <v>309.56195326844954</v>
      </c>
      <c r="Z47" s="42">
        <v>289.31244315687212</v>
      </c>
      <c r="AA47" s="42">
        <v>300.3826127670003</v>
      </c>
      <c r="AB47" s="42">
        <v>288.75467119757087</v>
      </c>
      <c r="AC47" s="42">
        <v>289.86623756884052</v>
      </c>
      <c r="AD47" s="42">
        <v>275.6048991201223</v>
      </c>
      <c r="AE47" s="42">
        <v>271.80956249077138</v>
      </c>
      <c r="AF47" s="42">
        <v>283.02842946091687</v>
      </c>
      <c r="AG47" s="42">
        <v>244.91088957693566</v>
      </c>
      <c r="AH47" s="42">
        <v>264.90801654208315</v>
      </c>
      <c r="AI47" s="42">
        <v>268.45661685177691</v>
      </c>
      <c r="AJ47" s="114">
        <f>AI47/$AI$48</f>
        <v>5.7577075613845174E-2</v>
      </c>
      <c r="AK47" s="112">
        <f>AI47/D47-1</f>
        <v>0.10206736032494379</v>
      </c>
      <c r="AL47" s="70">
        <f>AI47/AH47-1</f>
        <v>1.3395594274626443E-2</v>
      </c>
      <c r="AM47" s="63"/>
      <c r="AN47" s="132"/>
    </row>
    <row r="48" spans="1:95" ht="18" x14ac:dyDescent="0.35">
      <c r="B48" s="107" t="s">
        <v>75</v>
      </c>
      <c r="C48" s="143" t="s">
        <v>28</v>
      </c>
      <c r="D48" s="34">
        <f t="shared" ref="D48:AI48" si="4">SUM(D44:D47)</f>
        <v>3681.5696622032524</v>
      </c>
      <c r="E48" s="34">
        <f t="shared" si="4"/>
        <v>3476.2963756140134</v>
      </c>
      <c r="F48" s="34">
        <f t="shared" si="4"/>
        <v>3409.5601298775182</v>
      </c>
      <c r="G48" s="34">
        <f t="shared" si="4"/>
        <v>3496.7729543363644</v>
      </c>
      <c r="H48" s="34">
        <f t="shared" si="4"/>
        <v>3424.6130606611064</v>
      </c>
      <c r="I48" s="34">
        <f t="shared" si="4"/>
        <v>3555.1388396945358</v>
      </c>
      <c r="J48" s="34">
        <f t="shared" si="4"/>
        <v>3616.3262583081073</v>
      </c>
      <c r="K48" s="34">
        <f t="shared" si="4"/>
        <v>3774.9472017325756</v>
      </c>
      <c r="L48" s="34">
        <f t="shared" si="4"/>
        <v>3907.9446180587602</v>
      </c>
      <c r="M48" s="34">
        <f t="shared" si="4"/>
        <v>4123.7390898878539</v>
      </c>
      <c r="N48" s="34">
        <f t="shared" si="4"/>
        <v>4154.8631730519319</v>
      </c>
      <c r="O48" s="34">
        <f t="shared" si="4"/>
        <v>4050.3039491070326</v>
      </c>
      <c r="P48" s="34">
        <f t="shared" si="4"/>
        <v>4144.3936102288444</v>
      </c>
      <c r="Q48" s="34">
        <f t="shared" si="4"/>
        <v>4107.1886941357789</v>
      </c>
      <c r="R48" s="34">
        <f t="shared" si="4"/>
        <v>4210.8188953340477</v>
      </c>
      <c r="S48" s="34">
        <f t="shared" si="4"/>
        <v>4059.1243794800494</v>
      </c>
      <c r="T48" s="34">
        <f t="shared" si="4"/>
        <v>4618.5910929115298</v>
      </c>
      <c r="U48" s="34">
        <f t="shared" si="4"/>
        <v>4923.4120345367592</v>
      </c>
      <c r="V48" s="34">
        <f t="shared" si="4"/>
        <v>5307.788250676288</v>
      </c>
      <c r="W48" s="34">
        <f t="shared" si="4"/>
        <v>5002.2378311131897</v>
      </c>
      <c r="X48" s="34">
        <f t="shared" si="4"/>
        <v>4901.9978155686813</v>
      </c>
      <c r="Y48" s="34">
        <f t="shared" si="4"/>
        <v>4688.4080585117836</v>
      </c>
      <c r="Z48" s="34">
        <f t="shared" si="4"/>
        <v>4683.7258781360742</v>
      </c>
      <c r="AA48" s="34">
        <f t="shared" si="4"/>
        <v>4692.2137374796976</v>
      </c>
      <c r="AB48" s="34">
        <f t="shared" si="4"/>
        <v>4687.2002111182337</v>
      </c>
      <c r="AC48" s="34">
        <f t="shared" si="4"/>
        <v>4773.3395972979288</v>
      </c>
      <c r="AD48" s="34">
        <f t="shared" si="4"/>
        <v>4716.7445254698996</v>
      </c>
      <c r="AE48" s="34">
        <f t="shared" si="4"/>
        <v>4801.6842558330691</v>
      </c>
      <c r="AF48" s="34">
        <f t="shared" si="4"/>
        <v>4873.3648376536257</v>
      </c>
      <c r="AG48" s="34">
        <f t="shared" si="4"/>
        <v>4725.9146566442332</v>
      </c>
      <c r="AH48" s="34">
        <f t="shared" si="4"/>
        <v>4521.1785489481208</v>
      </c>
      <c r="AI48" s="34">
        <f t="shared" si="4"/>
        <v>4662.560819383174</v>
      </c>
      <c r="AJ48" s="113">
        <f>AI48/$AI$48</f>
        <v>1</v>
      </c>
      <c r="AK48" s="77">
        <f>AI48/D48-1</f>
        <v>0.26646002851752182</v>
      </c>
      <c r="AL48" s="83">
        <f>AI48/AH48-1</f>
        <v>3.1271109712742273E-2</v>
      </c>
      <c r="AM48" s="134"/>
      <c r="AN48" s="132"/>
    </row>
    <row r="49" spans="1:95" x14ac:dyDescent="0.25">
      <c r="A49" s="128"/>
      <c r="B49" s="169" t="s">
        <v>64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/>
      <c r="AK49"/>
      <c r="AL49"/>
      <c r="AM49"/>
      <c r="AN49" s="128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</row>
    <row r="50" spans="1:95" x14ac:dyDescent="0.25">
      <c r="AK50" s="63"/>
      <c r="AN50" s="132"/>
    </row>
    <row r="51" spans="1:95" x14ac:dyDescent="0.25">
      <c r="AK51" s="63"/>
    </row>
    <row r="52" spans="1:95" x14ac:dyDescent="0.25">
      <c r="AK52" s="63"/>
    </row>
    <row r="53" spans="1:95" x14ac:dyDescent="0.25">
      <c r="AK53" s="63"/>
    </row>
    <row r="54" spans="1:95" x14ac:dyDescent="0.25">
      <c r="AK54" s="63"/>
    </row>
    <row r="55" spans="1:95" x14ac:dyDescent="0.25">
      <c r="AK55" s="63"/>
    </row>
    <row r="56" spans="1:95" x14ac:dyDescent="0.25">
      <c r="AK56" s="63"/>
    </row>
    <row r="57" spans="1:95" x14ac:dyDescent="0.25">
      <c r="AK57" s="63"/>
    </row>
    <row r="58" spans="1:95" x14ac:dyDescent="0.25">
      <c r="S58" s="2"/>
      <c r="AK58" s="63"/>
    </row>
    <row r="59" spans="1:95" x14ac:dyDescent="0.25">
      <c r="AK59" s="63"/>
    </row>
    <row r="60" spans="1:95" x14ac:dyDescent="0.25">
      <c r="AK60" s="63"/>
    </row>
    <row r="61" spans="1:95" x14ac:dyDescent="0.25">
      <c r="AK61" s="63"/>
    </row>
    <row r="62" spans="1:95" x14ac:dyDescent="0.25">
      <c r="AK62" s="63"/>
    </row>
    <row r="63" spans="1:95" x14ac:dyDescent="0.25">
      <c r="AK63" s="63"/>
    </row>
    <row r="64" spans="1:95" x14ac:dyDescent="0.25">
      <c r="AK64" s="63"/>
    </row>
    <row r="65" spans="1:95" x14ac:dyDescent="0.25">
      <c r="AK65" s="63"/>
    </row>
    <row r="66" spans="1:95" x14ac:dyDescent="0.25">
      <c r="AK66" s="63"/>
    </row>
    <row r="67" spans="1:95" x14ac:dyDescent="0.25">
      <c r="AK67" s="63"/>
    </row>
    <row r="68" spans="1:95" ht="15.75" thickBot="1" x14ac:dyDescent="0.3">
      <c r="AH68"/>
      <c r="AI68"/>
      <c r="AK68" s="63"/>
    </row>
    <row r="69" spans="1:95" s="48" customFormat="1" ht="21" x14ac:dyDescent="0.35">
      <c r="A69" s="45"/>
      <c r="B69" s="45" t="s">
        <v>39</v>
      </c>
      <c r="C69" s="49"/>
      <c r="D69" s="47"/>
      <c r="E69" s="47"/>
      <c r="F69" s="47"/>
      <c r="G69" s="47"/>
      <c r="H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9"/>
      <c r="AH69" s="49"/>
      <c r="AI69" s="49"/>
      <c r="AJ69" s="49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</row>
    <row r="70" spans="1:95" x14ac:dyDescent="0.25">
      <c r="B70" s="2"/>
    </row>
    <row r="71" spans="1:95" ht="30" x14ac:dyDescent="0.25">
      <c r="A71" s="5"/>
      <c r="B71" s="32"/>
      <c r="C71" s="30" t="s">
        <v>22</v>
      </c>
      <c r="D71" s="29">
        <v>1990</v>
      </c>
      <c r="E71" s="31">
        <v>1991</v>
      </c>
      <c r="F71" s="31">
        <v>1992</v>
      </c>
      <c r="G71" s="31">
        <v>1993</v>
      </c>
      <c r="H71" s="31">
        <v>1994</v>
      </c>
      <c r="I71" s="31">
        <v>1995</v>
      </c>
      <c r="J71" s="31">
        <v>1996</v>
      </c>
      <c r="K71" s="31">
        <v>1997</v>
      </c>
      <c r="L71" s="31">
        <v>1998</v>
      </c>
      <c r="M71" s="31">
        <v>1999</v>
      </c>
      <c r="N71" s="31">
        <v>2000</v>
      </c>
      <c r="O71" s="31">
        <v>2001</v>
      </c>
      <c r="P71" s="31">
        <v>2002</v>
      </c>
      <c r="Q71" s="31">
        <v>2003</v>
      </c>
      <c r="R71" s="31">
        <v>2004</v>
      </c>
      <c r="S71" s="31">
        <v>2005</v>
      </c>
      <c r="T71" s="31">
        <v>2006</v>
      </c>
      <c r="U71" s="31">
        <v>2007</v>
      </c>
      <c r="V71" s="31">
        <v>2008</v>
      </c>
      <c r="W71" s="31">
        <v>2009</v>
      </c>
      <c r="X71" s="31">
        <v>2010</v>
      </c>
      <c r="Y71" s="31">
        <v>2011</v>
      </c>
      <c r="Z71" s="31">
        <v>2012</v>
      </c>
      <c r="AA71" s="31">
        <v>2013</v>
      </c>
      <c r="AB71" s="31">
        <v>2014</v>
      </c>
      <c r="AC71" s="31">
        <v>2015</v>
      </c>
      <c r="AD71" s="31">
        <v>2016</v>
      </c>
      <c r="AE71" s="31">
        <v>2017</v>
      </c>
      <c r="AF71" s="31">
        <v>2018</v>
      </c>
      <c r="AG71" s="31">
        <v>2019</v>
      </c>
      <c r="AH71" s="31">
        <v>2020</v>
      </c>
      <c r="AI71" s="31">
        <v>2021</v>
      </c>
      <c r="AJ71" s="129" t="s">
        <v>58</v>
      </c>
      <c r="AK71" s="130" t="s">
        <v>30</v>
      </c>
      <c r="AL71" s="131" t="s">
        <v>31</v>
      </c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</row>
    <row r="72" spans="1:95" ht="18" x14ac:dyDescent="0.35">
      <c r="A72" s="132"/>
      <c r="B72" s="27" t="s">
        <v>0</v>
      </c>
      <c r="C72" s="50" t="s">
        <v>27</v>
      </c>
      <c r="D72" s="42">
        <v>760.43743715697804</v>
      </c>
      <c r="E72" s="42">
        <v>738.54790545981575</v>
      </c>
      <c r="F72" s="42">
        <v>817.72261535831558</v>
      </c>
      <c r="G72" s="42">
        <v>875.35407857239727</v>
      </c>
      <c r="H72" s="42">
        <v>858.59988349043726</v>
      </c>
      <c r="I72" s="42">
        <v>921.58739468062106</v>
      </c>
      <c r="J72" s="42">
        <v>941.8355393211059</v>
      </c>
      <c r="K72" s="42">
        <v>928.43528249451151</v>
      </c>
      <c r="L72" s="42">
        <v>913.7304185060168</v>
      </c>
      <c r="M72" s="42">
        <v>896.73666811718942</v>
      </c>
      <c r="N72" s="42">
        <v>891.62636675738338</v>
      </c>
      <c r="O72" s="42">
        <v>735.43512282644895</v>
      </c>
      <c r="P72" s="42">
        <v>833.44738299320807</v>
      </c>
      <c r="Q72" s="42">
        <v>800.59763840041353</v>
      </c>
      <c r="R72" s="42">
        <v>822.10422373737845</v>
      </c>
      <c r="S72" s="42">
        <v>742.27579695757936</v>
      </c>
      <c r="T72" s="42">
        <v>676.16624793131371</v>
      </c>
      <c r="U72" s="42">
        <v>768.90031104164586</v>
      </c>
      <c r="V72" s="42">
        <v>706.67813037021858</v>
      </c>
      <c r="W72" s="42">
        <v>762.70393720745039</v>
      </c>
      <c r="X72" s="42">
        <v>726.56824505484042</v>
      </c>
      <c r="Y72" s="42">
        <v>657.20260984912954</v>
      </c>
      <c r="Z72" s="42">
        <v>651.37378056662806</v>
      </c>
      <c r="AA72" s="42">
        <v>614.72284085059744</v>
      </c>
      <c r="AB72" s="42">
        <v>606.24671374501463</v>
      </c>
      <c r="AC72" s="42">
        <v>621.21667747516926</v>
      </c>
      <c r="AD72" s="42">
        <v>518.74680788472494</v>
      </c>
      <c r="AE72" s="42">
        <v>530.38114253534809</v>
      </c>
      <c r="AF72" s="42">
        <v>546.90019133575004</v>
      </c>
      <c r="AG72" s="42">
        <v>518.36234827609735</v>
      </c>
      <c r="AH72" s="42">
        <v>509.4936336131226</v>
      </c>
      <c r="AI72" s="42">
        <v>574.18107497655603</v>
      </c>
      <c r="AJ72" s="81">
        <f t="shared" ref="AJ72:AJ79" si="5">AI72/$AI$79</f>
        <v>0.12314714964994632</v>
      </c>
      <c r="AK72" s="111">
        <f t="shared" ref="AK72:AK79" si="6">AI72/D72-1</f>
        <v>-0.24493318329614655</v>
      </c>
      <c r="AL72" s="69">
        <f t="shared" ref="AL72:AL79" si="7">AI72/AH72-1</f>
        <v>0.12696417991466613</v>
      </c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</row>
    <row r="73" spans="1:95" ht="18" x14ac:dyDescent="0.35">
      <c r="A73" s="132"/>
      <c r="B73" s="27" t="s">
        <v>1</v>
      </c>
      <c r="C73" s="51" t="s">
        <v>27</v>
      </c>
      <c r="D73" s="42">
        <v>530.73591823477204</v>
      </c>
      <c r="E73" s="42">
        <v>549.21191631914883</v>
      </c>
      <c r="F73" s="42">
        <v>563.67772225792771</v>
      </c>
      <c r="G73" s="42">
        <v>560.50374633141587</v>
      </c>
      <c r="H73" s="42">
        <v>568.47867690442104</v>
      </c>
      <c r="I73" s="42">
        <v>558.25898635479928</v>
      </c>
      <c r="J73" s="42">
        <v>538.89399452016596</v>
      </c>
      <c r="K73" s="42">
        <v>570.16433367208515</v>
      </c>
      <c r="L73" s="42">
        <v>578.75820055907298</v>
      </c>
      <c r="M73" s="42">
        <v>604.31856515547929</v>
      </c>
      <c r="N73" s="42">
        <v>615.86241066626053</v>
      </c>
      <c r="O73" s="42">
        <v>622.41174301383376</v>
      </c>
      <c r="P73" s="42">
        <v>631.23263504694455</v>
      </c>
      <c r="Q73" s="42">
        <v>709.96868234396766</v>
      </c>
      <c r="R73" s="42">
        <v>746.60056463196599</v>
      </c>
      <c r="S73" s="42">
        <v>775.01451140915981</v>
      </c>
      <c r="T73" s="42">
        <v>883.21964516259538</v>
      </c>
      <c r="U73" s="42">
        <v>914.69020224588519</v>
      </c>
      <c r="V73" s="42">
        <v>860.94379220826875</v>
      </c>
      <c r="W73" s="42">
        <v>861.74910137922507</v>
      </c>
      <c r="X73" s="42">
        <v>814.17760547236117</v>
      </c>
      <c r="Y73" s="42">
        <v>795.72196679663409</v>
      </c>
      <c r="Z73" s="42">
        <v>790.30235473414916</v>
      </c>
      <c r="AA73" s="42">
        <v>804.79778169214183</v>
      </c>
      <c r="AB73" s="42">
        <v>804.01360051880101</v>
      </c>
      <c r="AC73" s="42">
        <v>826.65592321975635</v>
      </c>
      <c r="AD73" s="42">
        <v>901.757677618157</v>
      </c>
      <c r="AE73" s="42">
        <v>951.60435613813809</v>
      </c>
      <c r="AF73" s="42">
        <v>977.28021641610894</v>
      </c>
      <c r="AG73" s="42">
        <v>956.89806939512118</v>
      </c>
      <c r="AH73" s="42">
        <v>830.70461287902492</v>
      </c>
      <c r="AI73" s="42">
        <v>859.69234333153156</v>
      </c>
      <c r="AJ73" s="82">
        <f t="shared" si="5"/>
        <v>0.18438201165282883</v>
      </c>
      <c r="AK73" s="112">
        <f t="shared" si="6"/>
        <v>0.61981187591536813</v>
      </c>
      <c r="AL73" s="70">
        <f t="shared" si="7"/>
        <v>3.4895352695878401E-2</v>
      </c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</row>
    <row r="74" spans="1:95" ht="18" x14ac:dyDescent="0.35">
      <c r="A74" s="132"/>
      <c r="B74" s="27" t="s">
        <v>2</v>
      </c>
      <c r="C74" s="51" t="s">
        <v>27</v>
      </c>
      <c r="D74" s="42">
        <v>61.574334357545837</v>
      </c>
      <c r="E74" s="42">
        <v>70.154014848439829</v>
      </c>
      <c r="F74" s="42">
        <v>67.791788574964158</v>
      </c>
      <c r="G74" s="42">
        <v>85.572844383378467</v>
      </c>
      <c r="H74" s="42">
        <v>70.319060800123538</v>
      </c>
      <c r="I74" s="42">
        <v>82.457990170658434</v>
      </c>
      <c r="J74" s="42">
        <v>81.53239883625325</v>
      </c>
      <c r="K74" s="42">
        <v>67.138591404165552</v>
      </c>
      <c r="L74" s="42">
        <v>84.222237993796114</v>
      </c>
      <c r="M74" s="42">
        <v>112.15179494287861</v>
      </c>
      <c r="N74" s="42">
        <v>154.16614156765178</v>
      </c>
      <c r="O74" s="42">
        <v>144.88875098397415</v>
      </c>
      <c r="P74" s="42">
        <v>148.51789217619518</v>
      </c>
      <c r="Q74" s="42">
        <v>137.42801253995231</v>
      </c>
      <c r="R74" s="42">
        <v>124.04475425748892</v>
      </c>
      <c r="S74" s="42">
        <v>119.43739330616143</v>
      </c>
      <c r="T74" s="42">
        <v>129.4591322935857</v>
      </c>
      <c r="U74" s="42">
        <v>150.1365476380019</v>
      </c>
      <c r="V74" s="42">
        <v>188.79046841169912</v>
      </c>
      <c r="W74" s="42">
        <v>172.68275584137766</v>
      </c>
      <c r="X74" s="42">
        <v>194.76400000000001</v>
      </c>
      <c r="Y74" s="42">
        <v>183.428</v>
      </c>
      <c r="Z74" s="42">
        <v>175.14867999999998</v>
      </c>
      <c r="AA74" s="42">
        <v>177.02600000000001</v>
      </c>
      <c r="AB74" s="42">
        <v>187.44652000000002</v>
      </c>
      <c r="AC74" s="42">
        <v>167.55332000000001</v>
      </c>
      <c r="AD74" s="42">
        <v>152.1463984264463</v>
      </c>
      <c r="AE74" s="42">
        <v>149.39019999999999</v>
      </c>
      <c r="AF74" s="42">
        <v>159.285</v>
      </c>
      <c r="AG74" s="42">
        <v>166.61846041329147</v>
      </c>
      <c r="AH74" s="42">
        <v>179.18884</v>
      </c>
      <c r="AI74" s="42">
        <v>179.70779999999999</v>
      </c>
      <c r="AJ74" s="82">
        <f t="shared" si="5"/>
        <v>3.8542725116403768E-2</v>
      </c>
      <c r="AK74" s="112">
        <f t="shared" si="6"/>
        <v>1.9185504297372415</v>
      </c>
      <c r="AL74" s="70">
        <f t="shared" si="7"/>
        <v>2.8961625065488938E-3</v>
      </c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</row>
    <row r="75" spans="1:95" ht="18" x14ac:dyDescent="0.35">
      <c r="A75" s="132"/>
      <c r="B75" s="27" t="s">
        <v>63</v>
      </c>
      <c r="C75" s="51" t="s">
        <v>27</v>
      </c>
      <c r="D75" s="42">
        <f t="shared" ref="D75:AI75" si="8">SUM(D104:D107,D109)</f>
        <v>487.83602550979049</v>
      </c>
      <c r="E75" s="42">
        <f t="shared" si="8"/>
        <v>397.47442397388647</v>
      </c>
      <c r="F75" s="42">
        <f t="shared" si="8"/>
        <v>449.97334202884969</v>
      </c>
      <c r="G75" s="42">
        <f t="shared" si="8"/>
        <v>482.45570809114463</v>
      </c>
      <c r="H75" s="42">
        <f t="shared" si="8"/>
        <v>455.34641553906329</v>
      </c>
      <c r="I75" s="42">
        <f t="shared" si="8"/>
        <v>495.00256628578012</v>
      </c>
      <c r="J75" s="42">
        <f t="shared" si="8"/>
        <v>550.50014907139189</v>
      </c>
      <c r="K75" s="42">
        <f t="shared" si="8"/>
        <v>586.94430351472431</v>
      </c>
      <c r="L75" s="42">
        <f t="shared" si="8"/>
        <v>569.58744969439726</v>
      </c>
      <c r="M75" s="42">
        <f t="shared" si="8"/>
        <v>589.4928659124256</v>
      </c>
      <c r="N75" s="42">
        <f t="shared" si="8"/>
        <v>523.25695508682543</v>
      </c>
      <c r="O75" s="42">
        <f t="shared" si="8"/>
        <v>570.96021822786804</v>
      </c>
      <c r="P75" s="42">
        <f t="shared" si="8"/>
        <v>570.41758462989696</v>
      </c>
      <c r="Q75" s="42">
        <f t="shared" si="8"/>
        <v>524.72802453659131</v>
      </c>
      <c r="R75" s="42">
        <f t="shared" si="8"/>
        <v>578.72323846553286</v>
      </c>
      <c r="S75" s="42">
        <f t="shared" si="8"/>
        <v>521.68485965978437</v>
      </c>
      <c r="T75" s="42">
        <f t="shared" si="8"/>
        <v>532.67418230293435</v>
      </c>
      <c r="U75" s="42">
        <f t="shared" si="8"/>
        <v>529.04998877630669</v>
      </c>
      <c r="V75" s="42">
        <f t="shared" si="8"/>
        <v>478.23337587776763</v>
      </c>
      <c r="W75" s="42">
        <f t="shared" si="8"/>
        <v>339.64151330092579</v>
      </c>
      <c r="X75" s="42">
        <f t="shared" si="8"/>
        <v>290.91132927673999</v>
      </c>
      <c r="Y75" s="42">
        <f t="shared" si="8"/>
        <v>268.34576290001723</v>
      </c>
      <c r="Z75" s="42">
        <f t="shared" si="8"/>
        <v>238.75162144906105</v>
      </c>
      <c r="AA75" s="42">
        <f t="shared" si="8"/>
        <v>223.68906231338266</v>
      </c>
      <c r="AB75" s="42">
        <f t="shared" si="8"/>
        <v>211.02019992599503</v>
      </c>
      <c r="AC75" s="42">
        <f t="shared" si="8"/>
        <v>238.18877664382299</v>
      </c>
      <c r="AD75" s="42">
        <f t="shared" si="8"/>
        <v>256.13179026180279</v>
      </c>
      <c r="AE75" s="42">
        <f t="shared" si="8"/>
        <v>238.92855884895448</v>
      </c>
      <c r="AF75" s="42">
        <f t="shared" si="8"/>
        <v>227.91891482432953</v>
      </c>
      <c r="AG75" s="42">
        <f t="shared" si="8"/>
        <v>212.28316335432541</v>
      </c>
      <c r="AH75" s="42">
        <f t="shared" si="8"/>
        <v>144.52379245989997</v>
      </c>
      <c r="AI75" s="42">
        <f t="shared" si="8"/>
        <v>153.39243609235189</v>
      </c>
      <c r="AJ75" s="82">
        <f t="shared" si="5"/>
        <v>3.2898752860159947E-2</v>
      </c>
      <c r="AK75" s="112">
        <f t="shared" si="6"/>
        <v>-0.68556558336982965</v>
      </c>
      <c r="AL75" s="70">
        <f t="shared" si="7"/>
        <v>6.1364592511040206E-2</v>
      </c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</row>
    <row r="76" spans="1:95" ht="18" x14ac:dyDescent="0.35">
      <c r="A76" s="132"/>
      <c r="B76" s="27" t="s">
        <v>25</v>
      </c>
      <c r="C76" s="51" t="s">
        <v>27</v>
      </c>
      <c r="D76" s="42">
        <v>902.66351948553131</v>
      </c>
      <c r="E76" s="42">
        <v>790.99301518238508</v>
      </c>
      <c r="F76" s="42">
        <v>585.00557286376284</v>
      </c>
      <c r="G76" s="42">
        <v>551.64268647422784</v>
      </c>
      <c r="H76" s="42">
        <v>520.88600439556512</v>
      </c>
      <c r="I76" s="42">
        <v>553.0247721540095</v>
      </c>
      <c r="J76" s="42">
        <v>530.11203055518104</v>
      </c>
      <c r="K76" s="42">
        <v>649.00880519290865</v>
      </c>
      <c r="L76" s="42">
        <v>785.20142784251811</v>
      </c>
      <c r="M76" s="42">
        <v>938.98493281143328</v>
      </c>
      <c r="N76" s="42">
        <v>991.79117217565522</v>
      </c>
      <c r="O76" s="42">
        <v>990.99381268387333</v>
      </c>
      <c r="P76" s="42">
        <v>978.94549100405743</v>
      </c>
      <c r="Q76" s="42">
        <v>966.74816222590812</v>
      </c>
      <c r="R76" s="42">
        <v>974.79406518274561</v>
      </c>
      <c r="S76" s="42">
        <v>950.44979283072109</v>
      </c>
      <c r="T76" s="42">
        <v>1394.3582981910386</v>
      </c>
      <c r="U76" s="42">
        <v>1538.48252786028</v>
      </c>
      <c r="V76" s="42">
        <v>2052.8364877068361</v>
      </c>
      <c r="W76" s="42">
        <v>1869.1157471816</v>
      </c>
      <c r="X76" s="42">
        <v>1898.797889665442</v>
      </c>
      <c r="Y76" s="42">
        <v>1829.2487131465182</v>
      </c>
      <c r="Z76" s="42">
        <v>1897.7396297035607</v>
      </c>
      <c r="AA76" s="42">
        <v>1946.3130454410489</v>
      </c>
      <c r="AB76" s="42">
        <v>1921.1721696381769</v>
      </c>
      <c r="AC76" s="42">
        <v>1970.2418277771571</v>
      </c>
      <c r="AD76" s="42">
        <v>1953.282587732604</v>
      </c>
      <c r="AE76" s="42">
        <v>1999.8954173247787</v>
      </c>
      <c r="AF76" s="42">
        <v>2041.2673408589849</v>
      </c>
      <c r="AG76" s="42">
        <v>2007.3316034894749</v>
      </c>
      <c r="AH76" s="42">
        <v>1974.6109051977671</v>
      </c>
      <c r="AI76" s="42">
        <v>2006.8040152680362</v>
      </c>
      <c r="AJ76" s="82">
        <f t="shared" si="5"/>
        <v>0.43040811541274931</v>
      </c>
      <c r="AK76" s="125">
        <f t="shared" si="6"/>
        <v>1.2232027460374209</v>
      </c>
      <c r="AL76" s="70">
        <f t="shared" si="7"/>
        <v>1.6303520853413245E-2</v>
      </c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</row>
    <row r="77" spans="1:95" ht="18" x14ac:dyDescent="0.35">
      <c r="A77" s="128"/>
      <c r="B77" s="27" t="s">
        <v>9</v>
      </c>
      <c r="C77" s="51" t="s">
        <v>27</v>
      </c>
      <c r="D77" s="42">
        <v>694.72877201036636</v>
      </c>
      <c r="E77" s="42">
        <v>677.55997548437801</v>
      </c>
      <c r="F77" s="42">
        <v>659.1072614362314</v>
      </c>
      <c r="G77" s="42">
        <v>659.91662730106827</v>
      </c>
      <c r="H77" s="42">
        <v>663.36652031987637</v>
      </c>
      <c r="I77" s="42">
        <v>643.79221181431649</v>
      </c>
      <c r="J77" s="42">
        <v>656.71273697820777</v>
      </c>
      <c r="K77" s="42">
        <v>648.19520950796345</v>
      </c>
      <c r="L77" s="42">
        <v>660.53581137892047</v>
      </c>
      <c r="M77" s="42">
        <v>658.17281458852676</v>
      </c>
      <c r="N77" s="42">
        <v>641.89124414427306</v>
      </c>
      <c r="O77" s="42">
        <v>640.27185348323576</v>
      </c>
      <c r="P77" s="42">
        <v>623.09699264320034</v>
      </c>
      <c r="Q77" s="42">
        <v>615.39081448628804</v>
      </c>
      <c r="R77" s="42">
        <v>609.30420238261615</v>
      </c>
      <c r="S77" s="42">
        <v>611.11321170415431</v>
      </c>
      <c r="T77" s="42">
        <v>636.63456242180439</v>
      </c>
      <c r="U77" s="42">
        <v>652.74808931041025</v>
      </c>
      <c r="V77" s="42">
        <v>669.57992248505582</v>
      </c>
      <c r="W77" s="42">
        <v>658.96242436448927</v>
      </c>
      <c r="X77" s="42">
        <v>646.83095016692448</v>
      </c>
      <c r="Y77" s="42">
        <v>644.89905255103497</v>
      </c>
      <c r="Z77" s="42">
        <v>641.09736852580272</v>
      </c>
      <c r="AA77" s="42">
        <v>625.28239441552716</v>
      </c>
      <c r="AB77" s="42">
        <v>668.54633609267523</v>
      </c>
      <c r="AC77" s="42">
        <v>659.61683461318182</v>
      </c>
      <c r="AD77" s="42">
        <v>659.07436442604285</v>
      </c>
      <c r="AE77" s="42">
        <v>659.67501849507846</v>
      </c>
      <c r="AF77" s="42">
        <v>637.6847447575359</v>
      </c>
      <c r="AG77" s="42">
        <v>619.51012213898673</v>
      </c>
      <c r="AH77" s="42">
        <v>617.74874825622396</v>
      </c>
      <c r="AI77" s="42">
        <v>620.32653286292123</v>
      </c>
      <c r="AJ77" s="82">
        <f t="shared" si="5"/>
        <v>0.1330441696940666</v>
      </c>
      <c r="AK77" s="112">
        <f t="shared" si="6"/>
        <v>-0.10709537613095277</v>
      </c>
      <c r="AL77" s="70">
        <f t="shared" si="7"/>
        <v>4.1728690085958142E-3</v>
      </c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</row>
    <row r="78" spans="1:95" ht="18" x14ac:dyDescent="0.35">
      <c r="A78" s="132"/>
      <c r="B78" s="27" t="s">
        <v>13</v>
      </c>
      <c r="C78" s="52" t="s">
        <v>27</v>
      </c>
      <c r="D78" s="42">
        <v>243.59365544826829</v>
      </c>
      <c r="E78" s="42">
        <v>252.35512434595984</v>
      </c>
      <c r="F78" s="42">
        <v>266.28182735746697</v>
      </c>
      <c r="G78" s="42">
        <v>281.3272631827316</v>
      </c>
      <c r="H78" s="42">
        <v>287.61649921161961</v>
      </c>
      <c r="I78" s="42">
        <v>301.01491823435111</v>
      </c>
      <c r="J78" s="42">
        <v>316.73940902580125</v>
      </c>
      <c r="K78" s="42">
        <v>325.06067594621646</v>
      </c>
      <c r="L78" s="42">
        <v>315.90907208403848</v>
      </c>
      <c r="M78" s="42">
        <v>323.88144835992046</v>
      </c>
      <c r="N78" s="42">
        <v>336.26888265388243</v>
      </c>
      <c r="O78" s="42">
        <v>345.34244788779904</v>
      </c>
      <c r="P78" s="42">
        <v>358.73563173534217</v>
      </c>
      <c r="Q78" s="42">
        <v>352.3273596026574</v>
      </c>
      <c r="R78" s="42">
        <v>355.2478466763198</v>
      </c>
      <c r="S78" s="42">
        <v>339.14881361248916</v>
      </c>
      <c r="T78" s="42">
        <v>366.07902460825767</v>
      </c>
      <c r="U78" s="42">
        <v>369.40436766422948</v>
      </c>
      <c r="V78" s="42">
        <v>350.7260736164414</v>
      </c>
      <c r="W78" s="42">
        <v>337.38235183812117</v>
      </c>
      <c r="X78" s="42">
        <v>329.94779593237269</v>
      </c>
      <c r="Y78" s="42">
        <v>309.56195326844954</v>
      </c>
      <c r="Z78" s="42">
        <v>289.31244315687212</v>
      </c>
      <c r="AA78" s="42">
        <v>300.3826127670003</v>
      </c>
      <c r="AB78" s="42">
        <v>288.75467119757087</v>
      </c>
      <c r="AC78" s="42">
        <v>289.86623756884052</v>
      </c>
      <c r="AD78" s="42">
        <v>275.6048991201223</v>
      </c>
      <c r="AE78" s="42">
        <v>271.80956249077138</v>
      </c>
      <c r="AF78" s="42">
        <v>283.02842946091687</v>
      </c>
      <c r="AG78" s="42">
        <v>244.91088957693566</v>
      </c>
      <c r="AH78" s="42">
        <v>264.90801654208315</v>
      </c>
      <c r="AI78" s="42">
        <v>268.45661685177691</v>
      </c>
      <c r="AJ78" s="114">
        <f t="shared" si="5"/>
        <v>5.7577075613845174E-2</v>
      </c>
      <c r="AK78" s="112">
        <f t="shared" si="6"/>
        <v>0.10206736032494379</v>
      </c>
      <c r="AL78" s="70">
        <f t="shared" si="7"/>
        <v>1.3395594274626443E-2</v>
      </c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</row>
    <row r="79" spans="1:95" ht="18" x14ac:dyDescent="0.35">
      <c r="A79" s="5"/>
      <c r="B79" s="107" t="s">
        <v>4</v>
      </c>
      <c r="C79" s="28" t="s">
        <v>28</v>
      </c>
      <c r="D79" s="34">
        <f t="shared" ref="D79:AI79" si="9">SUM(D72:D78)</f>
        <v>3681.5696622032524</v>
      </c>
      <c r="E79" s="34">
        <f t="shared" si="9"/>
        <v>3476.2963756140134</v>
      </c>
      <c r="F79" s="34">
        <f t="shared" si="9"/>
        <v>3409.5601298775182</v>
      </c>
      <c r="G79" s="34">
        <f t="shared" si="9"/>
        <v>3496.7729543363644</v>
      </c>
      <c r="H79" s="34">
        <f t="shared" si="9"/>
        <v>3424.6130606611064</v>
      </c>
      <c r="I79" s="34">
        <f t="shared" si="9"/>
        <v>3555.1388396945358</v>
      </c>
      <c r="J79" s="34">
        <f t="shared" si="9"/>
        <v>3616.3262583081073</v>
      </c>
      <c r="K79" s="34">
        <f t="shared" si="9"/>
        <v>3774.9472017325756</v>
      </c>
      <c r="L79" s="34">
        <f t="shared" si="9"/>
        <v>3907.9446180587602</v>
      </c>
      <c r="M79" s="34">
        <f t="shared" si="9"/>
        <v>4123.7390898878539</v>
      </c>
      <c r="N79" s="34">
        <f t="shared" si="9"/>
        <v>4154.8631730519319</v>
      </c>
      <c r="O79" s="34">
        <f t="shared" si="9"/>
        <v>4050.3039491070331</v>
      </c>
      <c r="P79" s="34">
        <f t="shared" si="9"/>
        <v>4144.3936102288444</v>
      </c>
      <c r="Q79" s="34">
        <f t="shared" si="9"/>
        <v>4107.1886941357789</v>
      </c>
      <c r="R79" s="34">
        <f t="shared" si="9"/>
        <v>4210.8188953340477</v>
      </c>
      <c r="S79" s="34">
        <f t="shared" si="9"/>
        <v>4059.1243794800494</v>
      </c>
      <c r="T79" s="34">
        <f t="shared" si="9"/>
        <v>4618.5910929115298</v>
      </c>
      <c r="U79" s="34">
        <f t="shared" si="9"/>
        <v>4923.4120345367592</v>
      </c>
      <c r="V79" s="34">
        <f t="shared" si="9"/>
        <v>5307.788250676288</v>
      </c>
      <c r="W79" s="34">
        <f t="shared" si="9"/>
        <v>5002.2378311131897</v>
      </c>
      <c r="X79" s="34">
        <f t="shared" si="9"/>
        <v>4901.9978155686813</v>
      </c>
      <c r="Y79" s="34">
        <f t="shared" si="9"/>
        <v>4688.4080585117836</v>
      </c>
      <c r="Z79" s="34">
        <f t="shared" si="9"/>
        <v>4683.7258781360742</v>
      </c>
      <c r="AA79" s="34">
        <f t="shared" si="9"/>
        <v>4692.2137374796976</v>
      </c>
      <c r="AB79" s="34">
        <f t="shared" si="9"/>
        <v>4687.2002111182337</v>
      </c>
      <c r="AC79" s="34">
        <f t="shared" si="9"/>
        <v>4773.3395972979288</v>
      </c>
      <c r="AD79" s="34">
        <f t="shared" si="9"/>
        <v>4716.7445254698996</v>
      </c>
      <c r="AE79" s="34">
        <f t="shared" si="9"/>
        <v>4801.6842558330691</v>
      </c>
      <c r="AF79" s="34">
        <f t="shared" si="9"/>
        <v>4873.3648376536257</v>
      </c>
      <c r="AG79" s="34">
        <f t="shared" si="9"/>
        <v>4725.9146566442323</v>
      </c>
      <c r="AH79" s="34">
        <f t="shared" si="9"/>
        <v>4521.1785489481217</v>
      </c>
      <c r="AI79" s="34">
        <f t="shared" si="9"/>
        <v>4662.560819383174</v>
      </c>
      <c r="AJ79" s="113">
        <f t="shared" si="5"/>
        <v>1</v>
      </c>
      <c r="AK79" s="77">
        <f t="shared" si="6"/>
        <v>0.26646002851752182</v>
      </c>
      <c r="AL79" s="83">
        <f t="shared" si="7"/>
        <v>3.1271109712742051E-2</v>
      </c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</row>
    <row r="80" spans="1:9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</row>
    <row r="81" spans="1:9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</row>
    <row r="82" spans="1:9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</row>
    <row r="83" spans="1:9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</row>
    <row r="84" spans="1:9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</row>
    <row r="85" spans="1:9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</row>
    <row r="86" spans="1:9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</row>
    <row r="87" spans="1:9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</row>
    <row r="88" spans="1:9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</row>
    <row r="89" spans="1:9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</row>
    <row r="90" spans="1:9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</row>
    <row r="91" spans="1:9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</row>
    <row r="92" spans="1:9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</row>
    <row r="94" spans="1:9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</row>
    <row r="95" spans="1:9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</row>
    <row r="96" spans="1:9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</row>
    <row r="97" spans="1:9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</row>
    <row r="98" spans="1:95" ht="15.75" thickBot="1" x14ac:dyDescent="0.3">
      <c r="AH98"/>
      <c r="AI98"/>
      <c r="AK98" s="63"/>
    </row>
    <row r="99" spans="1:95" s="48" customFormat="1" ht="21" x14ac:dyDescent="0.35">
      <c r="A99" s="45"/>
      <c r="B99" s="45" t="s">
        <v>26</v>
      </c>
      <c r="C99" s="49"/>
      <c r="D99" s="47"/>
      <c r="E99" s="47"/>
      <c r="F99" s="47"/>
      <c r="G99" s="47"/>
      <c r="H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9"/>
      <c r="AH99" s="49"/>
      <c r="AI99" s="49"/>
      <c r="AJ99" s="49"/>
      <c r="AK99" s="63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</row>
    <row r="100" spans="1:95" x14ac:dyDescent="0.25"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3"/>
      <c r="AI100" s="63"/>
      <c r="AJ100" s="63"/>
      <c r="AK100" s="63"/>
    </row>
    <row r="101" spans="1:95" s="2" customFormat="1" ht="30" x14ac:dyDescent="0.25">
      <c r="B101" s="29" t="s">
        <v>5</v>
      </c>
      <c r="C101" s="139" t="s">
        <v>22</v>
      </c>
      <c r="D101" s="29">
        <v>1990</v>
      </c>
      <c r="E101" s="31">
        <v>1991</v>
      </c>
      <c r="F101" s="31">
        <v>1992</v>
      </c>
      <c r="G101" s="31">
        <v>1993</v>
      </c>
      <c r="H101" s="31">
        <v>1994</v>
      </c>
      <c r="I101" s="31">
        <v>1995</v>
      </c>
      <c r="J101" s="31">
        <v>1996</v>
      </c>
      <c r="K101" s="31">
        <v>1997</v>
      </c>
      <c r="L101" s="31">
        <v>1998</v>
      </c>
      <c r="M101" s="31">
        <v>1999</v>
      </c>
      <c r="N101" s="31">
        <v>2000</v>
      </c>
      <c r="O101" s="31">
        <v>2001</v>
      </c>
      <c r="P101" s="31">
        <v>2002</v>
      </c>
      <c r="Q101" s="31">
        <v>2003</v>
      </c>
      <c r="R101" s="31">
        <v>2004</v>
      </c>
      <c r="S101" s="31">
        <v>2005</v>
      </c>
      <c r="T101" s="31">
        <v>2006</v>
      </c>
      <c r="U101" s="31">
        <v>2007</v>
      </c>
      <c r="V101" s="31">
        <v>2008</v>
      </c>
      <c r="W101" s="31">
        <v>2009</v>
      </c>
      <c r="X101" s="31">
        <v>2010</v>
      </c>
      <c r="Y101" s="31">
        <v>2011</v>
      </c>
      <c r="Z101" s="31">
        <v>2012</v>
      </c>
      <c r="AA101" s="31">
        <v>2013</v>
      </c>
      <c r="AB101" s="31">
        <v>2014</v>
      </c>
      <c r="AC101" s="31">
        <v>2015</v>
      </c>
      <c r="AD101" s="31">
        <v>2016</v>
      </c>
      <c r="AE101" s="31">
        <v>2017</v>
      </c>
      <c r="AF101" s="31">
        <v>2018</v>
      </c>
      <c r="AG101" s="31">
        <v>2019</v>
      </c>
      <c r="AH101" s="31">
        <v>2020</v>
      </c>
      <c r="AI101" s="31">
        <v>2021</v>
      </c>
      <c r="AJ101" s="151" t="s">
        <v>78</v>
      </c>
      <c r="AK101" s="130" t="s">
        <v>30</v>
      </c>
      <c r="AL101" s="131" t="s">
        <v>31</v>
      </c>
      <c r="AM101" s="135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</row>
    <row r="102" spans="1:95" ht="18" x14ac:dyDescent="0.35">
      <c r="A102" s="128"/>
      <c r="B102" s="27" t="s">
        <v>0</v>
      </c>
      <c r="C102" s="140" t="s">
        <v>27</v>
      </c>
      <c r="D102" s="42">
        <v>760.43743715697804</v>
      </c>
      <c r="E102" s="42">
        <v>738.54790545981575</v>
      </c>
      <c r="F102" s="42">
        <v>817.72261535831558</v>
      </c>
      <c r="G102" s="42">
        <v>875.35407857239727</v>
      </c>
      <c r="H102" s="42">
        <v>858.59988349043726</v>
      </c>
      <c r="I102" s="42">
        <v>921.58739468062106</v>
      </c>
      <c r="J102" s="42">
        <v>941.8355393211059</v>
      </c>
      <c r="K102" s="42">
        <v>928.43528249451151</v>
      </c>
      <c r="L102" s="42">
        <v>913.7304185060168</v>
      </c>
      <c r="M102" s="42">
        <v>896.73666811718942</v>
      </c>
      <c r="N102" s="42">
        <v>891.62636675738338</v>
      </c>
      <c r="O102" s="42">
        <v>735.43512282644895</v>
      </c>
      <c r="P102" s="42">
        <v>833.44738299320807</v>
      </c>
      <c r="Q102" s="42">
        <v>800.59763840041353</v>
      </c>
      <c r="R102" s="42">
        <v>822.10422373737845</v>
      </c>
      <c r="S102" s="42">
        <v>742.27579695757936</v>
      </c>
      <c r="T102" s="42">
        <v>676.16624793131371</v>
      </c>
      <c r="U102" s="42">
        <v>768.90031104164586</v>
      </c>
      <c r="V102" s="42">
        <v>706.67813037021858</v>
      </c>
      <c r="W102" s="42">
        <v>762.70393720745039</v>
      </c>
      <c r="X102" s="42">
        <v>726.56824505484042</v>
      </c>
      <c r="Y102" s="42">
        <v>657.20260984912954</v>
      </c>
      <c r="Z102" s="42">
        <v>651.37378056662806</v>
      </c>
      <c r="AA102" s="42">
        <v>614.72284085059744</v>
      </c>
      <c r="AB102" s="42">
        <v>606.24671374501463</v>
      </c>
      <c r="AC102" s="42">
        <v>621.21667747516926</v>
      </c>
      <c r="AD102" s="42">
        <v>518.74680788472494</v>
      </c>
      <c r="AE102" s="42">
        <v>530.38114253534809</v>
      </c>
      <c r="AF102" s="42">
        <v>546.90019133575004</v>
      </c>
      <c r="AG102" s="42">
        <v>518.36234827609735</v>
      </c>
      <c r="AH102" s="42">
        <v>509.4936336131226</v>
      </c>
      <c r="AI102" s="42">
        <v>574.18107497655603</v>
      </c>
      <c r="AJ102" s="121">
        <f>AI102/$AI$110</f>
        <v>0.32495168988322254</v>
      </c>
      <c r="AK102" s="159">
        <f>AI102/D102-1</f>
        <v>-0.24493318329614655</v>
      </c>
      <c r="AL102" s="96">
        <f t="shared" ref="AL102:AL109" si="10">AI102/AH102-1</f>
        <v>0.12696417991466613</v>
      </c>
      <c r="AM102" s="63"/>
    </row>
    <row r="103" spans="1:95" ht="18" x14ac:dyDescent="0.35">
      <c r="A103" s="128"/>
      <c r="B103" s="27" t="s">
        <v>1</v>
      </c>
      <c r="C103" s="141" t="s">
        <v>27</v>
      </c>
      <c r="D103" s="42">
        <v>530.73591823477204</v>
      </c>
      <c r="E103" s="42">
        <v>549.21191631914883</v>
      </c>
      <c r="F103" s="42">
        <v>563.67772225792771</v>
      </c>
      <c r="G103" s="42">
        <v>560.50374633141587</v>
      </c>
      <c r="H103" s="42">
        <v>568.47867690442104</v>
      </c>
      <c r="I103" s="42">
        <v>558.25898635479928</v>
      </c>
      <c r="J103" s="42">
        <v>538.89399452016596</v>
      </c>
      <c r="K103" s="42">
        <v>570.16433367208515</v>
      </c>
      <c r="L103" s="42">
        <v>578.75820055907298</v>
      </c>
      <c r="M103" s="42">
        <v>604.31856515547929</v>
      </c>
      <c r="N103" s="42">
        <v>615.86241066626053</v>
      </c>
      <c r="O103" s="42">
        <v>622.41174301383376</v>
      </c>
      <c r="P103" s="42">
        <v>631.23263504694455</v>
      </c>
      <c r="Q103" s="42">
        <v>709.96868234396766</v>
      </c>
      <c r="R103" s="42">
        <v>746.60056463196599</v>
      </c>
      <c r="S103" s="42">
        <v>775.01451140915981</v>
      </c>
      <c r="T103" s="42">
        <v>883.21964516259538</v>
      </c>
      <c r="U103" s="42">
        <v>914.69020224588519</v>
      </c>
      <c r="V103" s="42">
        <v>860.94379220826875</v>
      </c>
      <c r="W103" s="42">
        <v>861.74910137922507</v>
      </c>
      <c r="X103" s="42">
        <v>814.17760547236117</v>
      </c>
      <c r="Y103" s="42">
        <v>795.72196679663409</v>
      </c>
      <c r="Z103" s="42">
        <v>790.30235473414916</v>
      </c>
      <c r="AA103" s="42">
        <v>804.79778169214183</v>
      </c>
      <c r="AB103" s="42">
        <v>804.01360051880101</v>
      </c>
      <c r="AC103" s="42">
        <v>826.65592321975635</v>
      </c>
      <c r="AD103" s="42">
        <v>901.757677618157</v>
      </c>
      <c r="AE103" s="42">
        <v>951.60435613813809</v>
      </c>
      <c r="AF103" s="42">
        <v>977.28021641610894</v>
      </c>
      <c r="AG103" s="42">
        <v>956.89806939512118</v>
      </c>
      <c r="AH103" s="42">
        <v>830.70461287902492</v>
      </c>
      <c r="AI103" s="42">
        <v>859.69234333153156</v>
      </c>
      <c r="AJ103" s="122">
        <f>AI103/$AI$110</f>
        <v>0.48653376420784156</v>
      </c>
      <c r="AK103" s="120">
        <f t="shared" ref="AK103:AK109" si="11">AI103/D103-1</f>
        <v>0.61981187591536813</v>
      </c>
      <c r="AL103" s="70">
        <f t="shared" si="10"/>
        <v>3.4895352695878401E-2</v>
      </c>
      <c r="AM103" s="63"/>
    </row>
    <row r="104" spans="1:95" ht="18" x14ac:dyDescent="0.35">
      <c r="A104" s="128"/>
      <c r="B104" s="27" t="s">
        <v>20</v>
      </c>
      <c r="C104" s="141" t="s">
        <v>27</v>
      </c>
      <c r="D104" s="42">
        <v>33.592689259466667</v>
      </c>
      <c r="E104" s="42">
        <v>32.201725389066667</v>
      </c>
      <c r="F104" s="42">
        <v>27.224410482266663</v>
      </c>
      <c r="G104" s="42">
        <v>26.429316349733334</v>
      </c>
      <c r="H104" s="42">
        <v>24.585201250133338</v>
      </c>
      <c r="I104" s="42">
        <v>30.243199507600004</v>
      </c>
      <c r="J104" s="42">
        <v>34.290320180666669</v>
      </c>
      <c r="K104" s="42">
        <v>32.124993649733341</v>
      </c>
      <c r="L104" s="42">
        <v>33.773912666933334</v>
      </c>
      <c r="M104" s="42">
        <v>32.33894076213334</v>
      </c>
      <c r="N104" s="42">
        <v>28.45911297426667</v>
      </c>
      <c r="O104" s="42">
        <v>25.02166617</v>
      </c>
      <c r="P104" s="42">
        <v>21.891146296399995</v>
      </c>
      <c r="Q104" s="42">
        <v>22.175639411333332</v>
      </c>
      <c r="R104" s="42">
        <v>23.50699608213333</v>
      </c>
      <c r="S104" s="42">
        <v>26.205441711733332</v>
      </c>
      <c r="T104" s="42">
        <v>28.3528346704</v>
      </c>
      <c r="U104" s="42">
        <v>22.219344058533331</v>
      </c>
      <c r="V104" s="42">
        <v>26.434971138933332</v>
      </c>
      <c r="W104" s="42">
        <v>21.952995185866662</v>
      </c>
      <c r="X104" s="42">
        <v>21.298554827999997</v>
      </c>
      <c r="Y104" s="42">
        <v>20.433647872000002</v>
      </c>
      <c r="Z104" s="42">
        <v>21.0236773996</v>
      </c>
      <c r="AA104" s="42">
        <v>19.765428672133336</v>
      </c>
      <c r="AB104" s="42">
        <v>19.698405336533337</v>
      </c>
      <c r="AC104" s="42">
        <v>20.597434940666666</v>
      </c>
      <c r="AD104" s="42">
        <v>22.746395399866667</v>
      </c>
      <c r="AE104" s="42">
        <v>23.133315475600003</v>
      </c>
      <c r="AF104" s="42">
        <v>24.770402378666667</v>
      </c>
      <c r="AG104" s="42">
        <v>27.967275005594509</v>
      </c>
      <c r="AH104" s="42">
        <v>13.2458178014416</v>
      </c>
      <c r="AI104" s="42">
        <v>20.8932966504</v>
      </c>
      <c r="AJ104" s="82">
        <f t="shared" ref="AJ104:AJ109" si="12">AI104/$AI$110</f>
        <v>1.1824339654622302E-2</v>
      </c>
      <c r="AK104" s="120">
        <f>AI104/D104-1</f>
        <v>-0.37804036797940743</v>
      </c>
      <c r="AL104" s="98">
        <f t="shared" si="10"/>
        <v>0.57735044854128148</v>
      </c>
      <c r="AM104" s="63"/>
    </row>
    <row r="105" spans="1:95" ht="18" x14ac:dyDescent="0.35">
      <c r="A105" s="128"/>
      <c r="B105" s="27" t="s">
        <v>21</v>
      </c>
      <c r="C105" s="141" t="s">
        <v>27</v>
      </c>
      <c r="D105" s="42">
        <v>32.90600746666972</v>
      </c>
      <c r="E105" s="42">
        <v>23.118334138098895</v>
      </c>
      <c r="F105" s="42">
        <v>26.214323179199816</v>
      </c>
      <c r="G105" s="42">
        <v>32.019149494338876</v>
      </c>
      <c r="H105" s="42">
        <v>26.952358460372999</v>
      </c>
      <c r="I105" s="42">
        <v>37.524068872575825</v>
      </c>
      <c r="J105" s="42">
        <v>44.252911984973828</v>
      </c>
      <c r="K105" s="42">
        <v>26.941495555809812</v>
      </c>
      <c r="L105" s="42">
        <v>20.668408117064299</v>
      </c>
      <c r="M105" s="42">
        <v>18.20758204949944</v>
      </c>
      <c r="N105" s="42">
        <v>12.662544690953844</v>
      </c>
      <c r="O105" s="42">
        <v>20.64303991064217</v>
      </c>
      <c r="P105" s="42">
        <v>18.67809749364854</v>
      </c>
      <c r="Q105" s="42">
        <v>34.257314086427598</v>
      </c>
      <c r="R105" s="42">
        <v>48.756120365330574</v>
      </c>
      <c r="S105" s="42">
        <v>22.602848961105504</v>
      </c>
      <c r="T105" s="42">
        <v>51.559117007313546</v>
      </c>
      <c r="U105" s="42">
        <v>61.411857554830583</v>
      </c>
      <c r="V105" s="42">
        <v>55.369715839883263</v>
      </c>
      <c r="W105" s="42">
        <v>31.752075715851465</v>
      </c>
      <c r="X105" s="42">
        <v>35.307139818880238</v>
      </c>
      <c r="Y105" s="42">
        <v>18.702742389807792</v>
      </c>
      <c r="Z105" s="42">
        <v>13.816453576776222</v>
      </c>
      <c r="AA105" s="42">
        <v>15.811424417433498</v>
      </c>
      <c r="AB105" s="42">
        <v>20.451208760690278</v>
      </c>
      <c r="AC105" s="42">
        <v>26.634994300275558</v>
      </c>
      <c r="AD105" s="42">
        <v>27.81676446884132</v>
      </c>
      <c r="AE105" s="42">
        <v>31.643250676769519</v>
      </c>
      <c r="AF105" s="42">
        <v>43.469950045502642</v>
      </c>
      <c r="AG105" s="42">
        <v>53.202633514638372</v>
      </c>
      <c r="AH105" s="42">
        <v>25.153031456029371</v>
      </c>
      <c r="AI105" s="42">
        <v>17.515177835835175</v>
      </c>
      <c r="AJ105" s="82">
        <f t="shared" si="12"/>
        <v>9.9125291382900303E-3</v>
      </c>
      <c r="AK105" s="120">
        <f>AI105/D105-1</f>
        <v>-0.46772096695181919</v>
      </c>
      <c r="AL105" s="98">
        <f t="shared" si="10"/>
        <v>-0.30365539173861067</v>
      </c>
      <c r="AM105" s="63"/>
    </row>
    <row r="106" spans="1:95" ht="18" x14ac:dyDescent="0.35">
      <c r="A106" s="137"/>
      <c r="B106" s="27" t="s">
        <v>18</v>
      </c>
      <c r="C106" s="141" t="s">
        <v>27</v>
      </c>
      <c r="D106" s="42">
        <v>132.69956180646039</v>
      </c>
      <c r="E106" s="42">
        <v>126.61678523119784</v>
      </c>
      <c r="F106" s="42">
        <v>118.0009741831809</v>
      </c>
      <c r="G106" s="42">
        <v>127.39940553726262</v>
      </c>
      <c r="H106" s="42">
        <v>129.83810631241096</v>
      </c>
      <c r="I106" s="42">
        <v>163.28813671537699</v>
      </c>
      <c r="J106" s="42">
        <v>158.35483371464713</v>
      </c>
      <c r="K106" s="42">
        <v>190.80562569111964</v>
      </c>
      <c r="L106" s="42">
        <v>192.96132537344994</v>
      </c>
      <c r="M106" s="42">
        <v>211.50313771401193</v>
      </c>
      <c r="N106" s="42">
        <v>216.21632875366112</v>
      </c>
      <c r="O106" s="42">
        <v>211.51012539531609</v>
      </c>
      <c r="P106" s="42">
        <v>198.07630808808773</v>
      </c>
      <c r="Q106" s="42">
        <v>181.57113148074808</v>
      </c>
      <c r="R106" s="42">
        <v>217.89668386268426</v>
      </c>
      <c r="S106" s="42">
        <v>236.89254361749528</v>
      </c>
      <c r="T106" s="42">
        <v>214.30164332811569</v>
      </c>
      <c r="U106" s="42">
        <v>215.83366248928388</v>
      </c>
      <c r="V106" s="42">
        <v>208.96156893666625</v>
      </c>
      <c r="W106" s="42">
        <v>145.57310735873386</v>
      </c>
      <c r="X106" s="42">
        <v>116.66251837871674</v>
      </c>
      <c r="Y106" s="42">
        <v>106.72417328753401</v>
      </c>
      <c r="Z106" s="42">
        <v>102.82225724651585</v>
      </c>
      <c r="AA106" s="42">
        <v>98.852644261966958</v>
      </c>
      <c r="AB106" s="42">
        <v>117.37447230447313</v>
      </c>
      <c r="AC106" s="42">
        <v>116.13287890779708</v>
      </c>
      <c r="AD106" s="42">
        <v>134.88913485699297</v>
      </c>
      <c r="AE106" s="42">
        <v>138.05064207733517</v>
      </c>
      <c r="AF106" s="42">
        <v>109.98053877254956</v>
      </c>
      <c r="AG106" s="42">
        <v>86.903419069836758</v>
      </c>
      <c r="AH106" s="42">
        <v>63.052941906921831</v>
      </c>
      <c r="AI106" s="42">
        <v>60.291972034396778</v>
      </c>
      <c r="AJ106" s="82">
        <f t="shared" si="12"/>
        <v>3.4121602144008618E-2</v>
      </c>
      <c r="AK106" s="120">
        <f t="shared" si="11"/>
        <v>-0.54565055668886542</v>
      </c>
      <c r="AL106" s="70">
        <f t="shared" si="10"/>
        <v>-4.3788121363167676E-2</v>
      </c>
      <c r="AM106" s="63"/>
    </row>
    <row r="107" spans="1:95" ht="18" x14ac:dyDescent="0.35">
      <c r="A107" s="137"/>
      <c r="B107" s="27" t="s">
        <v>33</v>
      </c>
      <c r="C107" s="141" t="s">
        <v>27</v>
      </c>
      <c r="D107" s="42">
        <v>238.30199647388648</v>
      </c>
      <c r="E107" s="42">
        <v>167.10541943108461</v>
      </c>
      <c r="F107" s="42">
        <v>230.39799911333938</v>
      </c>
      <c r="G107" s="42">
        <v>249.17512092327905</v>
      </c>
      <c r="H107" s="42">
        <v>228.61205079997302</v>
      </c>
      <c r="I107" s="42">
        <v>216.639545379906</v>
      </c>
      <c r="J107" s="42">
        <v>263.73444065167189</v>
      </c>
      <c r="K107" s="42">
        <v>302.02142715828603</v>
      </c>
      <c r="L107" s="42">
        <v>272.74541738400103</v>
      </c>
      <c r="M107" s="42">
        <v>279.90163871515466</v>
      </c>
      <c r="N107" s="42">
        <v>226.02851107306066</v>
      </c>
      <c r="O107" s="42">
        <v>263.06782162289642</v>
      </c>
      <c r="P107" s="42">
        <v>279.17283515061831</v>
      </c>
      <c r="Q107" s="42">
        <v>257.60923047290134</v>
      </c>
      <c r="R107" s="42">
        <v>239.54881150708445</v>
      </c>
      <c r="S107" s="42">
        <v>185.03963360438971</v>
      </c>
      <c r="T107" s="42">
        <v>189.21139192701142</v>
      </c>
      <c r="U107" s="42">
        <v>183.90268549207769</v>
      </c>
      <c r="V107" s="42">
        <v>160.63431565512604</v>
      </c>
      <c r="W107" s="42">
        <v>116.70452004705513</v>
      </c>
      <c r="X107" s="42">
        <v>84.411799420601653</v>
      </c>
      <c r="Y107" s="42">
        <v>98.714126519505754</v>
      </c>
      <c r="Z107" s="42">
        <v>83.589289785807523</v>
      </c>
      <c r="AA107" s="42">
        <v>74.708501704446064</v>
      </c>
      <c r="AB107" s="42">
        <v>31.896693599301095</v>
      </c>
      <c r="AC107" s="42">
        <v>61.741052156079355</v>
      </c>
      <c r="AD107" s="42">
        <v>59.933537777500632</v>
      </c>
      <c r="AE107" s="42">
        <v>31.319911894929575</v>
      </c>
      <c r="AF107" s="42">
        <v>37.869159429064503</v>
      </c>
      <c r="AG107" s="42">
        <v>28.604367521815185</v>
      </c>
      <c r="AH107" s="42">
        <v>32.045116125792724</v>
      </c>
      <c r="AI107" s="42">
        <v>42.059940213531519</v>
      </c>
      <c r="AJ107" s="82">
        <f t="shared" si="12"/>
        <v>2.3803377095513674E-2</v>
      </c>
      <c r="AK107" s="120">
        <f t="shared" si="11"/>
        <v>-0.82350151976951436</v>
      </c>
      <c r="AL107" s="98">
        <f t="shared" si="10"/>
        <v>0.31252263366516519</v>
      </c>
      <c r="AM107" s="63"/>
    </row>
    <row r="108" spans="1:95" ht="18" x14ac:dyDescent="0.35">
      <c r="A108" s="128"/>
      <c r="B108" s="27" t="s">
        <v>2</v>
      </c>
      <c r="C108" s="141" t="s">
        <v>27</v>
      </c>
      <c r="D108" s="42">
        <v>61.574334357545837</v>
      </c>
      <c r="E108" s="42">
        <v>70.154014848439829</v>
      </c>
      <c r="F108" s="42">
        <v>67.791788574964158</v>
      </c>
      <c r="G108" s="42">
        <v>85.572844383378467</v>
      </c>
      <c r="H108" s="42">
        <v>70.319060800123538</v>
      </c>
      <c r="I108" s="42">
        <v>82.457990170658434</v>
      </c>
      <c r="J108" s="42">
        <v>81.53239883625325</v>
      </c>
      <c r="K108" s="42">
        <v>67.138591404165552</v>
      </c>
      <c r="L108" s="42">
        <v>84.222237993796114</v>
      </c>
      <c r="M108" s="42">
        <v>112.15179494287861</v>
      </c>
      <c r="N108" s="42">
        <v>154.16614156765178</v>
      </c>
      <c r="O108" s="42">
        <v>144.88875098397415</v>
      </c>
      <c r="P108" s="42">
        <v>148.51789217619518</v>
      </c>
      <c r="Q108" s="42">
        <v>137.42801253995231</v>
      </c>
      <c r="R108" s="42">
        <v>124.04475425748892</v>
      </c>
      <c r="S108" s="42">
        <v>119.43739330616143</v>
      </c>
      <c r="T108" s="42">
        <v>129.4591322935857</v>
      </c>
      <c r="U108" s="42">
        <v>150.1365476380019</v>
      </c>
      <c r="V108" s="42">
        <v>188.79046841169912</v>
      </c>
      <c r="W108" s="42">
        <v>172.68275584137766</v>
      </c>
      <c r="X108" s="42">
        <v>194.76400000000001</v>
      </c>
      <c r="Y108" s="42">
        <v>183.428</v>
      </c>
      <c r="Z108" s="42">
        <v>175.14867999999998</v>
      </c>
      <c r="AA108" s="42">
        <v>177.02600000000001</v>
      </c>
      <c r="AB108" s="42">
        <v>187.44652000000002</v>
      </c>
      <c r="AC108" s="42">
        <v>167.55332000000001</v>
      </c>
      <c r="AD108" s="42">
        <v>152.1463984264463</v>
      </c>
      <c r="AE108" s="42">
        <v>149.39019999999999</v>
      </c>
      <c r="AF108" s="42">
        <v>159.285</v>
      </c>
      <c r="AG108" s="42">
        <v>166.61846041329147</v>
      </c>
      <c r="AH108" s="42">
        <v>179.18884</v>
      </c>
      <c r="AI108" s="42">
        <v>179.70779999999999</v>
      </c>
      <c r="AJ108" s="82">
        <f t="shared" si="12"/>
        <v>0.10170372351192612</v>
      </c>
      <c r="AK108" s="120">
        <f>AI108/D108-1</f>
        <v>1.9185504297372415</v>
      </c>
      <c r="AL108" s="70">
        <f t="shared" si="10"/>
        <v>2.8961625065488938E-3</v>
      </c>
      <c r="AM108" s="63"/>
    </row>
    <row r="109" spans="1:95" ht="18" x14ac:dyDescent="0.35">
      <c r="A109" s="2"/>
      <c r="B109" s="27" t="s">
        <v>3</v>
      </c>
      <c r="C109" s="142" t="s">
        <v>27</v>
      </c>
      <c r="D109" s="42">
        <f t="shared" ref="D109:AH109" si="13">D110-SUM(D102:D108)</f>
        <v>50.335770503307231</v>
      </c>
      <c r="E109" s="42">
        <f t="shared" si="13"/>
        <v>48.432159784438454</v>
      </c>
      <c r="F109" s="42">
        <f t="shared" si="13"/>
        <v>48.135635070862918</v>
      </c>
      <c r="G109" s="42">
        <f t="shared" si="13"/>
        <v>47.432715786530707</v>
      </c>
      <c r="H109" s="42">
        <f t="shared" si="13"/>
        <v>45.358698716172967</v>
      </c>
      <c r="I109" s="42">
        <f t="shared" si="13"/>
        <v>47.307615810321295</v>
      </c>
      <c r="J109" s="42">
        <f t="shared" si="13"/>
        <v>49.867642539432381</v>
      </c>
      <c r="K109" s="42">
        <f t="shared" si="13"/>
        <v>35.050761459775458</v>
      </c>
      <c r="L109" s="42">
        <f t="shared" si="13"/>
        <v>49.438386152948624</v>
      </c>
      <c r="M109" s="42">
        <f t="shared" si="13"/>
        <v>47.541566671626242</v>
      </c>
      <c r="N109" s="42">
        <f t="shared" si="13"/>
        <v>39.890457594883173</v>
      </c>
      <c r="O109" s="42">
        <f t="shared" si="13"/>
        <v>50.717565129013337</v>
      </c>
      <c r="P109" s="42">
        <f t="shared" si="13"/>
        <v>52.59919760114235</v>
      </c>
      <c r="Q109" s="42">
        <f t="shared" si="13"/>
        <v>29.114709085180948</v>
      </c>
      <c r="R109" s="42">
        <f t="shared" si="13"/>
        <v>49.014626648300236</v>
      </c>
      <c r="S109" s="42">
        <f t="shared" si="13"/>
        <v>50.944391765060573</v>
      </c>
      <c r="T109" s="42">
        <f t="shared" si="13"/>
        <v>49.24919537009373</v>
      </c>
      <c r="U109" s="42">
        <f t="shared" si="13"/>
        <v>45.682439181581231</v>
      </c>
      <c r="V109" s="42">
        <f t="shared" si="13"/>
        <v>26.832804307158767</v>
      </c>
      <c r="W109" s="42">
        <f t="shared" si="13"/>
        <v>23.658814993418673</v>
      </c>
      <c r="X109" s="42">
        <f t="shared" si="13"/>
        <v>33.231316830541346</v>
      </c>
      <c r="Y109" s="42">
        <f t="shared" si="13"/>
        <v>23.771072831169704</v>
      </c>
      <c r="Z109" s="42">
        <f t="shared" si="13"/>
        <v>17.499943440361449</v>
      </c>
      <c r="AA109" s="42">
        <f t="shared" si="13"/>
        <v>14.551063257402802</v>
      </c>
      <c r="AB109" s="42">
        <f t="shared" si="13"/>
        <v>21.599419924997164</v>
      </c>
      <c r="AC109" s="42">
        <f t="shared" si="13"/>
        <v>13.08241633900434</v>
      </c>
      <c r="AD109" s="42">
        <f t="shared" si="13"/>
        <v>10.745957758601207</v>
      </c>
      <c r="AE109" s="42">
        <f t="shared" si="13"/>
        <v>14.781438724320196</v>
      </c>
      <c r="AF109" s="42">
        <f t="shared" si="13"/>
        <v>11.828864198546171</v>
      </c>
      <c r="AG109" s="42">
        <f t="shared" si="13"/>
        <v>15.605468242440566</v>
      </c>
      <c r="AH109" s="42">
        <f t="shared" si="13"/>
        <v>11.026885169714433</v>
      </c>
      <c r="AI109" s="42">
        <f>AI110-SUM(AI102:AI108)</f>
        <v>12.632049358188397</v>
      </c>
      <c r="AJ109" s="82">
        <f t="shared" si="12"/>
        <v>7.1489743645751407E-3</v>
      </c>
      <c r="AK109" s="120">
        <f t="shared" si="11"/>
        <v>-0.74904428338176676</v>
      </c>
      <c r="AL109" s="70">
        <f t="shared" si="10"/>
        <v>0.14556823289341758</v>
      </c>
      <c r="AM109" s="63"/>
    </row>
    <row r="110" spans="1:95" s="2" customFormat="1" ht="18" x14ac:dyDescent="0.35">
      <c r="A110"/>
      <c r="B110" s="107" t="s">
        <v>4</v>
      </c>
      <c r="C110" s="143" t="s">
        <v>28</v>
      </c>
      <c r="D110" s="34">
        <v>1840.5837152590866</v>
      </c>
      <c r="E110" s="34">
        <v>1755.3882606012908</v>
      </c>
      <c r="F110" s="34">
        <v>1899.1654682200569</v>
      </c>
      <c r="G110" s="34">
        <v>2003.8863773783366</v>
      </c>
      <c r="H110" s="34">
        <v>1952.7440367340453</v>
      </c>
      <c r="I110" s="34">
        <v>2057.3069374918587</v>
      </c>
      <c r="J110" s="34">
        <v>2112.7620817489174</v>
      </c>
      <c r="K110" s="34">
        <v>2152.6825110854866</v>
      </c>
      <c r="L110" s="34">
        <v>2146.2983067532828</v>
      </c>
      <c r="M110" s="34">
        <v>2202.699894127973</v>
      </c>
      <c r="N110" s="34">
        <v>2184.9118740781214</v>
      </c>
      <c r="O110" s="34">
        <v>2073.6958350521245</v>
      </c>
      <c r="P110" s="34">
        <v>2183.6154948462445</v>
      </c>
      <c r="Q110" s="34">
        <v>2172.722357820925</v>
      </c>
      <c r="R110" s="34">
        <v>2271.4727810923664</v>
      </c>
      <c r="S110" s="34">
        <v>2158.4125613326851</v>
      </c>
      <c r="T110" s="34">
        <v>2221.5192076904291</v>
      </c>
      <c r="U110" s="34">
        <v>2362.7770497018396</v>
      </c>
      <c r="V110" s="34">
        <v>2234.6457668679541</v>
      </c>
      <c r="W110" s="34">
        <v>2136.7773077289789</v>
      </c>
      <c r="X110" s="34">
        <v>2026.4211798039414</v>
      </c>
      <c r="Y110" s="34">
        <v>1904.6983395457808</v>
      </c>
      <c r="Z110" s="34">
        <v>1855.5764367498384</v>
      </c>
      <c r="AA110" s="34">
        <v>1820.2356848561219</v>
      </c>
      <c r="AB110" s="34">
        <v>1808.7270341898104</v>
      </c>
      <c r="AC110" s="34">
        <v>1853.6146973387486</v>
      </c>
      <c r="AD110" s="34">
        <v>1828.7826741911308</v>
      </c>
      <c r="AE110" s="34">
        <v>1870.3042575224408</v>
      </c>
      <c r="AF110" s="34">
        <v>1911.3843225761887</v>
      </c>
      <c r="AG110" s="34">
        <v>1854.1620414388353</v>
      </c>
      <c r="AH110" s="34">
        <v>1663.9108789520474</v>
      </c>
      <c r="AI110" s="34">
        <v>1766.9736544004395</v>
      </c>
      <c r="AJ110" s="76">
        <f>AI110/$AI$110</f>
        <v>1</v>
      </c>
      <c r="AK110" s="77">
        <f>AH110/D110-1</f>
        <v>-9.5987395108605655E-2</v>
      </c>
      <c r="AL110" s="83">
        <f>AI110/AH110-1</f>
        <v>6.1940081498416788E-2</v>
      </c>
      <c r="AM110" s="134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</row>
    <row r="111" spans="1:95" x14ac:dyDescent="0.25">
      <c r="A111" s="128"/>
      <c r="B111" s="169" t="s">
        <v>64</v>
      </c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/>
      <c r="AK111"/>
      <c r="AL111"/>
      <c r="AM111"/>
      <c r="AN111" s="132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6"/>
      <c r="BX111" s="18"/>
      <c r="BY111" s="63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</row>
    <row r="112" spans="1:95" x14ac:dyDescent="0.25">
      <c r="AK112" s="63"/>
    </row>
    <row r="113" spans="1:37" x14ac:dyDescent="0.25">
      <c r="AK113" s="63"/>
    </row>
    <row r="114" spans="1:37" x14ac:dyDescent="0.25">
      <c r="AK114" s="63"/>
    </row>
    <row r="115" spans="1:37" x14ac:dyDescent="0.25">
      <c r="AK115" s="63"/>
    </row>
    <row r="116" spans="1:37" x14ac:dyDescent="0.25">
      <c r="A116" s="2"/>
    </row>
    <row r="117" spans="1:37" x14ac:dyDescent="0.25">
      <c r="AK117" s="63"/>
    </row>
    <row r="118" spans="1:37" x14ac:dyDescent="0.25">
      <c r="AK118" s="63"/>
    </row>
    <row r="119" spans="1:37" x14ac:dyDescent="0.25">
      <c r="N119" s="2"/>
      <c r="AK119" s="63"/>
    </row>
    <row r="120" spans="1:37" x14ac:dyDescent="0.25">
      <c r="AK120" s="63"/>
    </row>
    <row r="121" spans="1:37" x14ac:dyDescent="0.25">
      <c r="AK121" s="63"/>
    </row>
    <row r="122" spans="1:37" x14ac:dyDescent="0.25">
      <c r="AK122" s="63"/>
    </row>
    <row r="123" spans="1:37" x14ac:dyDescent="0.25">
      <c r="AK123" s="63"/>
    </row>
    <row r="124" spans="1:37" x14ac:dyDescent="0.25">
      <c r="AK124" s="63"/>
    </row>
    <row r="125" spans="1:37" x14ac:dyDescent="0.25">
      <c r="AK125" s="63"/>
    </row>
    <row r="126" spans="1:37" x14ac:dyDescent="0.25">
      <c r="AK126" s="63"/>
    </row>
    <row r="127" spans="1:37" x14ac:dyDescent="0.25">
      <c r="AK127" s="63"/>
    </row>
    <row r="128" spans="1:37" x14ac:dyDescent="0.25">
      <c r="AK128" s="63"/>
    </row>
    <row r="129" spans="1:95" x14ac:dyDescent="0.25">
      <c r="AK129" s="63"/>
    </row>
    <row r="130" spans="1:95" x14ac:dyDescent="0.25">
      <c r="AK130" s="63"/>
    </row>
    <row r="131" spans="1:95" x14ac:dyDescent="0.25">
      <c r="AK131" s="63"/>
    </row>
    <row r="132" spans="1:95" ht="35.25" customHeight="1" x14ac:dyDescent="0.25">
      <c r="B132" s="29" t="s">
        <v>23</v>
      </c>
      <c r="C132" s="139" t="s">
        <v>22</v>
      </c>
      <c r="D132" s="29">
        <v>1990</v>
      </c>
      <c r="E132" s="31">
        <v>1991</v>
      </c>
      <c r="F132" s="31">
        <v>1992</v>
      </c>
      <c r="G132" s="31">
        <v>1993</v>
      </c>
      <c r="H132" s="31">
        <v>1994</v>
      </c>
      <c r="I132" s="31">
        <v>1995</v>
      </c>
      <c r="J132" s="31">
        <v>1996</v>
      </c>
      <c r="K132" s="31">
        <v>1997</v>
      </c>
      <c r="L132" s="31">
        <v>1998</v>
      </c>
      <c r="M132" s="31">
        <v>1999</v>
      </c>
      <c r="N132" s="31">
        <v>2000</v>
      </c>
      <c r="O132" s="31">
        <v>2001</v>
      </c>
      <c r="P132" s="31">
        <v>2002</v>
      </c>
      <c r="Q132" s="31">
        <v>2003</v>
      </c>
      <c r="R132" s="31">
        <v>2004</v>
      </c>
      <c r="S132" s="31">
        <v>2005</v>
      </c>
      <c r="T132" s="31">
        <v>2006</v>
      </c>
      <c r="U132" s="31">
        <v>2007</v>
      </c>
      <c r="V132" s="31">
        <v>2008</v>
      </c>
      <c r="W132" s="31">
        <v>2009</v>
      </c>
      <c r="X132" s="31">
        <v>2010</v>
      </c>
      <c r="Y132" s="31">
        <v>2011</v>
      </c>
      <c r="Z132" s="31">
        <v>2012</v>
      </c>
      <c r="AA132" s="31">
        <v>2013</v>
      </c>
      <c r="AB132" s="31">
        <v>2014</v>
      </c>
      <c r="AC132" s="31">
        <v>2015</v>
      </c>
      <c r="AD132" s="31">
        <v>2016</v>
      </c>
      <c r="AE132" s="31">
        <v>2017</v>
      </c>
      <c r="AF132" s="31">
        <v>2018</v>
      </c>
      <c r="AG132" s="31">
        <v>2019</v>
      </c>
      <c r="AH132" s="31">
        <v>2020</v>
      </c>
      <c r="AI132" s="31">
        <v>2021</v>
      </c>
      <c r="AJ132" s="175" t="s">
        <v>78</v>
      </c>
      <c r="AK132" s="126" t="s">
        <v>30</v>
      </c>
      <c r="AL132" s="127" t="s">
        <v>31</v>
      </c>
      <c r="AM132" s="135"/>
    </row>
    <row r="133" spans="1:95" ht="18" x14ac:dyDescent="0.35">
      <c r="A133" s="128"/>
      <c r="B133" s="27" t="s">
        <v>6</v>
      </c>
      <c r="C133" s="140" t="s">
        <v>27</v>
      </c>
      <c r="D133" s="66">
        <v>52.256339687250005</v>
      </c>
      <c r="E133" s="66">
        <v>48.627777945875003</v>
      </c>
      <c r="F133" s="66">
        <v>45.670125973500006</v>
      </c>
      <c r="G133" s="66">
        <v>39.654677162187504</v>
      </c>
      <c r="H133" s="66">
        <v>37.353068341500006</v>
      </c>
      <c r="I133" s="66">
        <v>37.842061164624994</v>
      </c>
      <c r="J133" s="66">
        <v>41.755640560312507</v>
      </c>
      <c r="K133" s="66">
        <v>46.51906850406251</v>
      </c>
      <c r="L133" s="66">
        <v>54.358745967250002</v>
      </c>
      <c r="M133" s="66">
        <v>61.405246905937503</v>
      </c>
      <c r="N133" s="66">
        <v>65.449830021950021</v>
      </c>
      <c r="O133" s="66">
        <v>58.659445362750006</v>
      </c>
      <c r="P133" s="66">
        <v>39.313677956750006</v>
      </c>
      <c r="Q133" s="66">
        <v>32.975809699750002</v>
      </c>
      <c r="R133" s="66">
        <v>50.813966560750004</v>
      </c>
      <c r="S133" s="66">
        <v>54.981288890000009</v>
      </c>
      <c r="T133" s="66">
        <v>62.168088455000003</v>
      </c>
      <c r="U133" s="66">
        <v>64.331651867560012</v>
      </c>
      <c r="V133" s="66">
        <v>61.804693555000007</v>
      </c>
      <c r="W133" s="66">
        <v>28.685283075320005</v>
      </c>
      <c r="X133" s="66">
        <v>10.399972692080002</v>
      </c>
      <c r="Y133" s="66">
        <v>20.143580462280003</v>
      </c>
      <c r="Z133" s="66">
        <v>0.50936247647999999</v>
      </c>
      <c r="AA133" s="66">
        <v>0.55272388644000003</v>
      </c>
      <c r="AB133" s="66">
        <v>0.54749451240000002</v>
      </c>
      <c r="AC133" s="66">
        <v>0.71654013156000007</v>
      </c>
      <c r="AD133" s="66">
        <v>0.77397152472000008</v>
      </c>
      <c r="AE133" s="66">
        <v>0.90232273404000007</v>
      </c>
      <c r="AF133" s="66">
        <v>0.90521219079999993</v>
      </c>
      <c r="AG133" s="66">
        <v>0.95699099012000011</v>
      </c>
      <c r="AH133" s="66">
        <v>0.89499845720000004</v>
      </c>
      <c r="AI133" s="66">
        <v>0.93069417912000008</v>
      </c>
      <c r="AJ133" s="158">
        <f t="shared" ref="AJ133:AJ140" si="14">AI133/$AI$140</f>
        <v>4.6376934271565783E-4</v>
      </c>
      <c r="AK133" s="95">
        <f t="shared" ref="AK133:AK140" si="15">AI133/D133-1</f>
        <v>-0.98218983218705846</v>
      </c>
      <c r="AL133" s="70">
        <f>AI133/AH133-1</f>
        <v>3.9883556930001784E-2</v>
      </c>
      <c r="AM133" s="63"/>
    </row>
    <row r="134" spans="1:95" ht="18" x14ac:dyDescent="0.35">
      <c r="A134" s="128"/>
      <c r="B134" s="27" t="s">
        <v>7</v>
      </c>
      <c r="C134" s="141" t="s">
        <v>27</v>
      </c>
      <c r="D134" s="66">
        <v>41.70030188679246</v>
      </c>
      <c r="E134" s="66">
        <v>40.327981132075472</v>
      </c>
      <c r="F134" s="66">
        <v>36.028622641509436</v>
      </c>
      <c r="G134" s="66">
        <v>37.871999999999993</v>
      </c>
      <c r="H134" s="66">
        <v>38.247415094339615</v>
      </c>
      <c r="I134" s="66">
        <v>36.495358490566034</v>
      </c>
      <c r="J134" s="66">
        <v>42.536811320754715</v>
      </c>
      <c r="K134" s="66">
        <v>35.574018867924522</v>
      </c>
      <c r="L134" s="66">
        <v>31.03041509433962</v>
      </c>
      <c r="M134" s="66">
        <v>31.355952830188677</v>
      </c>
      <c r="N134" s="66">
        <v>16.333707547169812</v>
      </c>
      <c r="O134" s="66">
        <v>14.297971698113207</v>
      </c>
      <c r="P134" s="66">
        <v>0.45369811320754716</v>
      </c>
      <c r="Q134" s="66">
        <v>0.47860377358490569</v>
      </c>
      <c r="R134" s="66">
        <v>0.38885584464161987</v>
      </c>
      <c r="S134" s="66">
        <v>0</v>
      </c>
      <c r="T134" s="66">
        <v>0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0</v>
      </c>
      <c r="AB134" s="66">
        <v>0</v>
      </c>
      <c r="AC134" s="66">
        <v>0</v>
      </c>
      <c r="AD134" s="66">
        <v>0</v>
      </c>
      <c r="AE134" s="66">
        <v>0</v>
      </c>
      <c r="AF134" s="66">
        <v>0</v>
      </c>
      <c r="AG134" s="66">
        <v>0</v>
      </c>
      <c r="AH134" s="66">
        <v>0</v>
      </c>
      <c r="AI134" s="66">
        <v>0</v>
      </c>
      <c r="AJ134" s="122">
        <f t="shared" si="14"/>
        <v>0</v>
      </c>
      <c r="AK134" s="97">
        <f t="shared" si="15"/>
        <v>-1</v>
      </c>
      <c r="AL134" s="70"/>
      <c r="AM134" s="63"/>
    </row>
    <row r="135" spans="1:95" ht="18" x14ac:dyDescent="0.35">
      <c r="A135" s="128"/>
      <c r="B135" s="27" t="s">
        <v>84</v>
      </c>
      <c r="C135" s="141" t="s">
        <v>27</v>
      </c>
      <c r="D135" s="42">
        <v>584.02647277080598</v>
      </c>
      <c r="E135" s="42">
        <v>511.273947602943</v>
      </c>
      <c r="F135" s="42">
        <v>301.38514547007009</v>
      </c>
      <c r="G135" s="42">
        <v>220.97402310838271</v>
      </c>
      <c r="H135" s="42">
        <v>198.23658153612337</v>
      </c>
      <c r="I135" s="42">
        <v>216.34383922975644</v>
      </c>
      <c r="J135" s="42">
        <v>186.93379884741088</v>
      </c>
      <c r="K135" s="42">
        <v>280.12409822292682</v>
      </c>
      <c r="L135" s="42">
        <v>462.00564836059743</v>
      </c>
      <c r="M135" s="42">
        <v>537.93035391162721</v>
      </c>
      <c r="N135" s="42">
        <v>487.74535268246626</v>
      </c>
      <c r="O135" s="42">
        <v>479.60292131211997</v>
      </c>
      <c r="P135" s="42">
        <v>478.11541899358679</v>
      </c>
      <c r="Q135" s="42">
        <v>473.56894969857348</v>
      </c>
      <c r="R135" s="42">
        <v>456.78557352619629</v>
      </c>
      <c r="S135" s="42">
        <v>444.80851616708713</v>
      </c>
      <c r="T135" s="42">
        <v>869.57185988485026</v>
      </c>
      <c r="U135" s="42">
        <v>990.98126629758121</v>
      </c>
      <c r="V135" s="42">
        <v>1556.7584922170536</v>
      </c>
      <c r="W135" s="42">
        <v>1393.4018646112659</v>
      </c>
      <c r="X135" s="42">
        <v>1391.9209450624717</v>
      </c>
      <c r="Y135" s="42">
        <v>1281.3105455922127</v>
      </c>
      <c r="Z135" s="42">
        <v>1328.7342410906138</v>
      </c>
      <c r="AA135" s="42">
        <v>1353.4714335748733</v>
      </c>
      <c r="AB135" s="42">
        <v>1368.5549133196287</v>
      </c>
      <c r="AC135" s="42">
        <v>1392.8009611325194</v>
      </c>
      <c r="AD135" s="42">
        <v>1354.0817500285532</v>
      </c>
      <c r="AE135" s="42">
        <v>1385.559079923195</v>
      </c>
      <c r="AF135" s="42">
        <v>1382.5326490562106</v>
      </c>
      <c r="AG135" s="42">
        <v>1363.2348061869016</v>
      </c>
      <c r="AH135" s="42">
        <v>1347.2027898796412</v>
      </c>
      <c r="AI135" s="42">
        <v>1361.0898434635815</v>
      </c>
      <c r="AJ135" s="82">
        <f t="shared" si="14"/>
        <v>0.67823755240084527</v>
      </c>
      <c r="AK135" s="97">
        <f t="shared" si="15"/>
        <v>1.3305276505808745</v>
      </c>
      <c r="AL135" s="70">
        <f t="shared" ref="AL135:AL140" si="16">AI135/AH135-1</f>
        <v>1.0308064745902845E-2</v>
      </c>
      <c r="AM135" s="63"/>
    </row>
    <row r="136" spans="1:95" ht="18" x14ac:dyDescent="0.35">
      <c r="A136" s="128"/>
      <c r="B136" s="27" t="s">
        <v>85</v>
      </c>
      <c r="C136" s="141" t="s">
        <v>27</v>
      </c>
      <c r="D136" s="42">
        <v>210.55472170666667</v>
      </c>
      <c r="E136" s="42">
        <v>176.80528261706667</v>
      </c>
      <c r="F136" s="42">
        <v>188.28332888506674</v>
      </c>
      <c r="G136" s="42">
        <v>238.53559058533341</v>
      </c>
      <c r="H136" s="42">
        <v>232.49217533253341</v>
      </c>
      <c r="I136" s="42">
        <v>245.96401927226668</v>
      </c>
      <c r="J136" s="42">
        <v>235.22782835253329</v>
      </c>
      <c r="K136" s="42">
        <v>257.17700316373327</v>
      </c>
      <c r="L136" s="42">
        <v>198.58720348559996</v>
      </c>
      <c r="M136" s="42">
        <v>257.83106455839993</v>
      </c>
      <c r="N136" s="42">
        <v>365.65036656475542</v>
      </c>
      <c r="O136" s="42">
        <v>386.08921316544843</v>
      </c>
      <c r="P136" s="42">
        <v>403.9326403148857</v>
      </c>
      <c r="Q136" s="42">
        <v>402.47385277209042</v>
      </c>
      <c r="R136" s="42">
        <v>401.96736076842336</v>
      </c>
      <c r="S136" s="42">
        <v>379.94289400639997</v>
      </c>
      <c r="T136" s="42">
        <v>381.71962690880014</v>
      </c>
      <c r="U136" s="42">
        <v>401.35289110400004</v>
      </c>
      <c r="V136" s="42">
        <v>351.97302632799983</v>
      </c>
      <c r="W136" s="42">
        <v>353.35887106239988</v>
      </c>
      <c r="X136" s="42">
        <v>372.5620256512002</v>
      </c>
      <c r="Y136" s="42">
        <v>380.41566972484725</v>
      </c>
      <c r="Z136" s="42">
        <v>413.43718523066923</v>
      </c>
      <c r="AA136" s="42">
        <v>409.50779191578886</v>
      </c>
      <c r="AB136" s="42">
        <v>372.27909117182412</v>
      </c>
      <c r="AC136" s="42">
        <v>404.56447331306254</v>
      </c>
      <c r="AD136" s="42">
        <v>409.12563724381266</v>
      </c>
      <c r="AE136" s="42">
        <v>431.82186025965416</v>
      </c>
      <c r="AF136" s="42">
        <v>455.77922710046619</v>
      </c>
      <c r="AG136" s="42">
        <v>432.40627007368812</v>
      </c>
      <c r="AH136" s="42">
        <v>418.71234892799316</v>
      </c>
      <c r="AI136" s="42">
        <v>476.02459170932525</v>
      </c>
      <c r="AJ136" s="82">
        <f t="shared" si="14"/>
        <v>0.23720532153995399</v>
      </c>
      <c r="AK136" s="97">
        <f t="shared" ref="AK136" si="17">AI136/D136-1</f>
        <v>1.260811763568507</v>
      </c>
      <c r="AL136" s="70">
        <f t="shared" si="16"/>
        <v>0.13687736444378951</v>
      </c>
      <c r="AM136" s="63"/>
    </row>
    <row r="137" spans="1:95" ht="18" x14ac:dyDescent="0.35">
      <c r="A137" s="128"/>
      <c r="B137" s="27" t="s">
        <v>8</v>
      </c>
      <c r="C137" s="141" t="s">
        <v>27</v>
      </c>
      <c r="D137" s="66">
        <v>7.206776231182964</v>
      </c>
      <c r="E137" s="66">
        <v>7.0630660553190694</v>
      </c>
      <c r="F137" s="66">
        <v>7.2171050495464266</v>
      </c>
      <c r="G137" s="66">
        <v>7.4672272358362264</v>
      </c>
      <c r="H137" s="66">
        <v>7.3882890411998297</v>
      </c>
      <c r="I137" s="66">
        <v>7.9066134056346264</v>
      </c>
      <c r="J137" s="66">
        <v>7.864418372446627</v>
      </c>
      <c r="K137" s="66">
        <v>7.7501027050085245</v>
      </c>
      <c r="L137" s="66">
        <v>7.8934330196974267</v>
      </c>
      <c r="M137" s="66">
        <v>7.4479504012469917</v>
      </c>
      <c r="N137" s="66">
        <v>7.8241344970738957</v>
      </c>
      <c r="O137" s="66">
        <v>6.9344531735361308</v>
      </c>
      <c r="P137" s="66">
        <v>7.1761908972228241</v>
      </c>
      <c r="Q137" s="66">
        <v>6.8477039062793654</v>
      </c>
      <c r="R137" s="66">
        <v>7.6310387702226095</v>
      </c>
      <c r="S137" s="66">
        <v>7.3519420497421919</v>
      </c>
      <c r="T137" s="66">
        <v>8.1280547453876224</v>
      </c>
      <c r="U137" s="66">
        <v>7.6590659056125734</v>
      </c>
      <c r="V137" s="66">
        <v>6.9196602022107676</v>
      </c>
      <c r="W137" s="66">
        <v>5.457147624271431</v>
      </c>
      <c r="X137" s="66">
        <v>5.6727596485811915</v>
      </c>
      <c r="Y137" s="66">
        <v>5.8969327922561323</v>
      </c>
      <c r="Z137" s="66">
        <v>5.8456130146546013</v>
      </c>
      <c r="AA137" s="66">
        <v>5.7965197207389956</v>
      </c>
      <c r="AB137" s="66">
        <v>5.8696187990891406</v>
      </c>
      <c r="AC137" s="66">
        <v>6.2083093649783843</v>
      </c>
      <c r="AD137" s="66">
        <v>6.2961770491178326</v>
      </c>
      <c r="AE137" s="66">
        <v>6.1270141000655993</v>
      </c>
      <c r="AF137" s="66">
        <v>6.772274862260554</v>
      </c>
      <c r="AG137" s="66">
        <v>6.157620027282463</v>
      </c>
      <c r="AH137" s="66">
        <v>6.3074359957450401</v>
      </c>
      <c r="AI137" s="66">
        <v>6.5436109300591259</v>
      </c>
      <c r="AJ137" s="122">
        <f t="shared" si="14"/>
        <v>3.2607124962250669E-3</v>
      </c>
      <c r="AK137" s="122">
        <f t="shared" si="15"/>
        <v>-9.2019688117190523E-2</v>
      </c>
      <c r="AL137" s="70">
        <f t="shared" si="16"/>
        <v>3.7443889160890143E-2</v>
      </c>
      <c r="AM137" s="63"/>
    </row>
    <row r="138" spans="1:95" ht="18" x14ac:dyDescent="0.35">
      <c r="A138" s="128"/>
      <c r="B138" s="27" t="s">
        <v>29</v>
      </c>
      <c r="C138" s="141" t="s">
        <v>27</v>
      </c>
      <c r="D138" s="66">
        <v>0.3136436345662052</v>
      </c>
      <c r="E138" s="66">
        <v>0.62991539770890148</v>
      </c>
      <c r="F138" s="66">
        <v>0.63747209911613834</v>
      </c>
      <c r="G138" s="66">
        <v>1.4353606018129821</v>
      </c>
      <c r="H138" s="66">
        <v>1.8489172043969435</v>
      </c>
      <c r="I138" s="66">
        <v>3.1483537574777212</v>
      </c>
      <c r="J138" s="66">
        <v>10.087963492463016</v>
      </c>
      <c r="K138" s="66">
        <v>16.137108342497974</v>
      </c>
      <c r="L138" s="42">
        <v>25.465406809062614</v>
      </c>
      <c r="M138" s="42">
        <v>36.99889708670193</v>
      </c>
      <c r="N138" s="42">
        <v>42.988272546670686</v>
      </c>
      <c r="O138" s="42">
        <v>39.826934327022677</v>
      </c>
      <c r="P138" s="42">
        <v>44.656505402990497</v>
      </c>
      <c r="Q138" s="42">
        <v>45.141617249064133</v>
      </c>
      <c r="R138" s="42">
        <v>52.17653143548462</v>
      </c>
      <c r="S138" s="42">
        <v>57.240469566094809</v>
      </c>
      <c r="T138" s="42">
        <v>66.311041274602601</v>
      </c>
      <c r="U138" s="42">
        <v>66.985140359962386</v>
      </c>
      <c r="V138" s="42">
        <v>68.573839074618689</v>
      </c>
      <c r="W138" s="42">
        <v>81.825140538339951</v>
      </c>
      <c r="X138" s="42">
        <v>109.92044665303493</v>
      </c>
      <c r="Y138" s="42">
        <v>134.72753715860691</v>
      </c>
      <c r="Z138" s="42">
        <v>140.16573433239918</v>
      </c>
      <c r="AA138" s="42">
        <v>170.54391585235194</v>
      </c>
      <c r="AB138" s="42">
        <v>168.56661067078227</v>
      </c>
      <c r="AC138" s="42">
        <v>161.37865261818465</v>
      </c>
      <c r="AD138" s="42">
        <v>179.23342842545404</v>
      </c>
      <c r="AE138" s="42">
        <v>170.46384803748893</v>
      </c>
      <c r="AF138" s="42">
        <v>188.57094507898864</v>
      </c>
      <c r="AG138" s="42">
        <v>199.68628477875978</v>
      </c>
      <c r="AH138" s="42">
        <v>195.672990420048</v>
      </c>
      <c r="AI138" s="42">
        <v>157.31101155450008</v>
      </c>
      <c r="AJ138" s="82">
        <f t="shared" si="14"/>
        <v>7.8388826391444621E-2</v>
      </c>
      <c r="AK138" s="97">
        <f t="shared" si="15"/>
        <v>500.55971369249716</v>
      </c>
      <c r="AL138" s="70">
        <f t="shared" si="16"/>
        <v>-0.19605147743281726</v>
      </c>
      <c r="AM138" s="63"/>
    </row>
    <row r="139" spans="1:95" ht="18" x14ac:dyDescent="0.35">
      <c r="A139" s="128"/>
      <c r="B139" s="27" t="s">
        <v>19</v>
      </c>
      <c r="C139" s="142" t="s">
        <v>27</v>
      </c>
      <c r="D139" s="66">
        <v>6.6052635682669996</v>
      </c>
      <c r="E139" s="66">
        <v>6.2650444313969995</v>
      </c>
      <c r="F139" s="66">
        <v>5.7837727449539997</v>
      </c>
      <c r="G139" s="66">
        <v>5.7038077806749996</v>
      </c>
      <c r="H139" s="66">
        <v>5.3195578454719996</v>
      </c>
      <c r="I139" s="66">
        <v>5.3245268336829996</v>
      </c>
      <c r="J139" s="66">
        <v>5.7055696092599995</v>
      </c>
      <c r="K139" s="66">
        <v>5.7274053867549997</v>
      </c>
      <c r="L139" s="66">
        <v>5.8605751059709998</v>
      </c>
      <c r="M139" s="66">
        <v>6.0154671173310001</v>
      </c>
      <c r="N139" s="66">
        <v>5.7995083155690006</v>
      </c>
      <c r="O139" s="66">
        <v>5.5828736448829996</v>
      </c>
      <c r="P139" s="66">
        <v>5.2973593254139999</v>
      </c>
      <c r="Q139" s="66">
        <v>5.2616251265659999</v>
      </c>
      <c r="R139" s="66">
        <v>5.0307382770269999</v>
      </c>
      <c r="S139" s="66">
        <v>6.1246821513969998</v>
      </c>
      <c r="T139" s="66">
        <v>6.4596269223980007</v>
      </c>
      <c r="U139" s="66">
        <v>7.172512325564</v>
      </c>
      <c r="V139" s="66">
        <v>6.8067763299529993</v>
      </c>
      <c r="W139" s="66">
        <v>6.3874402700030002</v>
      </c>
      <c r="X139" s="66">
        <v>8.3217399580740015</v>
      </c>
      <c r="Y139" s="66">
        <v>6.7544474163150001</v>
      </c>
      <c r="Z139" s="66">
        <v>9.0474935587439997</v>
      </c>
      <c r="AA139" s="66">
        <v>6.4406604908556666</v>
      </c>
      <c r="AB139" s="66">
        <v>5.3544411644529992</v>
      </c>
      <c r="AC139" s="66">
        <v>4.5728912168524998</v>
      </c>
      <c r="AD139" s="66">
        <v>3.771623460946</v>
      </c>
      <c r="AE139" s="66">
        <v>5.0212922703349996</v>
      </c>
      <c r="AF139" s="66">
        <v>6.7070325702589999</v>
      </c>
      <c r="AG139" s="66">
        <v>4.8896314327230002</v>
      </c>
      <c r="AH139" s="66">
        <v>5.8203415171399993</v>
      </c>
      <c r="AI139" s="66">
        <v>4.9042634314500004</v>
      </c>
      <c r="AJ139" s="176">
        <f t="shared" si="14"/>
        <v>2.4438178288152214E-3</v>
      </c>
      <c r="AK139" s="99">
        <f t="shared" si="15"/>
        <v>-0.25752191706458805</v>
      </c>
      <c r="AL139" s="70">
        <f t="shared" si="16"/>
        <v>-0.15739249715713266</v>
      </c>
      <c r="AM139" s="63"/>
    </row>
    <row r="140" spans="1:95" ht="18" x14ac:dyDescent="0.35">
      <c r="B140" s="107" t="s">
        <v>4</v>
      </c>
      <c r="C140" s="143" t="s">
        <v>28</v>
      </c>
      <c r="D140" s="34">
        <f>SUM(D133:D139)</f>
        <v>902.66351948553131</v>
      </c>
      <c r="E140" s="34">
        <f t="shared" ref="E140:AE140" si="18">SUM(E133:E139)</f>
        <v>790.99301518238519</v>
      </c>
      <c r="F140" s="34">
        <f t="shared" si="18"/>
        <v>585.00557286376284</v>
      </c>
      <c r="G140" s="34">
        <f t="shared" si="18"/>
        <v>551.64268647422784</v>
      </c>
      <c r="H140" s="34">
        <f t="shared" si="18"/>
        <v>520.88600439556512</v>
      </c>
      <c r="I140" s="34">
        <f t="shared" si="18"/>
        <v>553.02477215400938</v>
      </c>
      <c r="J140" s="34">
        <f t="shared" si="18"/>
        <v>530.11203055518104</v>
      </c>
      <c r="K140" s="34">
        <f t="shared" si="18"/>
        <v>649.00880519290865</v>
      </c>
      <c r="L140" s="34">
        <f t="shared" si="18"/>
        <v>785.20142784251811</v>
      </c>
      <c r="M140" s="34">
        <f t="shared" si="18"/>
        <v>938.98493281143328</v>
      </c>
      <c r="N140" s="34">
        <f t="shared" si="18"/>
        <v>991.79117217565511</v>
      </c>
      <c r="O140" s="34">
        <f t="shared" si="18"/>
        <v>990.99381268387333</v>
      </c>
      <c r="P140" s="34">
        <f t="shared" si="18"/>
        <v>978.94549100405743</v>
      </c>
      <c r="Q140" s="34">
        <f t="shared" si="18"/>
        <v>966.74816222590812</v>
      </c>
      <c r="R140" s="34">
        <f t="shared" si="18"/>
        <v>974.79406518274561</v>
      </c>
      <c r="S140" s="34">
        <f t="shared" si="18"/>
        <v>950.44979283072121</v>
      </c>
      <c r="T140" s="34">
        <f t="shared" si="18"/>
        <v>1394.3582981910383</v>
      </c>
      <c r="U140" s="34">
        <f t="shared" si="18"/>
        <v>1538.48252786028</v>
      </c>
      <c r="V140" s="34">
        <f t="shared" si="18"/>
        <v>2052.8364877068361</v>
      </c>
      <c r="W140" s="34">
        <f t="shared" si="18"/>
        <v>1869.1157471816</v>
      </c>
      <c r="X140" s="34">
        <f t="shared" si="18"/>
        <v>1898.797889665442</v>
      </c>
      <c r="Y140" s="34">
        <f t="shared" si="18"/>
        <v>1829.2487131465182</v>
      </c>
      <c r="Z140" s="34">
        <f t="shared" si="18"/>
        <v>1897.7396297035607</v>
      </c>
      <c r="AA140" s="34">
        <f t="shared" si="18"/>
        <v>1946.3130454410489</v>
      </c>
      <c r="AB140" s="34">
        <f t="shared" si="18"/>
        <v>1921.1721696381769</v>
      </c>
      <c r="AC140" s="34">
        <f t="shared" si="18"/>
        <v>1970.2418277771571</v>
      </c>
      <c r="AD140" s="34">
        <f t="shared" si="18"/>
        <v>1953.282587732604</v>
      </c>
      <c r="AE140" s="34">
        <f t="shared" si="18"/>
        <v>1999.8954173247787</v>
      </c>
      <c r="AF140" s="34">
        <f>SUM(AF133:AF139)</f>
        <v>2041.2673408589849</v>
      </c>
      <c r="AG140" s="34">
        <f>SUM(AG133:AG139)</f>
        <v>2007.3316034894749</v>
      </c>
      <c r="AH140" s="34">
        <f>SUM(AH133:AH139)</f>
        <v>1974.6109051977671</v>
      </c>
      <c r="AI140" s="34">
        <f>SUM(AI133:AI139)</f>
        <v>2006.8040152680362</v>
      </c>
      <c r="AJ140" s="76">
        <f t="shared" si="14"/>
        <v>1</v>
      </c>
      <c r="AK140" s="160">
        <f t="shared" si="15"/>
        <v>1.2232027460374209</v>
      </c>
      <c r="AL140" s="78">
        <f t="shared" si="16"/>
        <v>1.6303520853413245E-2</v>
      </c>
      <c r="AM140" s="134"/>
    </row>
    <row r="141" spans="1:95" x14ac:dyDescent="0.25">
      <c r="A141" s="128"/>
      <c r="B141" s="169" t="s">
        <v>64</v>
      </c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</row>
    <row r="142" spans="1:95" x14ac:dyDescent="0.25">
      <c r="B142" s="8" t="s">
        <v>64</v>
      </c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75"/>
      <c r="AK142" s="63"/>
    </row>
    <row r="143" spans="1:95" x14ac:dyDescent="0.25">
      <c r="AK143" s="63"/>
    </row>
    <row r="144" spans="1:95" x14ac:dyDescent="0.25">
      <c r="AK144" s="63"/>
    </row>
    <row r="145" spans="15:37" x14ac:dyDescent="0.25">
      <c r="AK145" s="63"/>
    </row>
    <row r="146" spans="15:37" x14ac:dyDescent="0.25">
      <c r="AK146" s="63"/>
    </row>
    <row r="147" spans="15:37" x14ac:dyDescent="0.25">
      <c r="AK147" s="63"/>
    </row>
    <row r="148" spans="15:37" x14ac:dyDescent="0.25">
      <c r="AK148" s="63"/>
    </row>
    <row r="149" spans="15:37" x14ac:dyDescent="0.25">
      <c r="AK149" s="63"/>
    </row>
    <row r="150" spans="15:37" x14ac:dyDescent="0.25">
      <c r="AK150" s="63"/>
    </row>
    <row r="151" spans="15:37" x14ac:dyDescent="0.25">
      <c r="AK151" s="63"/>
    </row>
    <row r="152" spans="15:37" x14ac:dyDescent="0.25">
      <c r="O152" s="2"/>
      <c r="AK152" s="63"/>
    </row>
    <row r="153" spans="15:37" x14ac:dyDescent="0.25">
      <c r="AK153" s="63"/>
    </row>
    <row r="154" spans="15:37" x14ac:dyDescent="0.25">
      <c r="AK154" s="63"/>
    </row>
    <row r="155" spans="15:37" x14ac:dyDescent="0.25">
      <c r="AK155" s="63"/>
    </row>
    <row r="156" spans="15:37" x14ac:dyDescent="0.25">
      <c r="AK156" s="63"/>
    </row>
    <row r="157" spans="15:37" x14ac:dyDescent="0.25">
      <c r="AK157" s="63"/>
    </row>
    <row r="158" spans="15:37" x14ac:dyDescent="0.25">
      <c r="AK158" s="63"/>
    </row>
    <row r="159" spans="15:37" x14ac:dyDescent="0.25">
      <c r="AK159" s="63"/>
    </row>
    <row r="160" spans="15:37" x14ac:dyDescent="0.25">
      <c r="AK160" s="63"/>
    </row>
    <row r="161" spans="1:95" ht="30" x14ac:dyDescent="0.25">
      <c r="B161" s="29" t="s">
        <v>24</v>
      </c>
      <c r="C161" s="139" t="s">
        <v>22</v>
      </c>
      <c r="D161" s="29">
        <v>1990</v>
      </c>
      <c r="E161" s="31">
        <v>1991</v>
      </c>
      <c r="F161" s="31">
        <v>1992</v>
      </c>
      <c r="G161" s="31">
        <v>1993</v>
      </c>
      <c r="H161" s="31">
        <v>1994</v>
      </c>
      <c r="I161" s="31">
        <v>1995</v>
      </c>
      <c r="J161" s="31">
        <v>1996</v>
      </c>
      <c r="K161" s="31">
        <v>1997</v>
      </c>
      <c r="L161" s="31">
        <v>1998</v>
      </c>
      <c r="M161" s="31">
        <v>1999</v>
      </c>
      <c r="N161" s="31">
        <v>2000</v>
      </c>
      <c r="O161" s="31">
        <v>2001</v>
      </c>
      <c r="P161" s="31">
        <v>2002</v>
      </c>
      <c r="Q161" s="31">
        <v>2003</v>
      </c>
      <c r="R161" s="31">
        <v>2004</v>
      </c>
      <c r="S161" s="31">
        <v>2005</v>
      </c>
      <c r="T161" s="31">
        <v>2006</v>
      </c>
      <c r="U161" s="31">
        <v>2007</v>
      </c>
      <c r="V161" s="31">
        <v>2008</v>
      </c>
      <c r="W161" s="31">
        <v>2009</v>
      </c>
      <c r="X161" s="31">
        <v>2010</v>
      </c>
      <c r="Y161" s="31">
        <v>2011</v>
      </c>
      <c r="Z161" s="31">
        <v>2012</v>
      </c>
      <c r="AA161" s="31">
        <v>2013</v>
      </c>
      <c r="AB161" s="31">
        <v>2014</v>
      </c>
      <c r="AC161" s="31">
        <v>2015</v>
      </c>
      <c r="AD161" s="31">
        <v>2016</v>
      </c>
      <c r="AE161" s="31">
        <v>2017</v>
      </c>
      <c r="AF161" s="31">
        <v>2018</v>
      </c>
      <c r="AG161" s="31">
        <v>2019</v>
      </c>
      <c r="AH161" s="31">
        <v>2020</v>
      </c>
      <c r="AI161" s="31">
        <v>2021</v>
      </c>
      <c r="AJ161" s="151" t="s">
        <v>78</v>
      </c>
      <c r="AK161" s="126" t="s">
        <v>30</v>
      </c>
      <c r="AL161" s="127" t="s">
        <v>31</v>
      </c>
      <c r="AM161" s="135"/>
    </row>
    <row r="162" spans="1:95" ht="18" x14ac:dyDescent="0.35">
      <c r="A162" s="128"/>
      <c r="B162" s="27" t="s">
        <v>10</v>
      </c>
      <c r="C162" s="140" t="s">
        <v>27</v>
      </c>
      <c r="D162" s="42">
        <v>390.99131539406216</v>
      </c>
      <c r="E162" s="42">
        <v>379.636539187869</v>
      </c>
      <c r="F162" s="42">
        <v>372.53416531670342</v>
      </c>
      <c r="G162" s="42">
        <v>370.35536783681999</v>
      </c>
      <c r="H162" s="42">
        <v>371.05317545371491</v>
      </c>
      <c r="I162" s="42">
        <v>356.23162170812122</v>
      </c>
      <c r="J162" s="42">
        <v>360.46235404022127</v>
      </c>
      <c r="K162" s="42">
        <v>356.34530614152226</v>
      </c>
      <c r="L162" s="42">
        <v>363.63412931644569</v>
      </c>
      <c r="M162" s="42">
        <v>358.62888289455645</v>
      </c>
      <c r="N162" s="42">
        <v>344.95890254977769</v>
      </c>
      <c r="O162" s="42">
        <v>345.26183508180696</v>
      </c>
      <c r="P162" s="42">
        <v>337.44408713944716</v>
      </c>
      <c r="Q162" s="42">
        <v>332.51469007691378</v>
      </c>
      <c r="R162" s="42">
        <v>326.5576538950516</v>
      </c>
      <c r="S162" s="42">
        <v>328.8998299404094</v>
      </c>
      <c r="T162" s="42">
        <v>336.24821455449165</v>
      </c>
      <c r="U162" s="42">
        <v>342.25866660132158</v>
      </c>
      <c r="V162" s="42">
        <v>346.57031256119365</v>
      </c>
      <c r="W162" s="42">
        <v>352.35579875187796</v>
      </c>
      <c r="X162" s="42">
        <v>351.96196493271816</v>
      </c>
      <c r="Y162" s="42">
        <v>350.47815105906682</v>
      </c>
      <c r="Z162" s="42">
        <v>342.9573323472153</v>
      </c>
      <c r="AA162" s="42">
        <v>335.40144194985652</v>
      </c>
      <c r="AB162" s="42">
        <v>354.40761957506902</v>
      </c>
      <c r="AC162" s="42">
        <v>357.49636622802979</v>
      </c>
      <c r="AD162" s="42">
        <v>359.86110035979038</v>
      </c>
      <c r="AE162" s="42">
        <v>352.20918685413233</v>
      </c>
      <c r="AF162" s="42">
        <v>341.11239400003012</v>
      </c>
      <c r="AG162" s="42">
        <v>330.67038131973294</v>
      </c>
      <c r="AH162" s="42">
        <v>325.13646939521277</v>
      </c>
      <c r="AI162" s="42">
        <v>323.33913146988522</v>
      </c>
      <c r="AJ162" s="67">
        <f>AI162/$AI$166</f>
        <v>0.52124020872945009</v>
      </c>
      <c r="AK162" s="89">
        <f>AI162/D162-1</f>
        <v>-0.17302733145362426</v>
      </c>
      <c r="AL162" s="91">
        <f>AI162/AH162-1</f>
        <v>-5.5279493213135078E-3</v>
      </c>
      <c r="AM162" s="136"/>
    </row>
    <row r="163" spans="1:95" ht="18" x14ac:dyDescent="0.35">
      <c r="A163" s="128"/>
      <c r="B163" s="27" t="s">
        <v>11</v>
      </c>
      <c r="C163" s="141" t="s">
        <v>27</v>
      </c>
      <c r="D163" s="42">
        <v>98.457212995849162</v>
      </c>
      <c r="E163" s="42">
        <v>96.182875166277498</v>
      </c>
      <c r="F163" s="42">
        <v>90.544296965081799</v>
      </c>
      <c r="G163" s="42">
        <v>89.678536571406781</v>
      </c>
      <c r="H163" s="42">
        <v>88.282569949308524</v>
      </c>
      <c r="I163" s="42">
        <v>86.15420300101988</v>
      </c>
      <c r="J163" s="42">
        <v>86.782968975417702</v>
      </c>
      <c r="K163" s="42">
        <v>84.776183035998741</v>
      </c>
      <c r="L163" s="42">
        <v>86.963844796426514</v>
      </c>
      <c r="M163" s="42">
        <v>84.60047312980376</v>
      </c>
      <c r="N163" s="42">
        <v>83.718675536673146</v>
      </c>
      <c r="O163" s="42">
        <v>82.616079287811104</v>
      </c>
      <c r="P163" s="42">
        <v>80.387860675934348</v>
      </c>
      <c r="Q163" s="42">
        <v>78.537159455989567</v>
      </c>
      <c r="R163" s="42">
        <v>76.893509885271129</v>
      </c>
      <c r="S163" s="42">
        <v>77.653037259634388</v>
      </c>
      <c r="T163" s="42">
        <v>81.330194306312634</v>
      </c>
      <c r="U163" s="42">
        <v>83.498000337604466</v>
      </c>
      <c r="V163" s="42">
        <v>84.127819218604202</v>
      </c>
      <c r="W163" s="42">
        <v>85.25664288396338</v>
      </c>
      <c r="X163" s="42">
        <v>81.798308312911388</v>
      </c>
      <c r="Y163" s="42">
        <v>82.868519499533278</v>
      </c>
      <c r="Z163" s="42">
        <v>78.46886508469629</v>
      </c>
      <c r="AA163" s="42">
        <v>75.506927394255158</v>
      </c>
      <c r="AB163" s="42">
        <v>81.625866122859165</v>
      </c>
      <c r="AC163" s="42">
        <v>82.905738552857841</v>
      </c>
      <c r="AD163" s="42">
        <v>84.034607045720364</v>
      </c>
      <c r="AE163" s="42">
        <v>82.595589321056963</v>
      </c>
      <c r="AF163" s="42">
        <v>80.700788348872052</v>
      </c>
      <c r="AG163" s="42">
        <v>79.278968092800596</v>
      </c>
      <c r="AH163" s="42">
        <v>77.496250236162467</v>
      </c>
      <c r="AI163" s="42">
        <v>77.858929767361289</v>
      </c>
      <c r="AJ163" s="64">
        <f>AI163/$AI$166</f>
        <v>0.12551281565859834</v>
      </c>
      <c r="AK163" s="90">
        <f>AI163/D163-1</f>
        <v>-0.2092105047636913</v>
      </c>
      <c r="AL163" s="92">
        <f>AI163/AH163-1</f>
        <v>4.6799623219651032E-3</v>
      </c>
      <c r="AM163" s="136"/>
    </row>
    <row r="164" spans="1:95" ht="18" x14ac:dyDescent="0.35">
      <c r="A164" s="128"/>
      <c r="B164" s="27" t="s">
        <v>12</v>
      </c>
      <c r="C164" s="141" t="s">
        <v>27</v>
      </c>
      <c r="D164" s="42">
        <v>204.81824362045506</v>
      </c>
      <c r="E164" s="42">
        <v>201.55557633023147</v>
      </c>
      <c r="F164" s="42">
        <v>195.5302527544462</v>
      </c>
      <c r="G164" s="42">
        <v>199.44262609284146</v>
      </c>
      <c r="H164" s="42">
        <v>204.021974916853</v>
      </c>
      <c r="I164" s="42">
        <v>198.96938277826183</v>
      </c>
      <c r="J164" s="42">
        <v>206.48681968602557</v>
      </c>
      <c r="K164" s="42">
        <v>203.85488848846714</v>
      </c>
      <c r="L164" s="42">
        <v>207.39129717715946</v>
      </c>
      <c r="M164" s="42">
        <v>212.16075388564812</v>
      </c>
      <c r="N164" s="42">
        <v>210.40960990671107</v>
      </c>
      <c r="O164" s="42">
        <v>209.67670286077822</v>
      </c>
      <c r="P164" s="42">
        <v>202.79563885744835</v>
      </c>
      <c r="Q164" s="42">
        <v>199.52387558597729</v>
      </c>
      <c r="R164" s="42">
        <v>198.82857240031808</v>
      </c>
      <c r="S164" s="42">
        <v>198.29769163497465</v>
      </c>
      <c r="T164" s="42">
        <v>213.57448780692604</v>
      </c>
      <c r="U164" s="42">
        <v>222.54814720839337</v>
      </c>
      <c r="V164" s="42">
        <v>230.95113639994932</v>
      </c>
      <c r="W164" s="42">
        <v>215.41569388867589</v>
      </c>
      <c r="X164" s="42">
        <v>208.81596565385843</v>
      </c>
      <c r="Y164" s="42">
        <v>206.9590240521282</v>
      </c>
      <c r="Z164" s="42">
        <v>213.73417951654739</v>
      </c>
      <c r="AA164" s="42">
        <v>209.32795339367857</v>
      </c>
      <c r="AB164" s="42">
        <v>227.79812423057726</v>
      </c>
      <c r="AC164" s="42">
        <v>213.84090221492301</v>
      </c>
      <c r="AD164" s="42">
        <v>210.39911257150581</v>
      </c>
      <c r="AE164" s="42">
        <v>220.15121782586152</v>
      </c>
      <c r="AF164" s="42">
        <v>210.66256019345877</v>
      </c>
      <c r="AG164" s="42">
        <v>201.34410064167091</v>
      </c>
      <c r="AH164" s="42">
        <v>205.73311261059965</v>
      </c>
      <c r="AI164" s="42">
        <v>209.86720098571891</v>
      </c>
      <c r="AJ164" s="64">
        <f>AI164/$AI$166</f>
        <v>0.33831730527008586</v>
      </c>
      <c r="AK164" s="65">
        <f>AI164/D164-1</f>
        <v>2.4650916227071829E-2</v>
      </c>
      <c r="AL164" s="92">
        <f>AI164/AH164-1</f>
        <v>2.0094423900269387E-2</v>
      </c>
      <c r="AM164" s="136"/>
    </row>
    <row r="165" spans="1:95" ht="18" x14ac:dyDescent="0.35">
      <c r="A165" s="137"/>
      <c r="B165" s="27" t="s">
        <v>73</v>
      </c>
      <c r="C165" s="142" t="s">
        <v>27</v>
      </c>
      <c r="D165" s="66">
        <v>0.46200000000000002</v>
      </c>
      <c r="E165" s="66">
        <v>0.1849848</v>
      </c>
      <c r="F165" s="66">
        <v>0.49854639999999995</v>
      </c>
      <c r="G165" s="66">
        <v>0.44009679999999995</v>
      </c>
      <c r="H165" s="66">
        <v>8.7999999999999988E-3</v>
      </c>
      <c r="I165" s="66">
        <v>2.4370043269135802</v>
      </c>
      <c r="J165" s="66">
        <v>2.9805942765431741</v>
      </c>
      <c r="K165" s="66">
        <v>3.2188318419753088</v>
      </c>
      <c r="L165" s="66">
        <v>2.5465400888888898</v>
      </c>
      <c r="M165" s="66">
        <v>2.7827046785185159</v>
      </c>
      <c r="N165" s="66">
        <v>2.8040561511111108</v>
      </c>
      <c r="O165" s="66">
        <v>2.7172362528395069</v>
      </c>
      <c r="P165" s="66">
        <v>2.4694059703703712</v>
      </c>
      <c r="Q165" s="66">
        <v>4.815089367407408</v>
      </c>
      <c r="R165" s="66">
        <v>7.0244662019753097</v>
      </c>
      <c r="S165" s="66">
        <v>6.2626528691358025</v>
      </c>
      <c r="T165" s="66">
        <v>5.4816657540740739</v>
      </c>
      <c r="U165" s="66">
        <v>4.4432751630907363</v>
      </c>
      <c r="V165" s="66">
        <v>7.9306543053086411</v>
      </c>
      <c r="W165" s="66">
        <v>5.9342888399720994</v>
      </c>
      <c r="X165" s="66">
        <v>4.2547112674365497</v>
      </c>
      <c r="Y165" s="66">
        <v>4.5933579403066371</v>
      </c>
      <c r="Z165" s="66">
        <v>5.9369915773437754</v>
      </c>
      <c r="AA165" s="66">
        <v>5.0460716777369363</v>
      </c>
      <c r="AB165" s="66">
        <v>4.7147261641696758</v>
      </c>
      <c r="AC165" s="66">
        <v>5.3738276173711927</v>
      </c>
      <c r="AD165" s="66">
        <v>4.7795444490262495</v>
      </c>
      <c r="AE165" s="66">
        <v>4.7190244940276607</v>
      </c>
      <c r="AF165" s="66">
        <v>5.2090022151749658</v>
      </c>
      <c r="AG165" s="66">
        <v>8.2166720847823118</v>
      </c>
      <c r="AH165" s="66">
        <v>9.3829160142489947</v>
      </c>
      <c r="AI165" s="66">
        <v>9.2612706399558586</v>
      </c>
      <c r="AJ165" s="64">
        <f>AI165/$AI$166</f>
        <v>1.4929670341865577E-2</v>
      </c>
      <c r="AK165" s="90">
        <f>AI165/D165-1</f>
        <v>19.0460403462248</v>
      </c>
      <c r="AL165" s="93">
        <f>AI165/AH165-1</f>
        <v>-1.2964559643122042E-2</v>
      </c>
      <c r="AM165" s="136"/>
    </row>
    <row r="166" spans="1:95" ht="18" x14ac:dyDescent="0.35">
      <c r="B166" s="107" t="s">
        <v>4</v>
      </c>
      <c r="C166" s="143" t="s">
        <v>28</v>
      </c>
      <c r="D166" s="34">
        <f>SUM(D162:D165)</f>
        <v>694.72877201036636</v>
      </c>
      <c r="E166" s="34">
        <f t="shared" ref="E166:AI166" si="19">SUM(E162:E165)</f>
        <v>677.55997548437801</v>
      </c>
      <c r="F166" s="34">
        <f t="shared" si="19"/>
        <v>659.1072614362314</v>
      </c>
      <c r="G166" s="34">
        <f t="shared" si="19"/>
        <v>659.91662730106827</v>
      </c>
      <c r="H166" s="34">
        <f t="shared" si="19"/>
        <v>663.36652031987637</v>
      </c>
      <c r="I166" s="34">
        <f t="shared" si="19"/>
        <v>643.79221181431649</v>
      </c>
      <c r="J166" s="34">
        <f t="shared" si="19"/>
        <v>656.71273697820777</v>
      </c>
      <c r="K166" s="34">
        <f t="shared" si="19"/>
        <v>648.19520950796345</v>
      </c>
      <c r="L166" s="34">
        <f t="shared" si="19"/>
        <v>660.53581137892058</v>
      </c>
      <c r="M166" s="34">
        <f t="shared" si="19"/>
        <v>658.17281458852676</v>
      </c>
      <c r="N166" s="34">
        <f t="shared" si="19"/>
        <v>641.89124414427306</v>
      </c>
      <c r="O166" s="34">
        <f t="shared" si="19"/>
        <v>640.27185348323576</v>
      </c>
      <c r="P166" s="34">
        <f t="shared" si="19"/>
        <v>623.09699264320034</v>
      </c>
      <c r="Q166" s="34">
        <f t="shared" si="19"/>
        <v>615.39081448628804</v>
      </c>
      <c r="R166" s="34">
        <f t="shared" si="19"/>
        <v>609.30420238261615</v>
      </c>
      <c r="S166" s="34">
        <f t="shared" si="19"/>
        <v>611.1132117041542</v>
      </c>
      <c r="T166" s="34">
        <f t="shared" si="19"/>
        <v>636.6345624218045</v>
      </c>
      <c r="U166" s="34">
        <f t="shared" si="19"/>
        <v>652.74808931041025</v>
      </c>
      <c r="V166" s="34">
        <f t="shared" si="19"/>
        <v>669.57992248505582</v>
      </c>
      <c r="W166" s="34">
        <f t="shared" si="19"/>
        <v>658.96242436448927</v>
      </c>
      <c r="X166" s="34">
        <f t="shared" si="19"/>
        <v>646.83095016692448</v>
      </c>
      <c r="Y166" s="34">
        <f t="shared" si="19"/>
        <v>644.89905255103497</v>
      </c>
      <c r="Z166" s="34">
        <f t="shared" si="19"/>
        <v>641.09736852580272</v>
      </c>
      <c r="AA166" s="34">
        <f t="shared" si="19"/>
        <v>625.28239441552716</v>
      </c>
      <c r="AB166" s="34">
        <f t="shared" si="19"/>
        <v>668.54633609267512</v>
      </c>
      <c r="AC166" s="34">
        <f t="shared" si="19"/>
        <v>659.61683461318182</v>
      </c>
      <c r="AD166" s="34">
        <f t="shared" si="19"/>
        <v>659.07436442604285</v>
      </c>
      <c r="AE166" s="34">
        <f t="shared" si="19"/>
        <v>659.67501849507846</v>
      </c>
      <c r="AF166" s="34">
        <f t="shared" si="19"/>
        <v>637.6847447575359</v>
      </c>
      <c r="AG166" s="34">
        <f t="shared" si="19"/>
        <v>619.51012213898673</v>
      </c>
      <c r="AH166" s="34">
        <f t="shared" si="19"/>
        <v>617.74874825622385</v>
      </c>
      <c r="AI166" s="34">
        <f t="shared" si="19"/>
        <v>620.32653286292134</v>
      </c>
      <c r="AJ166" s="76">
        <f>AI166/$AI$166</f>
        <v>1</v>
      </c>
      <c r="AK166" s="77">
        <f>AI166/D166-1</f>
        <v>-0.10709537613095266</v>
      </c>
      <c r="AL166" s="79">
        <f>AI166/AH166-1</f>
        <v>4.1728690085962583E-3</v>
      </c>
      <c r="AM166" s="134"/>
    </row>
    <row r="167" spans="1:95" x14ac:dyDescent="0.25">
      <c r="A167" s="12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</row>
    <row r="168" spans="1:95" x14ac:dyDescent="0.25">
      <c r="AA168" s="1"/>
      <c r="AK168" s="63"/>
    </row>
    <row r="169" spans="1:95" x14ac:dyDescent="0.25">
      <c r="AK169" s="63"/>
    </row>
    <row r="170" spans="1:95" x14ac:dyDescent="0.25">
      <c r="AK170" s="63"/>
    </row>
    <row r="171" spans="1:95" x14ac:dyDescent="0.25">
      <c r="AK171" s="63"/>
    </row>
    <row r="172" spans="1:95" x14ac:dyDescent="0.25">
      <c r="AK172" s="63"/>
    </row>
    <row r="173" spans="1:95" x14ac:dyDescent="0.25">
      <c r="AK173" s="63"/>
    </row>
    <row r="174" spans="1:95" x14ac:dyDescent="0.25">
      <c r="AK174" s="63"/>
    </row>
    <row r="175" spans="1:95" x14ac:dyDescent="0.25">
      <c r="AK175" s="63"/>
    </row>
    <row r="176" spans="1:95" x14ac:dyDescent="0.25">
      <c r="AK176" s="63"/>
    </row>
    <row r="177" spans="1:39" x14ac:dyDescent="0.25">
      <c r="O177" s="2"/>
      <c r="AK177" s="63"/>
    </row>
    <row r="178" spans="1:39" x14ac:dyDescent="0.25">
      <c r="AK178" s="63"/>
    </row>
    <row r="179" spans="1:39" x14ac:dyDescent="0.25">
      <c r="AK179" s="63"/>
    </row>
    <row r="180" spans="1:39" x14ac:dyDescent="0.25">
      <c r="AK180" s="63"/>
    </row>
    <row r="181" spans="1:39" x14ac:dyDescent="0.25">
      <c r="AK181" s="63"/>
    </row>
    <row r="182" spans="1:39" x14ac:dyDescent="0.25">
      <c r="AK182" s="63"/>
    </row>
    <row r="183" spans="1:39" x14ac:dyDescent="0.25">
      <c r="AK183" s="63"/>
    </row>
    <row r="184" spans="1:39" x14ac:dyDescent="0.25">
      <c r="AK184" s="63"/>
    </row>
    <row r="185" spans="1:39" x14ac:dyDescent="0.25">
      <c r="AK185" s="63"/>
    </row>
    <row r="186" spans="1:39" x14ac:dyDescent="0.25">
      <c r="AK186" s="63"/>
    </row>
    <row r="187" spans="1:39" ht="30" x14ac:dyDescent="0.25">
      <c r="B187" s="29" t="s">
        <v>65</v>
      </c>
      <c r="C187" s="139" t="s">
        <v>22</v>
      </c>
      <c r="D187" s="29">
        <v>1990</v>
      </c>
      <c r="E187" s="31">
        <v>1991</v>
      </c>
      <c r="F187" s="31">
        <v>1992</v>
      </c>
      <c r="G187" s="31">
        <v>1993</v>
      </c>
      <c r="H187" s="31">
        <v>1994</v>
      </c>
      <c r="I187" s="31">
        <v>1995</v>
      </c>
      <c r="J187" s="31">
        <v>1996</v>
      </c>
      <c r="K187" s="31">
        <v>1997</v>
      </c>
      <c r="L187" s="31">
        <v>1998</v>
      </c>
      <c r="M187" s="31">
        <v>1999</v>
      </c>
      <c r="N187" s="31">
        <v>2000</v>
      </c>
      <c r="O187" s="31">
        <v>2001</v>
      </c>
      <c r="P187" s="31">
        <v>2002</v>
      </c>
      <c r="Q187" s="31">
        <v>2003</v>
      </c>
      <c r="R187" s="31">
        <v>2004</v>
      </c>
      <c r="S187" s="31">
        <v>2005</v>
      </c>
      <c r="T187" s="31">
        <v>2006</v>
      </c>
      <c r="U187" s="31">
        <v>2007</v>
      </c>
      <c r="V187" s="31">
        <v>2008</v>
      </c>
      <c r="W187" s="31">
        <v>2009</v>
      </c>
      <c r="X187" s="31">
        <v>2010</v>
      </c>
      <c r="Y187" s="31">
        <v>2011</v>
      </c>
      <c r="Z187" s="31">
        <v>2012</v>
      </c>
      <c r="AA187" s="31">
        <v>2013</v>
      </c>
      <c r="AB187" s="31">
        <v>2014</v>
      </c>
      <c r="AC187" s="31">
        <v>2015</v>
      </c>
      <c r="AD187" s="31">
        <v>2016</v>
      </c>
      <c r="AE187" s="31">
        <v>2017</v>
      </c>
      <c r="AF187" s="31">
        <v>2018</v>
      </c>
      <c r="AG187" s="31">
        <v>2019</v>
      </c>
      <c r="AH187" s="31">
        <v>2020</v>
      </c>
      <c r="AI187" s="31">
        <v>2021</v>
      </c>
      <c r="AJ187" s="151" t="s">
        <v>78</v>
      </c>
      <c r="AK187" s="126" t="s">
        <v>30</v>
      </c>
      <c r="AL187" s="127" t="s">
        <v>31</v>
      </c>
      <c r="AM187" s="135"/>
    </row>
    <row r="188" spans="1:39" ht="18" x14ac:dyDescent="0.35">
      <c r="A188" s="128"/>
      <c r="B188" s="27" t="s">
        <v>15</v>
      </c>
      <c r="C188" s="140" t="s">
        <v>27</v>
      </c>
      <c r="D188" s="42">
        <v>167.70011282282152</v>
      </c>
      <c r="E188" s="42">
        <v>173.32174261335064</v>
      </c>
      <c r="F188" s="42">
        <v>188.3262792152328</v>
      </c>
      <c r="G188" s="42">
        <v>201.25193877226263</v>
      </c>
      <c r="H188" s="42">
        <v>213.17989549923999</v>
      </c>
      <c r="I188" s="42">
        <v>225.22629312858959</v>
      </c>
      <c r="J188" s="42">
        <v>229.55098193723262</v>
      </c>
      <c r="K188" s="42">
        <v>233.80699314425266</v>
      </c>
      <c r="L188" s="42">
        <v>240.66732752701401</v>
      </c>
      <c r="M188" s="42">
        <v>248.24409350381993</v>
      </c>
      <c r="N188" s="42">
        <v>254.43644842265755</v>
      </c>
      <c r="O188" s="42">
        <v>263.72344525916594</v>
      </c>
      <c r="P188" s="42">
        <v>264.64647565515008</v>
      </c>
      <c r="Q188" s="42">
        <v>265.5394331187465</v>
      </c>
      <c r="R188" s="42">
        <v>274.20835858569922</v>
      </c>
      <c r="S188" s="42">
        <v>262.50471740229074</v>
      </c>
      <c r="T188" s="42">
        <v>297.16141931588953</v>
      </c>
      <c r="U188" s="42">
        <v>293.90489046773564</v>
      </c>
      <c r="V188" s="42">
        <v>282.3318170971724</v>
      </c>
      <c r="W188" s="42">
        <v>271.92952526253077</v>
      </c>
      <c r="X188" s="42">
        <v>271.81268107314634</v>
      </c>
      <c r="Y188" s="42">
        <v>247.93837166618471</v>
      </c>
      <c r="Z188" s="42">
        <v>219.4367237041927</v>
      </c>
      <c r="AA188" s="42">
        <v>233.08034820913664</v>
      </c>
      <c r="AB188" s="42">
        <v>229.13972535140465</v>
      </c>
      <c r="AC188" s="42">
        <v>224.16573786439932</v>
      </c>
      <c r="AD188" s="42">
        <v>215.00808558017977</v>
      </c>
      <c r="AE188" s="42">
        <v>206.98143293738147</v>
      </c>
      <c r="AF188" s="42">
        <v>215.97156243247471</v>
      </c>
      <c r="AG188" s="42">
        <v>179.18864923184503</v>
      </c>
      <c r="AH188" s="42">
        <v>207.52074030742941</v>
      </c>
      <c r="AI188" s="42">
        <v>207.18104558465319</v>
      </c>
      <c r="AJ188" s="67">
        <f>AI188/$AI$192</f>
        <v>0.77174870194778689</v>
      </c>
      <c r="AK188" s="68">
        <f>AI188/D188-1</f>
        <v>0.23542579725956436</v>
      </c>
      <c r="AL188" s="73">
        <f>AI188/AH188-1</f>
        <v>-1.6369193858549735E-3</v>
      </c>
      <c r="AM188" s="63"/>
    </row>
    <row r="189" spans="1:39" ht="18" x14ac:dyDescent="0.35">
      <c r="A189" s="128"/>
      <c r="B189" s="27" t="s">
        <v>16</v>
      </c>
      <c r="C189" s="141" t="s">
        <v>27</v>
      </c>
      <c r="D189" s="66"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0.35119999999999996</v>
      </c>
      <c r="J189" s="66">
        <v>0.35119999999999996</v>
      </c>
      <c r="K189" s="66">
        <v>0.35119999999999996</v>
      </c>
      <c r="L189" s="66">
        <v>0.35119999999999996</v>
      </c>
      <c r="M189" s="66">
        <v>0.35119999999999996</v>
      </c>
      <c r="N189" s="66">
        <v>0.35119999999999996</v>
      </c>
      <c r="O189" s="66">
        <v>0.35119999999999996</v>
      </c>
      <c r="P189" s="66">
        <v>0.35119999999999996</v>
      </c>
      <c r="Q189" s="66">
        <v>0.52679999999999993</v>
      </c>
      <c r="R189" s="66">
        <v>0.52679999999999993</v>
      </c>
      <c r="S189" s="66">
        <v>0.878</v>
      </c>
      <c r="T189" s="66">
        <v>1.4047999999999998</v>
      </c>
      <c r="U189" s="66">
        <v>1.756</v>
      </c>
      <c r="V189" s="66">
        <v>1.8625891999999999</v>
      </c>
      <c r="W189" s="66">
        <v>2.2367794543999997</v>
      </c>
      <c r="X189" s="66">
        <v>2.6769409079200002</v>
      </c>
      <c r="Y189" s="66">
        <v>2.5077241083999997</v>
      </c>
      <c r="Z189" s="66">
        <v>1.9630763</v>
      </c>
      <c r="AA189" s="66">
        <v>2.6282052</v>
      </c>
      <c r="AB189" s="66">
        <v>3.5365840000000004</v>
      </c>
      <c r="AC189" s="66">
        <v>3.7405258400000001</v>
      </c>
      <c r="AD189" s="66">
        <v>4.005311324</v>
      </c>
      <c r="AE189" s="66">
        <v>3.8114029168000005</v>
      </c>
      <c r="AF189" s="66">
        <v>4.2153498204000002</v>
      </c>
      <c r="AG189" s="66">
        <v>4.1906804963599997</v>
      </c>
      <c r="AH189" s="66">
        <v>5.6001363352000011</v>
      </c>
      <c r="AI189" s="66">
        <v>5.5226795300000004</v>
      </c>
      <c r="AJ189" s="64">
        <f>AI189/$AI$192</f>
        <v>2.0571962780299956E-2</v>
      </c>
      <c r="AK189" s="65"/>
      <c r="AL189" s="73">
        <f>AI189/AH189-1</f>
        <v>-1.3831235627808081E-2</v>
      </c>
      <c r="AM189" s="63"/>
    </row>
    <row r="190" spans="1:39" ht="18" x14ac:dyDescent="0.35">
      <c r="A190" s="128"/>
      <c r="B190" s="27" t="s">
        <v>32</v>
      </c>
      <c r="C190" s="141" t="s">
        <v>27</v>
      </c>
      <c r="D190" s="66">
        <v>15.600052964345515</v>
      </c>
      <c r="E190" s="66">
        <v>15.482561392970339</v>
      </c>
      <c r="F190" s="66">
        <v>15.090417015446921</v>
      </c>
      <c r="G190" s="66">
        <v>12.969726427709464</v>
      </c>
      <c r="H190" s="66">
        <v>11.998726195395655</v>
      </c>
      <c r="I190" s="66">
        <v>10.652491415063672</v>
      </c>
      <c r="J190" s="66">
        <v>9.5904339991834107</v>
      </c>
      <c r="K190" s="66">
        <v>9.2159920304327336</v>
      </c>
      <c r="L190" s="66">
        <v>7.8716958547851945</v>
      </c>
      <c r="M190" s="66">
        <v>6.5162739195936084</v>
      </c>
      <c r="N190" s="66">
        <v>6.260771279389818</v>
      </c>
      <c r="O190" s="66">
        <v>5.7356393945120088</v>
      </c>
      <c r="P190" s="66">
        <v>5.3413086584683649</v>
      </c>
      <c r="Q190" s="66">
        <v>4.6127521843297723</v>
      </c>
      <c r="R190" s="66">
        <v>6.8638646027388646</v>
      </c>
      <c r="S190" s="66">
        <v>5.4945286422237203</v>
      </c>
      <c r="T190" s="66">
        <v>5.550008863876748</v>
      </c>
      <c r="U190" s="66">
        <v>8.634606603695719</v>
      </c>
      <c r="V190" s="66">
        <v>6.8446077939689882</v>
      </c>
      <c r="W190" s="66">
        <v>6.7017738908177202</v>
      </c>
      <c r="X190" s="66">
        <v>6.5265318928813478</v>
      </c>
      <c r="Y190" s="66">
        <v>7.1560953303106842</v>
      </c>
      <c r="Z190" s="66">
        <v>6.9160867673839341</v>
      </c>
      <c r="AA190" s="66">
        <v>5.9858522253200022</v>
      </c>
      <c r="AB190" s="66">
        <v>7.8367116377587376</v>
      </c>
      <c r="AC190" s="66">
        <v>7.1072071024578367</v>
      </c>
      <c r="AD190" s="66">
        <v>7.4320803903538586</v>
      </c>
      <c r="AE190" s="66">
        <v>7.8015275783704272</v>
      </c>
      <c r="AF190" s="66">
        <v>6.8316102118557662</v>
      </c>
      <c r="AG190" s="66">
        <v>9.2332531984602699</v>
      </c>
      <c r="AH190" s="66">
        <v>6.2360772670392661</v>
      </c>
      <c r="AI190" s="66">
        <v>6.8970228608274011</v>
      </c>
      <c r="AJ190" s="64">
        <f>AI190/$AI$192</f>
        <v>2.5691387091551773E-2</v>
      </c>
      <c r="AK190" s="65">
        <f>AI190/D190-1</f>
        <v>-0.55788465099504503</v>
      </c>
      <c r="AL190" s="73">
        <f>AI190/AH190-1</f>
        <v>0.10598739648104694</v>
      </c>
      <c r="AM190" s="63"/>
    </row>
    <row r="191" spans="1:39" ht="18" x14ac:dyDescent="0.35">
      <c r="A191" s="128"/>
      <c r="B191" s="27" t="s">
        <v>14</v>
      </c>
      <c r="C191" s="142" t="s">
        <v>27</v>
      </c>
      <c r="D191" s="42">
        <v>60.293489661101248</v>
      </c>
      <c r="E191" s="42">
        <v>63.550820339638861</v>
      </c>
      <c r="F191" s="42">
        <v>62.86513112678724</v>
      </c>
      <c r="G191" s="42">
        <v>67.105597982759519</v>
      </c>
      <c r="H191" s="42">
        <v>62.437877516984003</v>
      </c>
      <c r="I191" s="42">
        <v>64.784933690697841</v>
      </c>
      <c r="J191" s="42">
        <v>77.24679308938525</v>
      </c>
      <c r="K191" s="42">
        <v>81.686490771531041</v>
      </c>
      <c r="L191" s="42">
        <v>67.018848702239239</v>
      </c>
      <c r="M191" s="42">
        <v>68.769880936506937</v>
      </c>
      <c r="N191" s="42">
        <v>75.220462951835003</v>
      </c>
      <c r="O191" s="42">
        <v>75.532163234121043</v>
      </c>
      <c r="P191" s="42">
        <v>88.396647421723713</v>
      </c>
      <c r="Q191" s="42">
        <v>81.648374299581135</v>
      </c>
      <c r="R191" s="42">
        <v>73.6488234878817</v>
      </c>
      <c r="S191" s="42">
        <v>70.271567567974728</v>
      </c>
      <c r="T191" s="42">
        <v>61.96279642849133</v>
      </c>
      <c r="U191" s="42">
        <v>65.108870592798141</v>
      </c>
      <c r="V191" s="42">
        <v>59.687059525299993</v>
      </c>
      <c r="W191" s="42">
        <v>56.514273230372652</v>
      </c>
      <c r="X191" s="42">
        <v>48.931642058424998</v>
      </c>
      <c r="Y191" s="42">
        <v>51.959762163554167</v>
      </c>
      <c r="Z191" s="42">
        <v>60.996556385295484</v>
      </c>
      <c r="AA191" s="42">
        <v>58.68820713254366</v>
      </c>
      <c r="AB191" s="42">
        <v>48.241650208407499</v>
      </c>
      <c r="AC191" s="42">
        <v>54.852766761983382</v>
      </c>
      <c r="AD191" s="42">
        <v>49.159421825588694</v>
      </c>
      <c r="AE191" s="42">
        <v>53.215199058219483</v>
      </c>
      <c r="AF191" s="42">
        <v>56.009906996186352</v>
      </c>
      <c r="AG191" s="42">
        <v>52.298306650270369</v>
      </c>
      <c r="AH191" s="42">
        <v>45.551062632414457</v>
      </c>
      <c r="AI191" s="42">
        <v>48.855868876296313</v>
      </c>
      <c r="AJ191" s="71">
        <f>AI191/$AI$192</f>
        <v>0.1819879481803614</v>
      </c>
      <c r="AK191" s="72">
        <f>AI191/D191-1</f>
        <v>-0.18969910099902532</v>
      </c>
      <c r="AL191" s="74">
        <f>AI191/AH191-1</f>
        <v>7.255168272474366E-2</v>
      </c>
      <c r="AM191" s="63"/>
    </row>
    <row r="192" spans="1:39" ht="18" x14ac:dyDescent="0.35">
      <c r="B192" s="107" t="s">
        <v>4</v>
      </c>
      <c r="C192" s="143" t="s">
        <v>28</v>
      </c>
      <c r="D192" s="43">
        <f>SUM(D188:D191)</f>
        <v>243.59365544826829</v>
      </c>
      <c r="E192" s="43">
        <f t="shared" ref="E192:AI192" si="20">SUM(E188:E191)</f>
        <v>252.35512434595984</v>
      </c>
      <c r="F192" s="43">
        <f t="shared" si="20"/>
        <v>266.28182735746697</v>
      </c>
      <c r="G192" s="43">
        <f t="shared" si="20"/>
        <v>281.3272631827316</v>
      </c>
      <c r="H192" s="43">
        <f t="shared" si="20"/>
        <v>287.61649921161961</v>
      </c>
      <c r="I192" s="43">
        <f t="shared" si="20"/>
        <v>301.01491823435111</v>
      </c>
      <c r="J192" s="43">
        <f t="shared" si="20"/>
        <v>316.73940902580125</v>
      </c>
      <c r="K192" s="43">
        <f t="shared" si="20"/>
        <v>325.06067594621646</v>
      </c>
      <c r="L192" s="43">
        <f t="shared" si="20"/>
        <v>315.90907208403848</v>
      </c>
      <c r="M192" s="43">
        <f t="shared" si="20"/>
        <v>323.88144835992046</v>
      </c>
      <c r="N192" s="43">
        <f t="shared" si="20"/>
        <v>336.26888265388243</v>
      </c>
      <c r="O192" s="43">
        <f t="shared" si="20"/>
        <v>345.34244788779904</v>
      </c>
      <c r="P192" s="43">
        <f t="shared" si="20"/>
        <v>358.73563173534217</v>
      </c>
      <c r="Q192" s="43">
        <f t="shared" si="20"/>
        <v>352.3273596026574</v>
      </c>
      <c r="R192" s="43">
        <f t="shared" si="20"/>
        <v>355.2478466763198</v>
      </c>
      <c r="S192" s="43">
        <f t="shared" si="20"/>
        <v>339.14881361248916</v>
      </c>
      <c r="T192" s="43">
        <f t="shared" si="20"/>
        <v>366.07902460825767</v>
      </c>
      <c r="U192" s="43">
        <f t="shared" si="20"/>
        <v>369.40436766422948</v>
      </c>
      <c r="V192" s="43">
        <f t="shared" si="20"/>
        <v>350.7260736164414</v>
      </c>
      <c r="W192" s="43">
        <f t="shared" si="20"/>
        <v>337.38235183812117</v>
      </c>
      <c r="X192" s="43">
        <f t="shared" si="20"/>
        <v>329.94779593237269</v>
      </c>
      <c r="Y192" s="43">
        <f t="shared" si="20"/>
        <v>309.56195326844954</v>
      </c>
      <c r="Z192" s="43">
        <f t="shared" si="20"/>
        <v>289.31244315687212</v>
      </c>
      <c r="AA192" s="43">
        <f t="shared" si="20"/>
        <v>300.3826127670003</v>
      </c>
      <c r="AB192" s="43">
        <f t="shared" si="20"/>
        <v>288.75467119757087</v>
      </c>
      <c r="AC192" s="43">
        <f t="shared" si="20"/>
        <v>289.86623756884052</v>
      </c>
      <c r="AD192" s="43">
        <f t="shared" si="20"/>
        <v>275.6048991201223</v>
      </c>
      <c r="AE192" s="43">
        <f t="shared" si="20"/>
        <v>271.80956249077138</v>
      </c>
      <c r="AF192" s="43">
        <f t="shared" si="20"/>
        <v>283.02842946091687</v>
      </c>
      <c r="AG192" s="43">
        <f t="shared" si="20"/>
        <v>244.91088957693566</v>
      </c>
      <c r="AH192" s="43">
        <f t="shared" si="20"/>
        <v>264.90801654208315</v>
      </c>
      <c r="AI192" s="43">
        <f t="shared" si="20"/>
        <v>268.45661685177691</v>
      </c>
      <c r="AJ192" s="80">
        <f>AI192/$AI$192</f>
        <v>1</v>
      </c>
      <c r="AK192" s="77">
        <f>AI192/D192-1</f>
        <v>0.10206736032494379</v>
      </c>
      <c r="AL192" s="79">
        <f>AI192/AH192-1</f>
        <v>1.3395594274626443E-2</v>
      </c>
      <c r="AM192" s="134"/>
    </row>
    <row r="193" spans="1:95" x14ac:dyDescent="0.25">
      <c r="A193" s="12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</row>
    <row r="194" spans="1:95" x14ac:dyDescent="0.25">
      <c r="AK194" s="63"/>
    </row>
    <row r="195" spans="1:95" x14ac:dyDescent="0.25">
      <c r="AK195" s="63"/>
    </row>
    <row r="196" spans="1:95" x14ac:dyDescent="0.25">
      <c r="AK196" s="63"/>
    </row>
    <row r="197" spans="1:95" x14ac:dyDescent="0.25">
      <c r="AK197" s="63"/>
    </row>
    <row r="198" spans="1:95" x14ac:dyDescent="0.25">
      <c r="AK198" s="63"/>
    </row>
    <row r="199" spans="1:95" x14ac:dyDescent="0.25">
      <c r="AK199" s="63"/>
    </row>
    <row r="200" spans="1:95" x14ac:dyDescent="0.25">
      <c r="AK200" s="63"/>
    </row>
    <row r="201" spans="1:95" x14ac:dyDescent="0.25">
      <c r="AK201" s="63"/>
    </row>
    <row r="202" spans="1:95" x14ac:dyDescent="0.25">
      <c r="AK202" s="63"/>
    </row>
    <row r="203" spans="1:95" x14ac:dyDescent="0.25">
      <c r="P203" s="2"/>
      <c r="AK203" s="63"/>
    </row>
    <row r="204" spans="1:95" x14ac:dyDescent="0.25">
      <c r="AK204" s="63"/>
    </row>
    <row r="205" spans="1:95" x14ac:dyDescent="0.25">
      <c r="AK205" s="63"/>
    </row>
    <row r="206" spans="1:95" x14ac:dyDescent="0.25">
      <c r="AK206" s="63"/>
    </row>
    <row r="207" spans="1:95" x14ac:dyDescent="0.25">
      <c r="AK207" s="63"/>
    </row>
    <row r="208" spans="1:95" x14ac:dyDescent="0.25">
      <c r="AK208" s="63"/>
    </row>
    <row r="209" spans="1:95" x14ac:dyDescent="0.25">
      <c r="AK209" s="63"/>
    </row>
    <row r="210" spans="1:95" x14ac:dyDescent="0.25">
      <c r="AK210" s="63"/>
    </row>
    <row r="211" spans="1:95" x14ac:dyDescent="0.25">
      <c r="AK211" s="63"/>
    </row>
    <row r="212" spans="1:95" x14ac:dyDescent="0.25">
      <c r="AK212" s="63"/>
    </row>
    <row r="213" spans="1:95" x14ac:dyDescent="0.25">
      <c r="AH213"/>
      <c r="AI213"/>
      <c r="AK213" s="63"/>
    </row>
    <row r="214" spans="1:95" s="10" customFormat="1" x14ac:dyDescent="0.25">
      <c r="B214" s="4"/>
      <c r="C214" s="21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8"/>
      <c r="AI214" s="8"/>
      <c r="AJ214" s="8"/>
      <c r="AK214" s="63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</row>
    <row r="215" spans="1:95" s="10" customFormat="1" x14ac:dyDescent="0.25">
      <c r="B215" s="4"/>
      <c r="C215" s="2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8"/>
      <c r="AI215" s="8"/>
      <c r="AJ215" s="8"/>
      <c r="AK215" s="63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</row>
    <row r="216" spans="1:95" ht="30" x14ac:dyDescent="0.25">
      <c r="B216" s="29" t="s">
        <v>62</v>
      </c>
      <c r="C216" s="139" t="s">
        <v>22</v>
      </c>
      <c r="D216" s="29">
        <v>1990</v>
      </c>
      <c r="E216" s="31">
        <v>1991</v>
      </c>
      <c r="F216" s="31">
        <v>1992</v>
      </c>
      <c r="G216" s="31">
        <v>1993</v>
      </c>
      <c r="H216" s="31">
        <v>1994</v>
      </c>
      <c r="I216" s="31">
        <v>1995</v>
      </c>
      <c r="J216" s="31">
        <v>1996</v>
      </c>
      <c r="K216" s="31">
        <v>1997</v>
      </c>
      <c r="L216" s="31">
        <v>1998</v>
      </c>
      <c r="M216" s="31">
        <v>1999</v>
      </c>
      <c r="N216" s="31">
        <v>2000</v>
      </c>
      <c r="O216" s="31">
        <v>2001</v>
      </c>
      <c r="P216" s="31">
        <v>2002</v>
      </c>
      <c r="Q216" s="31">
        <v>2003</v>
      </c>
      <c r="R216" s="31">
        <v>2004</v>
      </c>
      <c r="S216" s="31">
        <v>2005</v>
      </c>
      <c r="T216" s="31">
        <v>2006</v>
      </c>
      <c r="U216" s="31">
        <v>2007</v>
      </c>
      <c r="V216" s="31">
        <v>2008</v>
      </c>
      <c r="W216" s="31">
        <v>2009</v>
      </c>
      <c r="X216" s="31">
        <v>2010</v>
      </c>
      <c r="Y216" s="31">
        <v>2011</v>
      </c>
      <c r="Z216" s="31">
        <v>2012</v>
      </c>
      <c r="AA216" s="31">
        <v>2013</v>
      </c>
      <c r="AB216" s="31">
        <v>2014</v>
      </c>
      <c r="AC216" s="31">
        <v>2015</v>
      </c>
      <c r="AD216" s="31">
        <v>2016</v>
      </c>
      <c r="AE216" s="31">
        <v>2017</v>
      </c>
      <c r="AF216" s="31">
        <v>2018</v>
      </c>
      <c r="AG216" s="31">
        <v>2019</v>
      </c>
      <c r="AH216" s="31">
        <v>2020</v>
      </c>
      <c r="AI216" s="31">
        <v>2021</v>
      </c>
      <c r="AJ216" s="151" t="s">
        <v>78</v>
      </c>
      <c r="AK216" s="126" t="s">
        <v>30</v>
      </c>
      <c r="AL216" s="127" t="s">
        <v>31</v>
      </c>
      <c r="AM216" s="135"/>
    </row>
    <row r="217" spans="1:95" ht="18" x14ac:dyDescent="0.35">
      <c r="A217" s="128"/>
      <c r="B217" s="149" t="s">
        <v>66</v>
      </c>
      <c r="C217" s="140" t="s">
        <v>27</v>
      </c>
      <c r="D217" s="42">
        <v>-29.275249178376647</v>
      </c>
      <c r="E217" s="42">
        <v>-30.526158152288378</v>
      </c>
      <c r="F217" s="42">
        <v>-35.056948385464075</v>
      </c>
      <c r="G217" s="42">
        <v>-40.129796542074573</v>
      </c>
      <c r="H217" s="42">
        <v>-42.975965881833353</v>
      </c>
      <c r="I217" s="42">
        <v>-52.881184490517164</v>
      </c>
      <c r="J217" s="42">
        <v>-56.947653278712217</v>
      </c>
      <c r="K217" s="42">
        <v>-63.813061672837414</v>
      </c>
      <c r="L217" s="42">
        <v>-72.158470686205817</v>
      </c>
      <c r="M217" s="42">
        <v>-78.341188351478451</v>
      </c>
      <c r="N217" s="42">
        <v>-89.353864413062496</v>
      </c>
      <c r="O217" s="42">
        <v>-94.750851309943613</v>
      </c>
      <c r="P217" s="42">
        <v>-103.79004329177077</v>
      </c>
      <c r="Q217" s="42">
        <v>-114.24532501854831</v>
      </c>
      <c r="R217" s="42">
        <v>-120.4220461066152</v>
      </c>
      <c r="S217" s="42">
        <v>-139.53283084612821</v>
      </c>
      <c r="T217" s="42">
        <v>-146.02989257637694</v>
      </c>
      <c r="U217" s="42">
        <v>-254.3766903273322</v>
      </c>
      <c r="V217" s="42">
        <v>-257.95613532119734</v>
      </c>
      <c r="W217" s="42">
        <v>-270.78659379846266</v>
      </c>
      <c r="X217" s="42">
        <v>-293.28320862576192</v>
      </c>
      <c r="Y217" s="42">
        <v>-320.47278807024912</v>
      </c>
      <c r="Z217" s="42">
        <v>-331.42877177339551</v>
      </c>
      <c r="AA217" s="42">
        <v>-349.1103408038573</v>
      </c>
      <c r="AB217" s="42">
        <v>-372.70908898153158</v>
      </c>
      <c r="AC217" s="42">
        <v>-397.63056947950906</v>
      </c>
      <c r="AD217" s="42">
        <v>-421.37229350850288</v>
      </c>
      <c r="AE217" s="42">
        <v>-459.46432879353944</v>
      </c>
      <c r="AF217" s="42">
        <v>-488.70796294203728</v>
      </c>
      <c r="AG217" s="42">
        <v>-489.68982564132403</v>
      </c>
      <c r="AH217" s="42">
        <v>-492.90740182377704</v>
      </c>
      <c r="AI217" s="42">
        <v>-508.96217200365254</v>
      </c>
      <c r="AJ217" s="68">
        <f>AI217/$AI$223</f>
        <v>-5.4157566065268156E-2</v>
      </c>
      <c r="AK217" s="89">
        <f>AI217/D217-1</f>
        <v>16.385408708308564</v>
      </c>
      <c r="AL217" s="163">
        <f>AI217/AH217-1</f>
        <v>3.2571574540110726E-2</v>
      </c>
      <c r="AM217" s="164"/>
    </row>
    <row r="218" spans="1:95" ht="18" x14ac:dyDescent="0.35">
      <c r="A218" s="128"/>
      <c r="B218" s="149" t="s">
        <v>67</v>
      </c>
      <c r="C218" s="141" t="s">
        <v>27</v>
      </c>
      <c r="D218" s="42">
        <v>1990.6143684112997</v>
      </c>
      <c r="E218" s="42">
        <v>1991.4881555373613</v>
      </c>
      <c r="F218" s="42">
        <v>1991.7389827141185</v>
      </c>
      <c r="G218" s="42">
        <v>1992.0143831092089</v>
      </c>
      <c r="H218" s="42">
        <v>1992.3007731403734</v>
      </c>
      <c r="I218" s="42">
        <v>1992.5730320023565</v>
      </c>
      <c r="J218" s="42">
        <v>1992.8269767514719</v>
      </c>
      <c r="K218" s="42">
        <v>1993.1124356154085</v>
      </c>
      <c r="L218" s="42">
        <v>1993.3889047891464</v>
      </c>
      <c r="M218" s="42">
        <v>1993.7127074743123</v>
      </c>
      <c r="N218" s="42">
        <v>1994.0171033734136</v>
      </c>
      <c r="O218" s="42">
        <v>1994.3740549626332</v>
      </c>
      <c r="P218" s="42">
        <v>1994.7375034034592</v>
      </c>
      <c r="Q218" s="42">
        <v>1995.1030092210199</v>
      </c>
      <c r="R218" s="42">
        <v>1995.4386145586714</v>
      </c>
      <c r="S218" s="42">
        <v>1995.8294427645906</v>
      </c>
      <c r="T218" s="42">
        <v>1996.2743134683944</v>
      </c>
      <c r="U218" s="42">
        <v>1996.6742325513421</v>
      </c>
      <c r="V218" s="42">
        <v>1997.127177386541</v>
      </c>
      <c r="W218" s="42">
        <v>1997.6054513949769</v>
      </c>
      <c r="X218" s="42">
        <v>1998.0895603736144</v>
      </c>
      <c r="Y218" s="42">
        <v>1998.5722579741798</v>
      </c>
      <c r="Z218" s="42">
        <v>1999.0535484984616</v>
      </c>
      <c r="AA218" s="42">
        <v>1999.5334362286101</v>
      </c>
      <c r="AB218" s="42">
        <v>2000.0119254272583</v>
      </c>
      <c r="AC218" s="42">
        <v>2000.5947303376399</v>
      </c>
      <c r="AD218" s="42">
        <v>2000.7509585170401</v>
      </c>
      <c r="AE218" s="42">
        <v>2001.4390441702435</v>
      </c>
      <c r="AF218" s="42">
        <v>2001.9119814829862</v>
      </c>
      <c r="AG218" s="42">
        <v>2002.383541288737</v>
      </c>
      <c r="AH218" s="42">
        <v>2002.8965633526318</v>
      </c>
      <c r="AI218" s="42">
        <v>2003.3206143158573</v>
      </c>
      <c r="AJ218" s="64">
        <f t="shared" ref="AJ218:AJ222" si="21">AI218/$AI$223</f>
        <v>0.2131690221546485</v>
      </c>
      <c r="AK218" s="65">
        <f>AI218/D218-1</f>
        <v>6.3830775594664324E-3</v>
      </c>
      <c r="AL218" s="161">
        <f t="shared" ref="AL218:AL222" si="22">AI218/AH218-1</f>
        <v>2.1171885307724736E-4</v>
      </c>
      <c r="AM218" s="164"/>
    </row>
    <row r="219" spans="1:95" ht="18" x14ac:dyDescent="0.35">
      <c r="A219" s="128"/>
      <c r="B219" s="149" t="s">
        <v>72</v>
      </c>
      <c r="C219" s="141" t="s">
        <v>27</v>
      </c>
      <c r="D219" s="42">
        <v>5420.4580995323122</v>
      </c>
      <c r="E219" s="42">
        <v>5419.1844829235552</v>
      </c>
      <c r="F219" s="42">
        <v>5416.2751624302527</v>
      </c>
      <c r="G219" s="42">
        <v>5415.0207438024845</v>
      </c>
      <c r="H219" s="42">
        <v>5414.1583797023568</v>
      </c>
      <c r="I219" s="42">
        <v>5414.7793380092999</v>
      </c>
      <c r="J219" s="42">
        <v>5413.5800419622301</v>
      </c>
      <c r="K219" s="42">
        <v>5421.0621499861863</v>
      </c>
      <c r="L219" s="42">
        <v>5435.7519617661046</v>
      </c>
      <c r="M219" s="42">
        <v>5454.8073929321317</v>
      </c>
      <c r="N219" s="42">
        <v>5486.2897807374902</v>
      </c>
      <c r="O219" s="42">
        <v>5508.0776186696376</v>
      </c>
      <c r="P219" s="42">
        <v>5540.0376858152777</v>
      </c>
      <c r="Q219" s="42">
        <v>5553.3837243566832</v>
      </c>
      <c r="R219" s="42">
        <v>5564.6493234845702</v>
      </c>
      <c r="S219" s="42">
        <v>5589.3745877800229</v>
      </c>
      <c r="T219" s="42">
        <v>5665.172539411963</v>
      </c>
      <c r="U219" s="42">
        <v>5688.6167318166226</v>
      </c>
      <c r="V219" s="42">
        <v>5741.1998448635277</v>
      </c>
      <c r="W219" s="42">
        <v>5745.5595629153804</v>
      </c>
      <c r="X219" s="42">
        <v>5747.4879143390317</v>
      </c>
      <c r="Y219" s="42">
        <v>5749.3436065093938</v>
      </c>
      <c r="Z219" s="42">
        <v>5755.6060559391517</v>
      </c>
      <c r="AA219" s="42">
        <v>5761.1466351849504</v>
      </c>
      <c r="AB219" s="42">
        <v>5765.931398363562</v>
      </c>
      <c r="AC219" s="42">
        <v>5768.6722700974206</v>
      </c>
      <c r="AD219" s="42">
        <v>5765.095619406904</v>
      </c>
      <c r="AE219" s="42">
        <v>5764.4829991899542</v>
      </c>
      <c r="AF219" s="42">
        <v>5768.7058397189758</v>
      </c>
      <c r="AG219" s="42">
        <v>5772.2569012709519</v>
      </c>
      <c r="AH219" s="42">
        <v>5775.9869231195389</v>
      </c>
      <c r="AI219" s="42">
        <v>5773.5812002865287</v>
      </c>
      <c r="AJ219" s="64">
        <f t="shared" si="21"/>
        <v>0.61435431253516404</v>
      </c>
      <c r="AK219" s="65">
        <f>AI219/D219-1</f>
        <v>6.5146357424049617E-2</v>
      </c>
      <c r="AL219" s="161">
        <f t="shared" si="22"/>
        <v>-4.1650420352945527E-4</v>
      </c>
      <c r="AM219" s="136"/>
    </row>
    <row r="220" spans="1:95" ht="18" x14ac:dyDescent="0.35">
      <c r="A220" s="128"/>
      <c r="B220" s="149" t="s">
        <v>68</v>
      </c>
      <c r="C220" s="141" t="s">
        <v>27</v>
      </c>
      <c r="D220" s="42">
        <v>2205.9674638287825</v>
      </c>
      <c r="E220" s="42">
        <v>2215.461827056225</v>
      </c>
      <c r="F220" s="42">
        <v>2214.695594121521</v>
      </c>
      <c r="G220" s="42">
        <v>2213.945585186817</v>
      </c>
      <c r="H220" s="42">
        <v>2212.6682851392497</v>
      </c>
      <c r="I220" s="42">
        <v>2210.86303722309</v>
      </c>
      <c r="J220" s="42">
        <v>2212.8900856959931</v>
      </c>
      <c r="K220" s="42">
        <v>2210.0354240864558</v>
      </c>
      <c r="L220" s="42">
        <v>2206.0102294443932</v>
      </c>
      <c r="M220" s="42">
        <v>2201.1806516500237</v>
      </c>
      <c r="N220" s="42">
        <v>2194.649788960352</v>
      </c>
      <c r="O220" s="42">
        <v>2190.5606057450441</v>
      </c>
      <c r="P220" s="42">
        <v>2184.6461710115682</v>
      </c>
      <c r="Q220" s="42">
        <v>2181.0021829543807</v>
      </c>
      <c r="R220" s="42">
        <v>2177.070726274329</v>
      </c>
      <c r="S220" s="42">
        <v>2171.5498986989737</v>
      </c>
      <c r="T220" s="42">
        <v>2163.9757158569109</v>
      </c>
      <c r="U220" s="42">
        <v>2152.956292063137</v>
      </c>
      <c r="V220" s="42">
        <v>2143.9382497118049</v>
      </c>
      <c r="W220" s="42">
        <v>2142.2963046772447</v>
      </c>
      <c r="X220" s="42">
        <v>2140.292497768357</v>
      </c>
      <c r="Y220" s="42">
        <v>2138.3378793480033</v>
      </c>
      <c r="Z220" s="42">
        <v>2136.2262196833826</v>
      </c>
      <c r="AA220" s="42">
        <v>2134.1532393520947</v>
      </c>
      <c r="AB220" s="42">
        <v>2132.4136618601106</v>
      </c>
      <c r="AC220" s="42">
        <v>2130.5106922266232</v>
      </c>
      <c r="AD220" s="42">
        <v>2128.3404935610406</v>
      </c>
      <c r="AE220" s="42">
        <v>2126.2404962543123</v>
      </c>
      <c r="AF220" s="42">
        <v>2124.1416394110211</v>
      </c>
      <c r="AG220" s="42">
        <v>2121.6870048186456</v>
      </c>
      <c r="AH220" s="42">
        <v>2120.9358696996469</v>
      </c>
      <c r="AI220" s="42">
        <v>2121.0963026676436</v>
      </c>
      <c r="AJ220" s="64">
        <f t="shared" si="21"/>
        <v>0.22570127891880842</v>
      </c>
      <c r="AK220" s="65">
        <f>AI220/D220-1</f>
        <v>-3.8473441949063214E-2</v>
      </c>
      <c r="AL220" s="161">
        <f t="shared" si="22"/>
        <v>7.5642536056186316E-5</v>
      </c>
      <c r="AM220" s="136"/>
    </row>
    <row r="221" spans="1:95" ht="18" x14ac:dyDescent="0.35">
      <c r="A221" s="128"/>
      <c r="B221" s="149" t="s">
        <v>70</v>
      </c>
      <c r="C221" s="141" t="s">
        <v>27</v>
      </c>
      <c r="D221" s="66">
        <v>21.835770299330552</v>
      </c>
      <c r="E221" s="66">
        <v>21.827266329084281</v>
      </c>
      <c r="F221" s="66">
        <v>21.827266329084281</v>
      </c>
      <c r="G221" s="66">
        <v>21.827266329084281</v>
      </c>
      <c r="H221" s="66">
        <v>21.827266329084281</v>
      </c>
      <c r="I221" s="66">
        <v>21.827266329084281</v>
      </c>
      <c r="J221" s="66">
        <v>21.827266329084281</v>
      </c>
      <c r="K221" s="66">
        <v>21.827266329084281</v>
      </c>
      <c r="L221" s="66">
        <v>21.827266329084281</v>
      </c>
      <c r="M221" s="66">
        <v>21.82155565043573</v>
      </c>
      <c r="N221" s="66">
        <v>18.207144161001271</v>
      </c>
      <c r="O221" s="66">
        <v>18.2011079451966</v>
      </c>
      <c r="P221" s="66">
        <v>18.2011079451966</v>
      </c>
      <c r="Q221" s="66">
        <v>18.2011079451966</v>
      </c>
      <c r="R221" s="66">
        <v>18.094230385927982</v>
      </c>
      <c r="S221" s="66">
        <v>18.115395076746129</v>
      </c>
      <c r="T221" s="66">
        <v>18.893806656693961</v>
      </c>
      <c r="U221" s="66">
        <v>18.157724458382539</v>
      </c>
      <c r="V221" s="66">
        <v>18.285766708469311</v>
      </c>
      <c r="W221" s="66">
        <v>18.28080155089399</v>
      </c>
      <c r="X221" s="66">
        <v>3.68179622561924</v>
      </c>
      <c r="Y221" s="66">
        <v>3.6913860305458401</v>
      </c>
      <c r="Z221" s="66">
        <v>3.7106871532377599</v>
      </c>
      <c r="AA221" s="66">
        <v>3.8451590730965899</v>
      </c>
      <c r="AB221" s="66">
        <v>3.5485870651810401</v>
      </c>
      <c r="AC221" s="66">
        <v>3.7402735034151</v>
      </c>
      <c r="AD221" s="66">
        <v>3.7322246503011502</v>
      </c>
      <c r="AE221" s="66">
        <v>3.7235264700331898</v>
      </c>
      <c r="AF221" s="66">
        <v>3.73353257042216</v>
      </c>
      <c r="AG221" s="66">
        <v>3.7363271815979298</v>
      </c>
      <c r="AH221" s="66">
        <v>13.90934919655686</v>
      </c>
      <c r="AI221" s="66">
        <v>8.8084032123708891</v>
      </c>
      <c r="AJ221" s="148">
        <f t="shared" si="21"/>
        <v>9.3728317180333232E-4</v>
      </c>
      <c r="AK221" s="90">
        <f t="shared" ref="AK221" si="23">AI221/D221-1</f>
        <v>-0.59660671038287394</v>
      </c>
      <c r="AL221" s="92">
        <f t="shared" si="22"/>
        <v>-0.36672786857983741</v>
      </c>
      <c r="AM221" s="136"/>
    </row>
    <row r="222" spans="1:95" ht="18" x14ac:dyDescent="0.35">
      <c r="A222" s="128"/>
      <c r="B222" s="149" t="s">
        <v>69</v>
      </c>
      <c r="C222" s="141" t="s">
        <v>27</v>
      </c>
      <c r="D222" s="66">
        <v>0</v>
      </c>
      <c r="E222" s="66">
        <v>0</v>
      </c>
      <c r="F222" s="6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5.1879785421000003E-4</v>
      </c>
      <c r="L222" s="66">
        <v>-7.2899714048400002E-3</v>
      </c>
      <c r="M222" s="66">
        <v>3.4118470721400001E-3</v>
      </c>
      <c r="N222" s="66">
        <v>4.3501897029E-4</v>
      </c>
      <c r="O222" s="66">
        <v>3.1701310118699999E-3</v>
      </c>
      <c r="P222" s="66">
        <v>2.2765598586700002E-3</v>
      </c>
      <c r="Q222" s="66">
        <v>-1.1768500439700001E-3</v>
      </c>
      <c r="R222" s="66">
        <v>4.2590022112000002E-4</v>
      </c>
      <c r="S222" s="66">
        <v>-2.4757687655999999E-4</v>
      </c>
      <c r="T222" s="66">
        <v>3.0829052255900002E-3</v>
      </c>
      <c r="U222" s="66">
        <v>2.6067479256699998E-3</v>
      </c>
      <c r="V222" s="174">
        <v>-1.4903911981870001E-2</v>
      </c>
      <c r="W222" s="174">
        <v>-9.6232144524799994E-3</v>
      </c>
      <c r="X222" s="174">
        <v>-3.0219679527930001E-2</v>
      </c>
      <c r="Y222" s="174">
        <v>-3.2620154588120003E-2</v>
      </c>
      <c r="Z222" s="174">
        <v>-6.0580887780179997E-2</v>
      </c>
      <c r="AA222" s="174">
        <v>-6.65430321533E-2</v>
      </c>
      <c r="AB222" s="174">
        <v>-6.5238163880020003E-2</v>
      </c>
      <c r="AC222" s="174">
        <v>-0.12415273687563</v>
      </c>
      <c r="AD222" s="174">
        <v>-3.8244932939009997E-2</v>
      </c>
      <c r="AE222" s="174">
        <v>-9.436319945853E-2</v>
      </c>
      <c r="AF222" s="174">
        <v>-0.15021242781801</v>
      </c>
      <c r="AG222" s="174">
        <v>-7.7096118319270004E-2</v>
      </c>
      <c r="AH222" s="174">
        <v>-4.0665224121660001E-2</v>
      </c>
      <c r="AI222" s="174">
        <v>-4.0699210697630002E-2</v>
      </c>
      <c r="AJ222" s="90">
        <f t="shared" si="21"/>
        <v>-4.33071515606733E-6</v>
      </c>
      <c r="AK222" s="65"/>
      <c r="AL222" s="162">
        <f t="shared" si="22"/>
        <v>8.3576512128202829E-4</v>
      </c>
      <c r="AM222" s="136"/>
    </row>
    <row r="223" spans="1:95" ht="18" x14ac:dyDescent="0.35">
      <c r="B223" s="107" t="s">
        <v>4</v>
      </c>
      <c r="C223" s="147" t="s">
        <v>28</v>
      </c>
      <c r="D223" s="34">
        <f t="shared" ref="D223:AI223" si="24">SUM(D217:D222)</f>
        <v>9609.6004528933481</v>
      </c>
      <c r="E223" s="34">
        <f t="shared" si="24"/>
        <v>9617.4355736939378</v>
      </c>
      <c r="F223" s="34">
        <f t="shared" si="24"/>
        <v>9609.4800572095119</v>
      </c>
      <c r="G223" s="34">
        <f t="shared" si="24"/>
        <v>9602.6781818855197</v>
      </c>
      <c r="H223" s="34">
        <f t="shared" si="24"/>
        <v>9597.9787384292322</v>
      </c>
      <c r="I223" s="34">
        <f t="shared" si="24"/>
        <v>9587.1614890733144</v>
      </c>
      <c r="J223" s="34">
        <f t="shared" si="24"/>
        <v>9584.1767174600682</v>
      </c>
      <c r="K223" s="34">
        <f t="shared" si="24"/>
        <v>9582.2247331421531</v>
      </c>
      <c r="L223" s="34">
        <f t="shared" si="24"/>
        <v>9584.8126016711176</v>
      </c>
      <c r="M223" s="34">
        <f t="shared" si="24"/>
        <v>9593.184531202498</v>
      </c>
      <c r="N223" s="34">
        <f t="shared" si="24"/>
        <v>9603.8103878381644</v>
      </c>
      <c r="O223" s="34">
        <f t="shared" si="24"/>
        <v>9616.465706143581</v>
      </c>
      <c r="P223" s="34">
        <f t="shared" si="24"/>
        <v>9633.8347014435894</v>
      </c>
      <c r="Q223" s="34">
        <f t="shared" si="24"/>
        <v>9633.443522608688</v>
      </c>
      <c r="R223" s="34">
        <f t="shared" si="24"/>
        <v>9634.8312744971045</v>
      </c>
      <c r="S223" s="34">
        <f t="shared" si="24"/>
        <v>9635.3362458973279</v>
      </c>
      <c r="T223" s="34">
        <f t="shared" si="24"/>
        <v>9698.2895657228109</v>
      </c>
      <c r="U223" s="34">
        <f t="shared" si="24"/>
        <v>9602.0308973100764</v>
      </c>
      <c r="V223" s="34">
        <f t="shared" si="24"/>
        <v>9642.5799994371646</v>
      </c>
      <c r="W223" s="34">
        <f t="shared" si="24"/>
        <v>9632.9459035255804</v>
      </c>
      <c r="X223" s="34">
        <f t="shared" si="24"/>
        <v>9596.2383404013326</v>
      </c>
      <c r="Y223" s="34">
        <f t="shared" si="24"/>
        <v>9569.4397216372872</v>
      </c>
      <c r="Z223" s="34">
        <f t="shared" si="24"/>
        <v>9563.1071586130565</v>
      </c>
      <c r="AA223" s="34">
        <f t="shared" si="24"/>
        <v>9549.5015860027397</v>
      </c>
      <c r="AB223" s="34">
        <f t="shared" si="24"/>
        <v>9529.1312455707011</v>
      </c>
      <c r="AC223" s="34">
        <f t="shared" si="24"/>
        <v>9505.7632439487152</v>
      </c>
      <c r="AD223" s="34">
        <f t="shared" si="24"/>
        <v>9476.5087576938422</v>
      </c>
      <c r="AE223" s="34">
        <f t="shared" si="24"/>
        <v>9436.3273740915465</v>
      </c>
      <c r="AF223" s="34">
        <f t="shared" si="24"/>
        <v>9409.6348178135504</v>
      </c>
      <c r="AG223" s="34">
        <f t="shared" si="24"/>
        <v>9410.2968528002893</v>
      </c>
      <c r="AH223" s="34">
        <f t="shared" si="24"/>
        <v>9420.780638320477</v>
      </c>
      <c r="AI223" s="34">
        <f t="shared" si="24"/>
        <v>9397.8036492680494</v>
      </c>
      <c r="AJ223" s="76">
        <f>AI223/$AI$223</f>
        <v>1</v>
      </c>
      <c r="AK223" s="77">
        <f>AI223/D223-1</f>
        <v>-2.2040125878649675E-2</v>
      </c>
      <c r="AL223" s="79">
        <f>AI223/AH223-1</f>
        <v>-2.4389686942677402E-3</v>
      </c>
      <c r="AM223" s="134"/>
    </row>
    <row r="224" spans="1:95" x14ac:dyDescent="0.25">
      <c r="A224" s="128"/>
      <c r="B224" s="24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63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</row>
    <row r="225" spans="2:59" x14ac:dyDescent="0.25">
      <c r="B225" s="24"/>
      <c r="C225" s="21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63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</row>
    <row r="226" spans="2:59" x14ac:dyDescent="0.25">
      <c r="B226" s="24"/>
      <c r="C226" s="2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63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</row>
    <row r="227" spans="2:59" x14ac:dyDescent="0.25">
      <c r="B227" s="24"/>
      <c r="C227" s="21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63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</row>
    <row r="228" spans="2:59" x14ac:dyDescent="0.25">
      <c r="B228" s="24"/>
      <c r="C228" s="21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63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</row>
    <row r="229" spans="2:59" x14ac:dyDescent="0.25">
      <c r="B229" s="24"/>
      <c r="C229" s="21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63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</row>
    <row r="230" spans="2:59" x14ac:dyDescent="0.25">
      <c r="B230" s="24"/>
      <c r="C230" s="2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63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</row>
    <row r="231" spans="2:59" x14ac:dyDescent="0.25">
      <c r="B231" s="24"/>
      <c r="C231" s="21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63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</row>
    <row r="232" spans="2:59" x14ac:dyDescent="0.25">
      <c r="B232" s="24"/>
      <c r="C232" s="21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63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</row>
    <row r="233" spans="2:59" x14ac:dyDescent="0.25">
      <c r="B233" s="24"/>
      <c r="C233" s="21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63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</row>
    <row r="234" spans="2:59" x14ac:dyDescent="0.25">
      <c r="B234" s="24"/>
      <c r="C234" s="21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63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</row>
    <row r="235" spans="2:59" x14ac:dyDescent="0.25">
      <c r="B235" s="24"/>
      <c r="C235" s="21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63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</row>
    <row r="236" spans="2:59" x14ac:dyDescent="0.25">
      <c r="B236" s="24"/>
      <c r="C236" s="2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63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</row>
    <row r="237" spans="2:59" x14ac:dyDescent="0.25">
      <c r="B237" s="24"/>
      <c r="C237" s="21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63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</row>
    <row r="238" spans="2:59" x14ac:dyDescent="0.25">
      <c r="B238" s="24"/>
      <c r="C238" s="21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63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</row>
    <row r="239" spans="2:59" x14ac:dyDescent="0.25">
      <c r="B239" s="24"/>
      <c r="C239" s="21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63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</row>
    <row r="240" spans="2:59" x14ac:dyDescent="0.25">
      <c r="B240" s="24"/>
      <c r="C240" s="21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63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</row>
    <row r="241" spans="1:95" x14ac:dyDescent="0.25">
      <c r="B241" s="24"/>
      <c r="C241" s="2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63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</row>
    <row r="242" spans="1:95" x14ac:dyDescent="0.25">
      <c r="B242" s="24"/>
      <c r="C242" s="21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63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</row>
    <row r="243" spans="1:95" x14ac:dyDescent="0.25">
      <c r="B243" s="24"/>
      <c r="C243" s="21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63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</row>
    <row r="244" spans="1:95" x14ac:dyDescent="0.25">
      <c r="B244" s="24"/>
      <c r="C244" s="21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63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</row>
    <row r="245" spans="1:95" x14ac:dyDescent="0.25">
      <c r="B245" s="24"/>
      <c r="C245" s="21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63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</row>
    <row r="246" spans="1:95" x14ac:dyDescent="0.25">
      <c r="B246" s="24"/>
      <c r="C246" s="21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63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</row>
    <row r="247" spans="1:95" ht="30" x14ac:dyDescent="0.25">
      <c r="B247" s="29" t="s">
        <v>59</v>
      </c>
      <c r="C247" s="139" t="s">
        <v>22</v>
      </c>
      <c r="D247" s="29">
        <v>1990</v>
      </c>
      <c r="E247" s="31">
        <v>1991</v>
      </c>
      <c r="F247" s="31">
        <v>1992</v>
      </c>
      <c r="G247" s="31">
        <v>1993</v>
      </c>
      <c r="H247" s="31">
        <v>1994</v>
      </c>
      <c r="I247" s="31">
        <v>1995</v>
      </c>
      <c r="J247" s="31">
        <v>1996</v>
      </c>
      <c r="K247" s="31">
        <v>1997</v>
      </c>
      <c r="L247" s="31">
        <v>1998</v>
      </c>
      <c r="M247" s="31">
        <v>1999</v>
      </c>
      <c r="N247" s="31">
        <v>2000</v>
      </c>
      <c r="O247" s="31">
        <v>2001</v>
      </c>
      <c r="P247" s="31">
        <v>2002</v>
      </c>
      <c r="Q247" s="31">
        <v>2003</v>
      </c>
      <c r="R247" s="31">
        <v>2004</v>
      </c>
      <c r="S247" s="31">
        <v>2005</v>
      </c>
      <c r="T247" s="31">
        <v>2006</v>
      </c>
      <c r="U247" s="31">
        <v>2007</v>
      </c>
      <c r="V247" s="31">
        <v>2008</v>
      </c>
      <c r="W247" s="31">
        <v>2009</v>
      </c>
      <c r="X247" s="31">
        <v>2010</v>
      </c>
      <c r="Y247" s="31">
        <v>2011</v>
      </c>
      <c r="Z247" s="31">
        <v>2012</v>
      </c>
      <c r="AA247" s="31">
        <v>2013</v>
      </c>
      <c r="AB247" s="31">
        <v>2014</v>
      </c>
      <c r="AC247" s="31">
        <v>2015</v>
      </c>
      <c r="AD247" s="31">
        <v>2016</v>
      </c>
      <c r="AE247" s="31">
        <v>2017</v>
      </c>
      <c r="AF247" s="31">
        <v>2018</v>
      </c>
      <c r="AG247" s="31">
        <v>2019</v>
      </c>
      <c r="AH247" s="31">
        <v>2020</v>
      </c>
      <c r="AI247" s="31">
        <v>2021</v>
      </c>
      <c r="AJ247" s="151" t="s">
        <v>78</v>
      </c>
      <c r="AK247" s="126" t="s">
        <v>30</v>
      </c>
      <c r="AL247" s="127" t="s">
        <v>31</v>
      </c>
      <c r="AM247" s="135"/>
    </row>
    <row r="248" spans="1:95" ht="18" x14ac:dyDescent="0.35">
      <c r="A248" s="128"/>
      <c r="B248" s="27" t="s">
        <v>60</v>
      </c>
      <c r="C248" s="140" t="s">
        <v>27</v>
      </c>
      <c r="D248" s="42">
        <v>221.10937807666664</v>
      </c>
      <c r="E248" s="42">
        <v>223.45648422493338</v>
      </c>
      <c r="F248" s="42">
        <v>204.96673222053337</v>
      </c>
      <c r="G248" s="42">
        <v>196.93769391346669</v>
      </c>
      <c r="H248" s="42">
        <v>215.03342151853334</v>
      </c>
      <c r="I248" s="42">
        <v>237.71387227506665</v>
      </c>
      <c r="J248" s="42">
        <v>273.30475524573336</v>
      </c>
      <c r="K248" s="42">
        <v>294.05093427306673</v>
      </c>
      <c r="L248" s="42">
        <v>340.36743871786666</v>
      </c>
      <c r="M248" s="42">
        <v>365.77115387800001</v>
      </c>
      <c r="N248" s="42">
        <v>410.43408736853331</v>
      </c>
      <c r="O248" s="42">
        <v>351.43484296319997</v>
      </c>
      <c r="P248" s="42">
        <v>311.89578576600002</v>
      </c>
      <c r="Q248" s="42">
        <v>335.20031285813332</v>
      </c>
      <c r="R248" s="42">
        <v>382.51090829640003</v>
      </c>
      <c r="S248" s="42">
        <v>424.43004818280002</v>
      </c>
      <c r="T248" s="42">
        <v>503.20407568560006</v>
      </c>
      <c r="U248" s="42">
        <v>514.92035819013336</v>
      </c>
      <c r="V248" s="42">
        <v>430.65361113226669</v>
      </c>
      <c r="W248" s="42">
        <v>345.61492852480001</v>
      </c>
      <c r="X248" s="42">
        <v>379.7535549454667</v>
      </c>
      <c r="Y248" s="42">
        <v>424.71952189760009</v>
      </c>
      <c r="Z248" s="42">
        <v>445.07818250000008</v>
      </c>
      <c r="AA248" s="42">
        <v>502.36303520266659</v>
      </c>
      <c r="AB248" s="42">
        <v>584.78753803533334</v>
      </c>
      <c r="AC248" s="42">
        <v>679.12283684040005</v>
      </c>
      <c r="AD248" s="42">
        <v>923.85523979279992</v>
      </c>
      <c r="AE248" s="42">
        <v>1155.4370035488</v>
      </c>
      <c r="AF248" s="42">
        <v>1294.8181528967998</v>
      </c>
      <c r="AG248" s="42">
        <v>963.65322670770036</v>
      </c>
      <c r="AH248" s="42">
        <v>263.34999061560001</v>
      </c>
      <c r="AI248" s="42">
        <v>415.3539187728</v>
      </c>
      <c r="AJ248" s="67">
        <f>AI248/$AI$166</f>
        <v>0.66957303415003877</v>
      </c>
      <c r="AK248" s="68">
        <f>AI248/D248-1</f>
        <v>0.87849978316515243</v>
      </c>
      <c r="AL248" s="91">
        <f>AI248/AH248-1</f>
        <v>0.57719359625523281</v>
      </c>
      <c r="AM248" s="136"/>
    </row>
    <row r="249" spans="1:95" ht="18" x14ac:dyDescent="0.35">
      <c r="A249" s="128"/>
      <c r="B249" s="27" t="s">
        <v>61</v>
      </c>
      <c r="C249" s="142" t="s">
        <v>27</v>
      </c>
      <c r="D249" s="66">
        <v>28.078924997337403</v>
      </c>
      <c r="E249" s="66">
        <v>14.003294293724482</v>
      </c>
      <c r="F249" s="66">
        <v>20.477506171547937</v>
      </c>
      <c r="G249" s="66">
        <v>29.859948628888905</v>
      </c>
      <c r="H249" s="66">
        <v>33.981450185235616</v>
      </c>
      <c r="I249" s="66">
        <v>3.3673142021675906</v>
      </c>
      <c r="J249" s="66">
        <v>19.20316050014323</v>
      </c>
      <c r="K249" s="66">
        <v>38.488416696452902</v>
      </c>
      <c r="L249" s="66">
        <v>52.028676183577467</v>
      </c>
      <c r="M249" s="66">
        <v>39.300358002951661</v>
      </c>
      <c r="N249" s="66">
        <v>54.39266252464077</v>
      </c>
      <c r="O249" s="66">
        <v>59.58949244727156</v>
      </c>
      <c r="P249" s="66">
        <v>85.828630656119159</v>
      </c>
      <c r="Q249" s="66">
        <v>19.407378412801254</v>
      </c>
      <c r="R249" s="66">
        <v>21.049201422195413</v>
      </c>
      <c r="S249" s="66">
        <v>1.7528135484112446</v>
      </c>
      <c r="T249" s="66">
        <v>17.329076702058739</v>
      </c>
      <c r="U249" s="66">
        <v>12.056398064687073</v>
      </c>
      <c r="V249" s="66">
        <v>47.983835185837414</v>
      </c>
      <c r="W249" s="66">
        <v>8.2248711263977814</v>
      </c>
      <c r="X249" s="66">
        <v>0.25239549866666666</v>
      </c>
      <c r="Y249" s="66">
        <v>50.095054390143758</v>
      </c>
      <c r="Z249" s="66">
        <v>23.973493968715886</v>
      </c>
      <c r="AA249" s="66">
        <v>78.828862465477414</v>
      </c>
      <c r="AB249" s="66">
        <v>71.218037488772836</v>
      </c>
      <c r="AC249" s="42">
        <v>149.09981223853765</v>
      </c>
      <c r="AD249" s="42">
        <v>186.2811143378903</v>
      </c>
      <c r="AE249" s="42">
        <v>213.30217433150287</v>
      </c>
      <c r="AF249" s="42">
        <v>242.53078987824037</v>
      </c>
      <c r="AG249" s="42">
        <v>205.50549032160174</v>
      </c>
      <c r="AH249" s="66">
        <v>77.945079331447673</v>
      </c>
      <c r="AI249" s="42">
        <v>123.74961420414947</v>
      </c>
      <c r="AJ249" s="64">
        <f>AI249/$AI$166</f>
        <v>0.19949108678782798</v>
      </c>
      <c r="AK249" s="90">
        <f>AI249/D249-1</f>
        <v>3.4072062664750904</v>
      </c>
      <c r="AL249" s="93">
        <f>AI249/AH249-1</f>
        <v>0.58765139846642667</v>
      </c>
      <c r="AM249" s="136"/>
    </row>
    <row r="250" spans="1:95" ht="18" x14ac:dyDescent="0.35">
      <c r="B250" s="107" t="s">
        <v>4</v>
      </c>
      <c r="C250" s="143" t="s">
        <v>28</v>
      </c>
      <c r="D250" s="34">
        <f t="shared" ref="D250:AI250" si="25">SUM(D248:D249)</f>
        <v>249.18830307400404</v>
      </c>
      <c r="E250" s="34">
        <f t="shared" si="25"/>
        <v>237.45977851865786</v>
      </c>
      <c r="F250" s="34">
        <f t="shared" si="25"/>
        <v>225.4442383920813</v>
      </c>
      <c r="G250" s="34">
        <f t="shared" si="25"/>
        <v>226.79764254235559</v>
      </c>
      <c r="H250" s="34">
        <f t="shared" si="25"/>
        <v>249.01487170376896</v>
      </c>
      <c r="I250" s="34">
        <f t="shared" si="25"/>
        <v>241.08118647723424</v>
      </c>
      <c r="J250" s="34">
        <f t="shared" si="25"/>
        <v>292.50791574587657</v>
      </c>
      <c r="K250" s="34">
        <f t="shared" si="25"/>
        <v>332.53935096951966</v>
      </c>
      <c r="L250" s="34">
        <f t="shared" si="25"/>
        <v>392.39611490144415</v>
      </c>
      <c r="M250" s="34">
        <f t="shared" si="25"/>
        <v>405.07151188095168</v>
      </c>
      <c r="N250" s="34">
        <f t="shared" si="25"/>
        <v>464.82674989317411</v>
      </c>
      <c r="O250" s="34">
        <f t="shared" si="25"/>
        <v>411.02433541047151</v>
      </c>
      <c r="P250" s="34">
        <f t="shared" si="25"/>
        <v>397.72441642211919</v>
      </c>
      <c r="Q250" s="34">
        <f t="shared" si="25"/>
        <v>354.60769127093459</v>
      </c>
      <c r="R250" s="34">
        <f t="shared" si="25"/>
        <v>403.56010971859547</v>
      </c>
      <c r="S250" s="34">
        <f t="shared" si="25"/>
        <v>426.18286173121129</v>
      </c>
      <c r="T250" s="34">
        <f t="shared" si="25"/>
        <v>520.53315238765879</v>
      </c>
      <c r="U250" s="34">
        <f t="shared" si="25"/>
        <v>526.97675625482043</v>
      </c>
      <c r="V250" s="34">
        <f t="shared" si="25"/>
        <v>478.63744631810408</v>
      </c>
      <c r="W250" s="34">
        <f t="shared" si="25"/>
        <v>353.83979965119778</v>
      </c>
      <c r="X250" s="34">
        <f t="shared" si="25"/>
        <v>380.00595044413336</v>
      </c>
      <c r="Y250" s="34">
        <f t="shared" si="25"/>
        <v>474.81457628774388</v>
      </c>
      <c r="Z250" s="34">
        <f t="shared" si="25"/>
        <v>469.05167646871598</v>
      </c>
      <c r="AA250" s="34">
        <f t="shared" si="25"/>
        <v>581.19189766814407</v>
      </c>
      <c r="AB250" s="34">
        <f t="shared" si="25"/>
        <v>656.00557552410623</v>
      </c>
      <c r="AC250" s="34">
        <f t="shared" si="25"/>
        <v>828.22264907893771</v>
      </c>
      <c r="AD250" s="34">
        <f t="shared" si="25"/>
        <v>1110.1363541306903</v>
      </c>
      <c r="AE250" s="34">
        <f t="shared" si="25"/>
        <v>1368.7391778803028</v>
      </c>
      <c r="AF250" s="34">
        <f t="shared" si="25"/>
        <v>1537.3489427750401</v>
      </c>
      <c r="AG250" s="34">
        <f t="shared" si="25"/>
        <v>1169.1587170293021</v>
      </c>
      <c r="AH250" s="34">
        <f t="shared" si="25"/>
        <v>341.29506994704769</v>
      </c>
      <c r="AI250" s="34">
        <f t="shared" si="25"/>
        <v>539.10353297694951</v>
      </c>
      <c r="AJ250" s="76">
        <f>AI250/$AI$166</f>
        <v>0.86906412093786689</v>
      </c>
      <c r="AK250" s="160">
        <f>AI250/D250-1</f>
        <v>1.1634383569635141</v>
      </c>
      <c r="AL250" s="94">
        <f>AI250/AH250-1</f>
        <v>0.57958195253330791</v>
      </c>
      <c r="AM250" s="134"/>
    </row>
    <row r="251" spans="1:95" x14ac:dyDescent="0.25">
      <c r="A251" s="128"/>
      <c r="B251" s="24" t="s">
        <v>64</v>
      </c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63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</row>
    <row r="252" spans="1:95" x14ac:dyDescent="0.25">
      <c r="B252" s="24"/>
      <c r="C252" s="21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8"/>
      <c r="AI252" s="8"/>
      <c r="AJ252" s="8"/>
      <c r="AK252" s="63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</row>
    <row r="253" spans="1:95" s="2" customFormat="1" x14ac:dyDescent="0.25">
      <c r="B253" s="4"/>
      <c r="C253" s="9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6"/>
      <c r="AI253" s="6"/>
      <c r="AJ253" s="6"/>
      <c r="AK253" s="63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  <c r="CH253" s="33"/>
      <c r="CI253" s="33"/>
      <c r="CJ253" s="33"/>
      <c r="CK253" s="33"/>
      <c r="CL253" s="33"/>
      <c r="CM253" s="33"/>
      <c r="CN253" s="33"/>
      <c r="CO253" s="33"/>
      <c r="CP253" s="33"/>
      <c r="CQ253" s="33"/>
    </row>
    <row r="254" spans="1:95" x14ac:dyDescent="0.25">
      <c r="B254" s="8"/>
      <c r="C254" s="21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63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</row>
    <row r="255" spans="1:95" s="5" customFormat="1" x14ac:dyDescent="0.25">
      <c r="B255" s="11"/>
      <c r="C255" s="144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8"/>
      <c r="AI255" s="8"/>
      <c r="AJ255" s="8"/>
      <c r="AK255" s="63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</row>
    <row r="256" spans="1:95" s="5" customFormat="1" x14ac:dyDescent="0.25">
      <c r="B256" s="25"/>
      <c r="C256" s="145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8"/>
      <c r="AI256" s="8"/>
      <c r="AJ256" s="8"/>
      <c r="AK256" s="63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</row>
    <row r="257" spans="2:95" s="5" customFormat="1" x14ac:dyDescent="0.25">
      <c r="B257" s="11"/>
      <c r="C257" s="144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8"/>
      <c r="AI257" s="8"/>
      <c r="AJ257" s="8"/>
      <c r="AK257" s="63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</row>
    <row r="258" spans="2:95" s="5" customFormat="1" x14ac:dyDescent="0.25">
      <c r="B258" s="11"/>
      <c r="C258" s="144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8"/>
      <c r="AI258" s="8"/>
      <c r="AJ258" s="8"/>
      <c r="AK258" s="63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</row>
    <row r="259" spans="2:95" x14ac:dyDescent="0.25">
      <c r="B259" s="4"/>
      <c r="C259" s="21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8"/>
      <c r="AI259" s="8"/>
      <c r="AJ259" s="8"/>
      <c r="AK259" s="63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</row>
    <row r="260" spans="2:95" x14ac:dyDescent="0.25">
      <c r="B260" s="4"/>
      <c r="C260" s="21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63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</row>
    <row r="261" spans="2:95" x14ac:dyDescent="0.25">
      <c r="B261" s="20"/>
      <c r="C261" s="21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63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</row>
    <row r="262" spans="2:95" x14ac:dyDescent="0.25">
      <c r="B262" s="20"/>
      <c r="C262" s="2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63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</row>
    <row r="263" spans="2:95" x14ac:dyDescent="0.25">
      <c r="B263" s="20"/>
      <c r="C263" s="21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63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</row>
    <row r="264" spans="2:95" x14ac:dyDescent="0.25">
      <c r="B264" s="20"/>
      <c r="C264" s="21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63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</row>
    <row r="265" spans="2:95" s="2" customFormat="1" x14ac:dyDescent="0.25">
      <c r="B265" s="6"/>
      <c r="C265" s="9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3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  <c r="CH265" s="33"/>
      <c r="CI265" s="33"/>
      <c r="CJ265" s="33"/>
      <c r="CK265" s="33"/>
      <c r="CL265" s="33"/>
      <c r="CM265" s="33"/>
      <c r="CN265" s="33"/>
      <c r="CO265" s="33"/>
      <c r="CP265" s="33"/>
      <c r="CQ265" s="33"/>
    </row>
    <row r="266" spans="2:95" x14ac:dyDescent="0.25">
      <c r="B266" s="8"/>
      <c r="C266" s="21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63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</row>
    <row r="267" spans="2:95" x14ac:dyDescent="0.25">
      <c r="B267" s="8"/>
      <c r="C267" s="21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63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</row>
    <row r="268" spans="2:95" s="10" customFormat="1" x14ac:dyDescent="0.25">
      <c r="B268" s="6"/>
      <c r="C268" s="21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8"/>
      <c r="AI268" s="8"/>
      <c r="AJ268" s="8"/>
      <c r="AK268" s="63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</row>
    <row r="269" spans="2:95" s="10" customFormat="1" x14ac:dyDescent="0.25">
      <c r="B269" s="8"/>
      <c r="C269" s="21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8"/>
      <c r="AI269" s="8"/>
      <c r="AJ269" s="8"/>
      <c r="AK269" s="63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</row>
    <row r="270" spans="2:95" s="10" customFormat="1" x14ac:dyDescent="0.25">
      <c r="B270" s="6"/>
      <c r="C270" s="21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8"/>
      <c r="AI270" s="8"/>
      <c r="AJ270" s="8"/>
      <c r="AK270" s="63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</row>
    <row r="271" spans="2:95" x14ac:dyDescent="0.25">
      <c r="B271" s="8"/>
      <c r="C271" s="21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63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</row>
    <row r="272" spans="2:95" x14ac:dyDescent="0.25">
      <c r="B272" s="8"/>
      <c r="C272" s="21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63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</row>
    <row r="273" spans="2:95" x14ac:dyDescent="0.25">
      <c r="B273" s="8"/>
      <c r="C273" s="2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63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</row>
    <row r="274" spans="2:95" x14ac:dyDescent="0.25">
      <c r="B274" s="8"/>
      <c r="C274" s="21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63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</row>
    <row r="275" spans="2:95" s="10" customFormat="1" x14ac:dyDescent="0.25">
      <c r="B275" s="4"/>
      <c r="C275" s="2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8"/>
      <c r="AI275" s="8"/>
      <c r="AJ275" s="8"/>
      <c r="AK275" s="63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</row>
    <row r="276" spans="2:95" x14ac:dyDescent="0.25">
      <c r="B276" s="4"/>
      <c r="C276" s="21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63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</row>
    <row r="277" spans="2:95" x14ac:dyDescent="0.25">
      <c r="B277" s="4"/>
      <c r="C277" s="21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63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</row>
    <row r="278" spans="2:95" x14ac:dyDescent="0.25">
      <c r="B278" s="24"/>
      <c r="C278" s="2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63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</row>
    <row r="279" spans="2:95" s="10" customFormat="1" x14ac:dyDescent="0.25">
      <c r="B279" s="24"/>
      <c r="C279" s="21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63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</row>
    <row r="280" spans="2:95" x14ac:dyDescent="0.25">
      <c r="B280" s="24"/>
      <c r="C280" s="21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8"/>
      <c r="AI280" s="8"/>
      <c r="AJ280" s="8"/>
      <c r="AK280" s="63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2:95" x14ac:dyDescent="0.25">
      <c r="B281" s="24"/>
      <c r="C281" s="21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8"/>
      <c r="AI281" s="8"/>
      <c r="AJ281" s="8"/>
      <c r="AK281" s="63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2:95" x14ac:dyDescent="0.25">
      <c r="B282" s="24"/>
      <c r="C282" s="21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8"/>
      <c r="AI282" s="8"/>
      <c r="AJ282" s="8"/>
      <c r="AK282" s="63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2:95" x14ac:dyDescent="0.25">
      <c r="B283" s="24"/>
      <c r="C283" s="21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8"/>
      <c r="AI283" s="8"/>
      <c r="AJ283" s="8"/>
      <c r="AK283" s="63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2:95" x14ac:dyDescent="0.25">
      <c r="B284" s="24"/>
      <c r="C284" s="21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8"/>
      <c r="AI284" s="8"/>
      <c r="AJ284" s="8"/>
      <c r="AK284" s="63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2:95" x14ac:dyDescent="0.25">
      <c r="B285" s="24"/>
      <c r="C285" s="21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63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2:95" x14ac:dyDescent="0.25">
      <c r="B286" s="24"/>
      <c r="C286" s="21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8"/>
      <c r="AI286" s="8"/>
      <c r="AJ286" s="8"/>
      <c r="AK286" s="63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2:95" s="2" customFormat="1" x14ac:dyDescent="0.25">
      <c r="B287" s="4"/>
      <c r="C287" s="9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3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</row>
    <row r="288" spans="2:95" s="8" customFormat="1" x14ac:dyDescent="0.25">
      <c r="B288" s="4"/>
      <c r="C288" s="2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K288" s="63"/>
      <c r="BI288" s="6"/>
    </row>
    <row r="289" spans="2:95" x14ac:dyDescent="0.25">
      <c r="B289" s="24"/>
      <c r="C289" s="21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8"/>
      <c r="AI289" s="8"/>
      <c r="AJ289" s="8"/>
      <c r="AK289" s="63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2:95" x14ac:dyDescent="0.25">
      <c r="B290" s="24"/>
      <c r="C290" s="21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8"/>
      <c r="AI290" s="8"/>
      <c r="AJ290" s="8"/>
      <c r="AK290" s="63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2:95" x14ac:dyDescent="0.25">
      <c r="B291" s="24"/>
      <c r="C291" s="21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8"/>
      <c r="AI291" s="8"/>
      <c r="AJ291" s="8"/>
      <c r="AK291" s="63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2:95" x14ac:dyDescent="0.25">
      <c r="B292" s="24"/>
      <c r="C292" s="21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63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2:95" x14ac:dyDescent="0.25">
      <c r="B293" s="24"/>
      <c r="C293" s="21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8"/>
      <c r="AI293" s="8"/>
      <c r="AJ293" s="8"/>
      <c r="AK293" s="63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2:95" x14ac:dyDescent="0.25">
      <c r="B294" s="24"/>
      <c r="C294" s="21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8"/>
      <c r="AI294" s="8"/>
      <c r="AJ294" s="8"/>
      <c r="AK294" s="63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2:95" s="2" customFormat="1" x14ac:dyDescent="0.25">
      <c r="B295" s="4"/>
      <c r="C295" s="9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6"/>
      <c r="AI295" s="6"/>
      <c r="AJ295" s="6"/>
      <c r="AK295" s="63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  <c r="CH295" s="33"/>
      <c r="CI295" s="33"/>
      <c r="CJ295" s="33"/>
      <c r="CK295" s="33"/>
      <c r="CL295" s="33"/>
      <c r="CM295" s="33"/>
      <c r="CN295" s="33"/>
      <c r="CO295" s="33"/>
      <c r="CP295" s="33"/>
      <c r="CQ295" s="33"/>
    </row>
    <row r="296" spans="2:95" x14ac:dyDescent="0.25">
      <c r="B296" s="8"/>
      <c r="C296" s="21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63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2:95" s="5" customFormat="1" x14ac:dyDescent="0.25">
      <c r="B297" s="11"/>
      <c r="C297" s="144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8"/>
      <c r="AI297" s="8"/>
      <c r="AJ297" s="8"/>
      <c r="AK297" s="63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2:95" s="5" customFormat="1" x14ac:dyDescent="0.25">
      <c r="B298" s="25"/>
      <c r="C298" s="145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8"/>
      <c r="AI298" s="8"/>
      <c r="AJ298" s="8"/>
      <c r="AK298" s="63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2:95" s="5" customFormat="1" x14ac:dyDescent="0.25">
      <c r="B299" s="11"/>
      <c r="C299" s="144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8"/>
      <c r="AI299" s="8"/>
      <c r="AJ299" s="8"/>
      <c r="AK299" s="63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2:95" s="5" customFormat="1" x14ac:dyDescent="0.25">
      <c r="B300" s="11"/>
      <c r="C300" s="144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8"/>
      <c r="AI300" s="8"/>
      <c r="AJ300" s="8"/>
      <c r="AK300" s="63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2:95" x14ac:dyDescent="0.25">
      <c r="B301" s="4"/>
      <c r="C301" s="21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8"/>
      <c r="AI301" s="8"/>
      <c r="AJ301" s="8"/>
      <c r="AK301" s="63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2:95" x14ac:dyDescent="0.25">
      <c r="B302" s="4"/>
      <c r="C302" s="21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63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2:95" x14ac:dyDescent="0.25">
      <c r="B303" s="20"/>
      <c r="C303" s="2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2:95" x14ac:dyDescent="0.25">
      <c r="B304" s="20"/>
      <c r="C304" s="21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2:95" x14ac:dyDescent="0.25">
      <c r="B305" s="20"/>
      <c r="C305" s="21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2:95" x14ac:dyDescent="0.25">
      <c r="B306" s="20"/>
      <c r="C306" s="21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2:95" s="2" customFormat="1" x14ac:dyDescent="0.25">
      <c r="B307" s="6"/>
      <c r="C307" s="9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  <c r="CH307" s="33"/>
      <c r="CI307" s="33"/>
      <c r="CJ307" s="33"/>
      <c r="CK307" s="33"/>
      <c r="CL307" s="33"/>
      <c r="CM307" s="33"/>
      <c r="CN307" s="33"/>
      <c r="CO307" s="33"/>
      <c r="CP307" s="33"/>
      <c r="CQ307" s="33"/>
    </row>
    <row r="308" spans="2:95" x14ac:dyDescent="0.25">
      <c r="B308" s="8"/>
      <c r="C308" s="2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2:95" x14ac:dyDescent="0.25">
      <c r="B309" s="8"/>
      <c r="C309" s="21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2:95" x14ac:dyDescent="0.25">
      <c r="B310" s="8"/>
      <c r="C310" s="21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2:95" x14ac:dyDescent="0.25">
      <c r="B311" s="8"/>
      <c r="C311" s="21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2:95" x14ac:dyDescent="0.25">
      <c r="B312" s="8"/>
      <c r="C312" s="21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2:95" x14ac:dyDescent="0.25">
      <c r="B313" s="8"/>
      <c r="C313" s="21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2:95" x14ac:dyDescent="0.25">
      <c r="B314" s="8"/>
      <c r="C314" s="21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2:95" x14ac:dyDescent="0.25">
      <c r="B315" s="8"/>
      <c r="C315" s="21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2:95" x14ac:dyDescent="0.25">
      <c r="B316" s="8"/>
      <c r="C316" s="21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2:95" x14ac:dyDescent="0.25">
      <c r="B317" s="8"/>
      <c r="C317" s="21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2:95" x14ac:dyDescent="0.25">
      <c r="B318" s="8"/>
      <c r="C318" s="21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2:95" x14ac:dyDescent="0.25">
      <c r="B319" s="8"/>
      <c r="C319" s="21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2:95" x14ac:dyDescent="0.25">
      <c r="B320" s="8"/>
      <c r="C320" s="21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2:59" x14ac:dyDescent="0.25">
      <c r="B321" s="8"/>
      <c r="C321" s="21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2:59" x14ac:dyDescent="0.25">
      <c r="B322" s="8"/>
      <c r="C322" s="21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2:59" x14ac:dyDescent="0.25">
      <c r="B323" s="8"/>
      <c r="C323" s="21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2:59" x14ac:dyDescent="0.25">
      <c r="B324" s="8"/>
      <c r="C324" s="21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2:59" x14ac:dyDescent="0.25">
      <c r="B325" s="8"/>
      <c r="C325" s="21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2:59" x14ac:dyDescent="0.25">
      <c r="B326" s="8"/>
      <c r="C326" s="21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2:59" x14ac:dyDescent="0.25">
      <c r="B327" s="8"/>
      <c r="C327" s="21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2:59" x14ac:dyDescent="0.25">
      <c r="B328" s="8"/>
      <c r="C328" s="21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2:59" x14ac:dyDescent="0.25">
      <c r="B329" s="8"/>
      <c r="C329" s="21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2:59" x14ac:dyDescent="0.25">
      <c r="B330" s="8"/>
      <c r="C330" s="21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2:59" x14ac:dyDescent="0.25">
      <c r="B331" s="8"/>
      <c r="C331" s="2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2:59" x14ac:dyDescent="0.25">
      <c r="B332" s="8"/>
      <c r="C332" s="21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2:59" x14ac:dyDescent="0.25">
      <c r="B333" s="8"/>
      <c r="C333" s="21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2:59" x14ac:dyDescent="0.25">
      <c r="B334" s="8"/>
      <c r="C334" s="21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2:59" x14ac:dyDescent="0.25">
      <c r="B335" s="8"/>
      <c r="C335" s="21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2:59" x14ac:dyDescent="0.25">
      <c r="B336" s="8"/>
      <c r="C336" s="21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2:95" x14ac:dyDescent="0.25">
      <c r="B337" s="8"/>
      <c r="C337" s="21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2:95" x14ac:dyDescent="0.25">
      <c r="B338" s="8"/>
      <c r="C338" s="21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2:95" x14ac:dyDescent="0.25">
      <c r="B339" s="8"/>
      <c r="C339" s="21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2:95" x14ac:dyDescent="0.25">
      <c r="B340" s="8"/>
      <c r="C340" s="21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2:95" x14ac:dyDescent="0.25">
      <c r="B341" s="8"/>
      <c r="C341" s="21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2:95" x14ac:dyDescent="0.25">
      <c r="B342" s="8"/>
      <c r="C342" s="21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2:95" s="10" customFormat="1" x14ac:dyDescent="0.25">
      <c r="B343" s="4"/>
      <c r="C343" s="21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</row>
    <row r="344" spans="2:95" x14ac:dyDescent="0.25">
      <c r="B344" s="8"/>
      <c r="C344" s="21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2:95" x14ac:dyDescent="0.25">
      <c r="B345" s="8"/>
      <c r="C345" s="21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2:95" x14ac:dyDescent="0.25">
      <c r="B346" s="8"/>
      <c r="C346" s="21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2:95" x14ac:dyDescent="0.25">
      <c r="B347" s="8"/>
      <c r="C347" s="21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2:95" x14ac:dyDescent="0.25"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15"/>
      <c r="AE348" s="15"/>
      <c r="AF348" s="15"/>
      <c r="AG348" s="15"/>
    </row>
    <row r="349" spans="2:95" x14ac:dyDescent="0.25">
      <c r="AD349" s="10"/>
      <c r="AE349" s="10"/>
      <c r="AF349" s="10"/>
      <c r="AG349" s="10"/>
    </row>
    <row r="350" spans="2:95" s="2" customFormat="1" x14ac:dyDescent="0.25">
      <c r="C350" s="146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6"/>
      <c r="AE350" s="16"/>
      <c r="AF350" s="16"/>
      <c r="AG350" s="16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  <c r="BO350" s="33"/>
      <c r="BP350" s="33"/>
      <c r="BQ350" s="33"/>
      <c r="BR350" s="33"/>
      <c r="BS350" s="33"/>
      <c r="BT350" s="33"/>
      <c r="BU350" s="33"/>
      <c r="BV350" s="33"/>
      <c r="BW350" s="33"/>
      <c r="BX350" s="33"/>
      <c r="BY350" s="33"/>
      <c r="BZ350" s="33"/>
      <c r="CA350" s="33"/>
      <c r="CB350" s="33"/>
      <c r="CC350" s="33"/>
      <c r="CD350" s="33"/>
      <c r="CE350" s="33"/>
      <c r="CF350" s="33"/>
      <c r="CG350" s="33"/>
      <c r="CH350" s="33"/>
      <c r="CI350" s="33"/>
      <c r="CJ350" s="33"/>
      <c r="CK350" s="33"/>
      <c r="CL350" s="33"/>
      <c r="CM350" s="33"/>
      <c r="CN350" s="33"/>
      <c r="CO350" s="33"/>
      <c r="CP350" s="33"/>
      <c r="CQ350" s="33"/>
    </row>
    <row r="351" spans="2:95" x14ac:dyDescent="0.25">
      <c r="AD351" s="10"/>
      <c r="AE351" s="10"/>
      <c r="AF351" s="10"/>
      <c r="AG351" s="10"/>
    </row>
  </sheetData>
  <mergeCells count="1">
    <mergeCell ref="C2:I10"/>
  </mergeCells>
  <phoneticPr fontId="9" type="noConversion"/>
  <conditionalFormatting sqref="D142:AG142">
    <cfRule type="cellIs" dxfId="1" priority="15" operator="equal">
      <formula>1</formula>
    </cfRule>
  </conditionalFormatting>
  <pageMargins left="0.7" right="0.7" top="0.75" bottom="0.75" header="0.3" footer="0.3"/>
  <pageSetup paperSize="9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638C-750B-4297-BBA1-5C117ECF3CAA}">
  <dimension ref="A1:AY116"/>
  <sheetViews>
    <sheetView showGridLines="0" topLeftCell="A79" zoomScale="90" zoomScaleNormal="90" workbookViewId="0">
      <selection activeCell="T86" sqref="T86"/>
    </sheetView>
  </sheetViews>
  <sheetFormatPr defaultRowHeight="15" x14ac:dyDescent="0.25"/>
  <cols>
    <col min="1" max="1" width="20.7109375" customWidth="1"/>
    <col min="2" max="2" width="47.140625" customWidth="1"/>
    <col min="3" max="3" width="13.42578125" customWidth="1"/>
    <col min="4" max="7" width="9.140625" customWidth="1"/>
    <col min="8" max="19" width="9.42578125" customWidth="1"/>
    <col min="20" max="20" width="11.42578125" bestFit="1" customWidth="1"/>
    <col min="21" max="21" width="13.7109375" customWidth="1"/>
    <col min="22" max="24" width="11.7109375" bestFit="1" customWidth="1"/>
    <col min="25" max="25" width="11.85546875" bestFit="1" customWidth="1"/>
    <col min="26" max="26" width="14.85546875" customWidth="1"/>
    <col min="27" max="27" width="11.7109375" bestFit="1" customWidth="1"/>
    <col min="28" max="28" width="25" customWidth="1"/>
    <col min="29" max="29" width="13" customWidth="1"/>
    <col min="30" max="30" width="11.5703125" customWidth="1"/>
    <col min="31" max="31" width="11.42578125" bestFit="1" customWidth="1"/>
    <col min="47" max="47" width="12.140625" customWidth="1"/>
  </cols>
  <sheetData>
    <row r="1" spans="2:51" ht="15.75" thickBot="1" x14ac:dyDescent="0.3"/>
    <row r="2" spans="2:51" ht="15" customHeight="1" x14ac:dyDescent="0.25">
      <c r="C2" s="183" t="s">
        <v>89</v>
      </c>
      <c r="D2" s="184"/>
      <c r="E2" s="184"/>
      <c r="F2" s="184"/>
      <c r="G2" s="184"/>
      <c r="H2" s="184"/>
      <c r="I2" s="185"/>
    </row>
    <row r="3" spans="2:51" x14ac:dyDescent="0.25">
      <c r="C3" s="186"/>
      <c r="D3" s="187"/>
      <c r="E3" s="187"/>
      <c r="F3" s="187"/>
      <c r="G3" s="187"/>
      <c r="H3" s="187"/>
      <c r="I3" s="188"/>
    </row>
    <row r="4" spans="2:51" x14ac:dyDescent="0.25">
      <c r="C4" s="186"/>
      <c r="D4" s="187"/>
      <c r="E4" s="187"/>
      <c r="F4" s="187"/>
      <c r="G4" s="187"/>
      <c r="H4" s="187"/>
      <c r="I4" s="188"/>
    </row>
    <row r="5" spans="2:51" x14ac:dyDescent="0.25">
      <c r="C5" s="186"/>
      <c r="D5" s="187"/>
      <c r="E5" s="187"/>
      <c r="F5" s="187"/>
      <c r="G5" s="187"/>
      <c r="H5" s="187"/>
      <c r="I5" s="188"/>
    </row>
    <row r="6" spans="2:51" x14ac:dyDescent="0.25">
      <c r="C6" s="186"/>
      <c r="D6" s="187"/>
      <c r="E6" s="187"/>
      <c r="F6" s="187"/>
      <c r="G6" s="187"/>
      <c r="H6" s="187"/>
      <c r="I6" s="188"/>
    </row>
    <row r="7" spans="2:51" x14ac:dyDescent="0.25">
      <c r="C7" s="186"/>
      <c r="D7" s="187"/>
      <c r="E7" s="187"/>
      <c r="F7" s="187"/>
      <c r="G7" s="187"/>
      <c r="H7" s="187"/>
      <c r="I7" s="188"/>
    </row>
    <row r="8" spans="2:51" x14ac:dyDescent="0.25">
      <c r="C8" s="186"/>
      <c r="D8" s="187"/>
      <c r="E8" s="187"/>
      <c r="F8" s="187"/>
      <c r="G8" s="187"/>
      <c r="H8" s="187"/>
      <c r="I8" s="188"/>
    </row>
    <row r="9" spans="2:51" x14ac:dyDescent="0.25">
      <c r="C9" s="186"/>
      <c r="D9" s="187"/>
      <c r="E9" s="187"/>
      <c r="F9" s="187"/>
      <c r="G9" s="187"/>
      <c r="H9" s="187"/>
      <c r="I9" s="188"/>
    </row>
    <row r="10" spans="2:51" ht="15.75" thickBot="1" x14ac:dyDescent="0.3">
      <c r="C10" s="189"/>
      <c r="D10" s="190"/>
      <c r="E10" s="190"/>
      <c r="F10" s="190"/>
      <c r="G10" s="190"/>
      <c r="H10" s="190"/>
      <c r="I10" s="191"/>
    </row>
    <row r="13" spans="2:51" ht="15.75" thickBot="1" x14ac:dyDescent="0.3"/>
    <row r="14" spans="2:51" s="48" customFormat="1" ht="21" x14ac:dyDescent="0.35">
      <c r="B14" s="45" t="s">
        <v>38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9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6" spans="2:51" ht="30" x14ac:dyDescent="0.25">
      <c r="C16" s="150" t="s">
        <v>22</v>
      </c>
      <c r="D16" s="102">
        <v>2005</v>
      </c>
      <c r="E16" s="35">
        <v>2006</v>
      </c>
      <c r="F16" s="35">
        <v>2007</v>
      </c>
      <c r="G16" s="35">
        <v>2008</v>
      </c>
      <c r="H16" s="35">
        <v>2009</v>
      </c>
      <c r="I16" s="35">
        <v>2010</v>
      </c>
      <c r="J16" s="35">
        <v>2011</v>
      </c>
      <c r="K16" s="35">
        <v>2012</v>
      </c>
      <c r="L16" s="35">
        <v>2013</v>
      </c>
      <c r="M16" s="35">
        <v>2014</v>
      </c>
      <c r="N16" s="35">
        <v>2015</v>
      </c>
      <c r="O16" s="35">
        <v>2016</v>
      </c>
      <c r="P16" s="35">
        <v>2017</v>
      </c>
      <c r="Q16" s="35">
        <v>2018</v>
      </c>
      <c r="R16" s="35">
        <v>2019</v>
      </c>
      <c r="S16" s="35">
        <v>2020</v>
      </c>
      <c r="T16" s="103">
        <v>2021</v>
      </c>
      <c r="U16" s="173" t="s">
        <v>78</v>
      </c>
      <c r="V16" s="126" t="s">
        <v>37</v>
      </c>
      <c r="W16" s="127" t="s">
        <v>31</v>
      </c>
    </row>
    <row r="17" spans="1:28" ht="15" customHeight="1" x14ac:dyDescent="0.35">
      <c r="A17" s="128"/>
      <c r="B17" s="53" t="s">
        <v>36</v>
      </c>
      <c r="C17" s="140" t="s">
        <v>27</v>
      </c>
      <c r="D17" s="37">
        <v>852.8829310927872</v>
      </c>
      <c r="E17" s="37">
        <v>1273.7572023640969</v>
      </c>
      <c r="F17" s="37">
        <v>1414.5983388630546</v>
      </c>
      <c r="G17" s="37">
        <v>1931.1151277677468</v>
      </c>
      <c r="H17" s="37">
        <v>1764.1449942061058</v>
      </c>
      <c r="I17" s="37">
        <v>1783.4334517036384</v>
      </c>
      <c r="J17" s="37">
        <v>1680.8912393316</v>
      </c>
      <c r="K17" s="37">
        <v>1754.8609910767771</v>
      </c>
      <c r="L17" s="37">
        <v>1771.0008677179781</v>
      </c>
      <c r="M17" s="37">
        <v>1744.9715736278213</v>
      </c>
      <c r="N17" s="37">
        <v>1801.5981907139039</v>
      </c>
      <c r="O17" s="37">
        <v>1771.6683497563383</v>
      </c>
      <c r="P17" s="37">
        <v>1824.7934949065466</v>
      </c>
      <c r="Q17" s="37">
        <v>1846.9543490538745</v>
      </c>
      <c r="R17" s="37">
        <v>1802.8861236605896</v>
      </c>
      <c r="S17" s="37">
        <v>1770.3866457865277</v>
      </c>
      <c r="T17" s="37">
        <v>1843.588681561808</v>
      </c>
      <c r="U17" s="84">
        <f>T17/$T$20</f>
        <v>0.3954026023419685</v>
      </c>
      <c r="V17" s="97">
        <f>T17/D17-1</f>
        <v>1.1615964094856994</v>
      </c>
      <c r="W17" s="70">
        <f>T17/S17-1</f>
        <v>4.1348050127636871E-2</v>
      </c>
    </row>
    <row r="18" spans="1:28" ht="15" customHeight="1" x14ac:dyDescent="0.35">
      <c r="A18" s="128"/>
      <c r="B18" s="54" t="s">
        <v>40</v>
      </c>
      <c r="C18" s="141" t="s">
        <v>27</v>
      </c>
      <c r="D18" s="37">
        <v>26.007138153333333</v>
      </c>
      <c r="E18" s="37">
        <v>28.138312839999998</v>
      </c>
      <c r="F18" s="37">
        <v>22.051151063333332</v>
      </c>
      <c r="G18" s="37">
        <v>26.235003593333332</v>
      </c>
      <c r="H18" s="37">
        <v>21.786911006666664</v>
      </c>
      <c r="I18" s="37">
        <v>21.137412779999998</v>
      </c>
      <c r="J18" s="37">
        <v>20.279152960000001</v>
      </c>
      <c r="K18" s="37">
        <v>20.86468747</v>
      </c>
      <c r="L18" s="37">
        <v>19.615938723333336</v>
      </c>
      <c r="M18" s="37">
        <v>19.549418533333334</v>
      </c>
      <c r="N18" s="37">
        <v>20.441658636666666</v>
      </c>
      <c r="O18" s="37">
        <v>22.574404196666666</v>
      </c>
      <c r="P18" s="37">
        <v>22.95845761</v>
      </c>
      <c r="Q18" s="37">
        <v>24.583191306666667</v>
      </c>
      <c r="R18" s="37">
        <v>27.755915457878668</v>
      </c>
      <c r="S18" s="37">
        <v>13.1457037426</v>
      </c>
      <c r="T18" s="37">
        <v>20.735413380000001</v>
      </c>
      <c r="U18" s="63">
        <f>T18/$T$20</f>
        <v>4.4472156360510834E-3</v>
      </c>
      <c r="V18" s="97">
        <f>T18/D18-1</f>
        <v>-0.20270299416461002</v>
      </c>
      <c r="W18" s="98">
        <f>T18/S18-1</f>
        <v>0.57735285885112164</v>
      </c>
    </row>
    <row r="19" spans="1:28" ht="15.75" customHeight="1" x14ac:dyDescent="0.35">
      <c r="B19" s="55" t="s">
        <v>55</v>
      </c>
      <c r="C19" s="142" t="s">
        <v>27</v>
      </c>
      <c r="D19" s="37">
        <f>D51</f>
        <v>3180.2343102339291</v>
      </c>
      <c r="E19" s="37">
        <f t="shared" ref="E19:T19" si="0">E51</f>
        <v>3316.6955777074327</v>
      </c>
      <c r="F19" s="37">
        <f t="shared" si="0"/>
        <v>3486.7625446103712</v>
      </c>
      <c r="G19" s="37">
        <f t="shared" si="0"/>
        <v>3350.4381193152071</v>
      </c>
      <c r="H19" s="37">
        <f t="shared" si="0"/>
        <v>3216.3059259004167</v>
      </c>
      <c r="I19" s="37">
        <f t="shared" si="0"/>
        <v>3097.4269510850422</v>
      </c>
      <c r="J19" s="37">
        <f t="shared" si="0"/>
        <v>2987.2376662201837</v>
      </c>
      <c r="K19" s="37">
        <f t="shared" si="0"/>
        <v>2908.0001995892972</v>
      </c>
      <c r="L19" s="37">
        <f t="shared" si="0"/>
        <v>2901.5969310383871</v>
      </c>
      <c r="M19" s="37">
        <f t="shared" si="0"/>
        <v>2922.6792189570788</v>
      </c>
      <c r="N19" s="37">
        <f t="shared" si="0"/>
        <v>2951.2997479473574</v>
      </c>
      <c r="O19" s="37">
        <f t="shared" si="0"/>
        <v>2922.5017715168951</v>
      </c>
      <c r="P19" s="37">
        <f t="shared" si="0"/>
        <v>2953.9323033165228</v>
      </c>
      <c r="Q19" s="37">
        <f t="shared" si="0"/>
        <v>3001.8272972930854</v>
      </c>
      <c r="R19" s="37">
        <f t="shared" si="0"/>
        <v>2895.272617525764</v>
      </c>
      <c r="S19" s="37">
        <f t="shared" si="0"/>
        <v>2737.646199418994</v>
      </c>
      <c r="T19" s="37">
        <f t="shared" si="0"/>
        <v>2798.2367244413658</v>
      </c>
      <c r="U19" s="84">
        <f>T19/$T$20</f>
        <v>0.60015018202198034</v>
      </c>
      <c r="V19" s="99">
        <f>T19/D19-1</f>
        <v>-0.12011617652300111</v>
      </c>
      <c r="W19" s="168">
        <f>T19/S19-1</f>
        <v>2.2132343118417053E-2</v>
      </c>
    </row>
    <row r="20" spans="1:28" ht="18.75" customHeight="1" x14ac:dyDescent="0.35">
      <c r="B20" s="106" t="s">
        <v>4</v>
      </c>
      <c r="C20" s="143" t="s">
        <v>28</v>
      </c>
      <c r="D20" s="40">
        <f>SUM(D17:D19)</f>
        <v>4059.1243794800498</v>
      </c>
      <c r="E20" s="40">
        <f t="shared" ref="E20:T20" si="1">SUM(E17:E19)</f>
        <v>4618.5910929115298</v>
      </c>
      <c r="F20" s="40">
        <f t="shared" si="1"/>
        <v>4923.4120345367592</v>
      </c>
      <c r="G20" s="40">
        <f t="shared" si="1"/>
        <v>5307.7882506762871</v>
      </c>
      <c r="H20" s="40">
        <f t="shared" si="1"/>
        <v>5002.2378311131888</v>
      </c>
      <c r="I20" s="40">
        <f t="shared" si="1"/>
        <v>4901.9978155686804</v>
      </c>
      <c r="J20" s="40">
        <f t="shared" si="1"/>
        <v>4688.4080585117836</v>
      </c>
      <c r="K20" s="40">
        <f t="shared" si="1"/>
        <v>4683.7258781360742</v>
      </c>
      <c r="L20" s="40">
        <f t="shared" si="1"/>
        <v>4692.2137374796985</v>
      </c>
      <c r="M20" s="40">
        <f t="shared" si="1"/>
        <v>4687.2002111182337</v>
      </c>
      <c r="N20" s="40">
        <f t="shared" si="1"/>
        <v>4773.3395972979279</v>
      </c>
      <c r="O20" s="40">
        <f t="shared" si="1"/>
        <v>4716.7445254698996</v>
      </c>
      <c r="P20" s="40">
        <f t="shared" si="1"/>
        <v>4801.68425583307</v>
      </c>
      <c r="Q20" s="40">
        <f t="shared" si="1"/>
        <v>4873.3648376536266</v>
      </c>
      <c r="R20" s="40">
        <f t="shared" si="1"/>
        <v>4725.9146566442323</v>
      </c>
      <c r="S20" s="40">
        <f t="shared" si="1"/>
        <v>4521.1785489481217</v>
      </c>
      <c r="T20" s="40">
        <f t="shared" si="1"/>
        <v>4662.560819383174</v>
      </c>
      <c r="U20" s="85">
        <f>T20/$T$20</f>
        <v>1</v>
      </c>
      <c r="V20" s="104">
        <f>T20/D20-1</f>
        <v>0.14866172688712265</v>
      </c>
      <c r="W20" s="79">
        <f>T20/S20-1</f>
        <v>3.1271109712742051E-2</v>
      </c>
    </row>
    <row r="21" spans="1:28" x14ac:dyDescent="0.25">
      <c r="B21" s="41" t="s">
        <v>45</v>
      </c>
    </row>
    <row r="22" spans="1:28" x14ac:dyDescent="0.25">
      <c r="B22" s="172" t="s">
        <v>41</v>
      </c>
    </row>
    <row r="23" spans="1:28" x14ac:dyDescent="0.25">
      <c r="B23" s="41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</row>
    <row r="24" spans="1:28" x14ac:dyDescent="0.25"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8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P25" s="36"/>
      <c r="Q25" s="36"/>
      <c r="R25" s="36"/>
      <c r="S25" s="36"/>
    </row>
    <row r="26" spans="1:28" x14ac:dyDescent="0.25">
      <c r="O26" s="36"/>
    </row>
    <row r="27" spans="1:28" x14ac:dyDescent="0.25">
      <c r="L27" s="2"/>
    </row>
    <row r="36" spans="1:51" x14ac:dyDescent="0.25"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</row>
    <row r="37" spans="1:51" x14ac:dyDescent="0.25"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</row>
    <row r="38" spans="1:51" s="10" customFormat="1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x14ac:dyDescent="0.25">
      <c r="B39" s="62">
        <f>MAX(D51:T51)</f>
        <v>3486.7625446103712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1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x14ac:dyDescent="0.25"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ht="15.75" thickBot="1" x14ac:dyDescent="0.3">
      <c r="C43" s="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1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s="48" customFormat="1" ht="21" x14ac:dyDescent="0.35">
      <c r="B44" s="45" t="s">
        <v>56</v>
      </c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9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</row>
    <row r="45" spans="1:51" x14ac:dyDescent="0.25">
      <c r="B45" s="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22"/>
      <c r="U45" s="1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1:51" ht="30" x14ac:dyDescent="0.25">
      <c r="B46" s="50"/>
      <c r="C46" s="153" t="s">
        <v>22</v>
      </c>
      <c r="D46" s="35">
        <v>2005</v>
      </c>
      <c r="E46" s="35">
        <v>2006</v>
      </c>
      <c r="F46" s="35">
        <v>2007</v>
      </c>
      <c r="G46" s="35">
        <v>2008</v>
      </c>
      <c r="H46" s="35">
        <v>2009</v>
      </c>
      <c r="I46" s="35">
        <v>2010</v>
      </c>
      <c r="J46" s="35">
        <v>2011</v>
      </c>
      <c r="K46" s="35">
        <v>2012</v>
      </c>
      <c r="L46" s="35">
        <v>2013</v>
      </c>
      <c r="M46" s="35">
        <v>2014</v>
      </c>
      <c r="N46" s="35">
        <v>2015</v>
      </c>
      <c r="O46" s="35">
        <v>2016</v>
      </c>
      <c r="P46" s="35">
        <v>2017</v>
      </c>
      <c r="Q46" s="35">
        <v>2018</v>
      </c>
      <c r="R46" s="35">
        <v>2019</v>
      </c>
      <c r="S46" s="35">
        <v>2020</v>
      </c>
      <c r="T46" s="35">
        <v>2021</v>
      </c>
      <c r="U46" s="151" t="s">
        <v>78</v>
      </c>
      <c r="V46" s="126" t="s">
        <v>37</v>
      </c>
      <c r="W46" s="152" t="s">
        <v>31</v>
      </c>
      <c r="X46" s="8"/>
      <c r="Y46" s="166"/>
      <c r="Z46" s="8"/>
    </row>
    <row r="47" spans="1:51" ht="18" x14ac:dyDescent="0.35">
      <c r="A47" s="137"/>
      <c r="B47" s="58" t="s">
        <v>42</v>
      </c>
      <c r="C47" s="140" t="s">
        <v>27</v>
      </c>
      <c r="D47" s="37">
        <v>2101.1669382600517</v>
      </c>
      <c r="E47" s="37">
        <v>2167.8686952799826</v>
      </c>
      <c r="F47" s="37">
        <v>2315.2655451770329</v>
      </c>
      <c r="G47" s="37">
        <v>2183.3277580519275</v>
      </c>
      <c r="H47" s="37">
        <v>2094.861046189872</v>
      </c>
      <c r="I47" s="37">
        <v>1983.4712940339748</v>
      </c>
      <c r="J47" s="37">
        <v>1862.3087672512409</v>
      </c>
      <c r="K47" s="37">
        <v>1818.7081325243444</v>
      </c>
      <c r="L47" s="37">
        <v>1789.2490519054725</v>
      </c>
      <c r="M47" s="37">
        <v>1781.1884665201085</v>
      </c>
      <c r="N47" s="37">
        <v>1825.2933104337599</v>
      </c>
      <c r="O47" s="37">
        <v>1793.7871260764916</v>
      </c>
      <c r="P47" s="37">
        <v>1836.4322201787434</v>
      </c>
      <c r="Q47" s="37">
        <v>1874.6227959723242</v>
      </c>
      <c r="R47" s="37">
        <v>1815.5482259809567</v>
      </c>
      <c r="S47" s="37">
        <v>1642.8861303905537</v>
      </c>
      <c r="T47" s="37">
        <v>1735.7846027115384</v>
      </c>
      <c r="U47" s="86">
        <f>T47/$T$51</f>
        <v>0.62031370954080622</v>
      </c>
      <c r="V47" s="95">
        <f>T47/D47-1</f>
        <v>-0.17389495755681439</v>
      </c>
      <c r="W47" s="96">
        <f>T47/S47-1</f>
        <v>5.6545898466438649E-2</v>
      </c>
      <c r="Z47" s="165"/>
    </row>
    <row r="48" spans="1:51" ht="18" x14ac:dyDescent="0.35">
      <c r="A48" s="137"/>
      <c r="B48" s="27" t="s">
        <v>43</v>
      </c>
      <c r="C48" s="141" t="s">
        <v>27</v>
      </c>
      <c r="D48" s="37">
        <v>128.80534665723394</v>
      </c>
      <c r="E48" s="37">
        <v>146.11329539738836</v>
      </c>
      <c r="F48" s="37">
        <v>149.3445424586987</v>
      </c>
      <c r="G48" s="37">
        <v>146.8043651617827</v>
      </c>
      <c r="H48" s="37">
        <v>125.10010350793414</v>
      </c>
      <c r="I48" s="37">
        <v>137.1769109517702</v>
      </c>
      <c r="J48" s="37">
        <v>170.46789314945818</v>
      </c>
      <c r="K48" s="37">
        <v>158.88225538227766</v>
      </c>
      <c r="L48" s="37">
        <v>186.68287195038693</v>
      </c>
      <c r="M48" s="37">
        <v>184.18974514672414</v>
      </c>
      <c r="N48" s="37">
        <v>176.52336533157518</v>
      </c>
      <c r="O48" s="37">
        <v>194.0353818942383</v>
      </c>
      <c r="P48" s="37">
        <v>186.01550215192947</v>
      </c>
      <c r="Q48" s="37">
        <v>206.49132710230811</v>
      </c>
      <c r="R48" s="37">
        <v>215.30337982888523</v>
      </c>
      <c r="S48" s="37">
        <v>212.10330423013306</v>
      </c>
      <c r="T48" s="37">
        <v>173.66897201512938</v>
      </c>
      <c r="U48" s="87">
        <f>T48/$T$51</f>
        <v>6.2063716946535431E-2</v>
      </c>
      <c r="V48" s="97">
        <f>T48/D48-1</f>
        <v>0.34830561403078075</v>
      </c>
      <c r="W48" s="98">
        <f>T48/S48-1</f>
        <v>-0.18120572121451839</v>
      </c>
      <c r="Z48" s="165"/>
    </row>
    <row r="49" spans="1:51" ht="18" x14ac:dyDescent="0.35">
      <c r="A49" s="128"/>
      <c r="B49" s="27" t="s">
        <v>9</v>
      </c>
      <c r="C49" s="141" t="s">
        <v>27</v>
      </c>
      <c r="D49" s="37">
        <v>611.11321170415431</v>
      </c>
      <c r="E49" s="37">
        <v>636.63456242180439</v>
      </c>
      <c r="F49" s="37">
        <v>652.74808931041025</v>
      </c>
      <c r="G49" s="37">
        <v>669.57992248505582</v>
      </c>
      <c r="H49" s="37">
        <v>658.96242436448927</v>
      </c>
      <c r="I49" s="37">
        <v>646.83095016692448</v>
      </c>
      <c r="J49" s="37">
        <v>644.89905255103497</v>
      </c>
      <c r="K49" s="37">
        <v>641.09736852580272</v>
      </c>
      <c r="L49" s="37">
        <v>625.28239441552716</v>
      </c>
      <c r="M49" s="37">
        <v>668.54633609267523</v>
      </c>
      <c r="N49" s="37">
        <v>659.61683461318182</v>
      </c>
      <c r="O49" s="37">
        <v>659.07436442604285</v>
      </c>
      <c r="P49" s="37">
        <v>659.67501849507846</v>
      </c>
      <c r="Q49" s="37">
        <v>637.6847447575359</v>
      </c>
      <c r="R49" s="37">
        <v>619.51012213898673</v>
      </c>
      <c r="S49" s="37">
        <v>617.74874825622396</v>
      </c>
      <c r="T49" s="37">
        <v>620.32653286292123</v>
      </c>
      <c r="U49" s="87">
        <f>T49/$T$51</f>
        <v>0.22168479437234243</v>
      </c>
      <c r="V49" s="97">
        <f>T49/D49-1</f>
        <v>1.507629189209414E-2</v>
      </c>
      <c r="W49" s="98">
        <f>T49/S49-1</f>
        <v>4.1728690085958142E-3</v>
      </c>
      <c r="Z49" s="165"/>
    </row>
    <row r="50" spans="1:51" ht="18" x14ac:dyDescent="0.35">
      <c r="A50" s="128"/>
      <c r="B50" s="57" t="s">
        <v>13</v>
      </c>
      <c r="C50" s="142" t="s">
        <v>27</v>
      </c>
      <c r="D50" s="37">
        <v>339.14881361248916</v>
      </c>
      <c r="E50" s="37">
        <v>366.07902460825767</v>
      </c>
      <c r="F50" s="37">
        <v>369.40436766422948</v>
      </c>
      <c r="G50" s="37">
        <v>350.7260736164414</v>
      </c>
      <c r="H50" s="37">
        <v>337.38235183812117</v>
      </c>
      <c r="I50" s="37">
        <v>329.94779593237269</v>
      </c>
      <c r="J50" s="37">
        <v>309.56195326844954</v>
      </c>
      <c r="K50" s="37">
        <v>289.31244315687212</v>
      </c>
      <c r="L50" s="37">
        <v>300.3826127670003</v>
      </c>
      <c r="M50" s="37">
        <v>288.75467119757087</v>
      </c>
      <c r="N50" s="37">
        <v>289.86623756884052</v>
      </c>
      <c r="O50" s="37">
        <v>275.6048991201223</v>
      </c>
      <c r="P50" s="37">
        <v>271.80956249077138</v>
      </c>
      <c r="Q50" s="37">
        <v>283.02842946091687</v>
      </c>
      <c r="R50" s="37">
        <v>244.91088957693566</v>
      </c>
      <c r="S50" s="37">
        <v>264.90801654208315</v>
      </c>
      <c r="T50" s="37">
        <v>268.45661685177691</v>
      </c>
      <c r="U50" s="88">
        <f>T50/$T$51</f>
        <v>9.5937779140315954E-2</v>
      </c>
      <c r="V50" s="99">
        <f>T50/D50-1</f>
        <v>-0.20844005322538151</v>
      </c>
      <c r="W50" s="100">
        <f>T50/S50-1</f>
        <v>1.3395594274626443E-2</v>
      </c>
      <c r="Z50" s="165"/>
    </row>
    <row r="51" spans="1:51" s="2" customFormat="1" ht="18" x14ac:dyDescent="0.35">
      <c r="B51" s="105" t="s">
        <v>4</v>
      </c>
      <c r="C51" s="147" t="s">
        <v>28</v>
      </c>
      <c r="D51" s="39">
        <f t="shared" ref="D51:T51" si="2">SUM(D47:D50)</f>
        <v>3180.2343102339291</v>
      </c>
      <c r="E51" s="40">
        <f t="shared" si="2"/>
        <v>3316.6955777074327</v>
      </c>
      <c r="F51" s="40">
        <f t="shared" si="2"/>
        <v>3486.7625446103712</v>
      </c>
      <c r="G51" s="40">
        <f t="shared" si="2"/>
        <v>3350.4381193152071</v>
      </c>
      <c r="H51" s="40">
        <f t="shared" si="2"/>
        <v>3216.3059259004167</v>
      </c>
      <c r="I51" s="40">
        <f t="shared" si="2"/>
        <v>3097.4269510850422</v>
      </c>
      <c r="J51" s="40">
        <f t="shared" si="2"/>
        <v>2987.2376662201837</v>
      </c>
      <c r="K51" s="40">
        <f t="shared" si="2"/>
        <v>2908.0001995892972</v>
      </c>
      <c r="L51" s="40">
        <f t="shared" si="2"/>
        <v>2901.5969310383871</v>
      </c>
      <c r="M51" s="40">
        <f t="shared" si="2"/>
        <v>2922.6792189570788</v>
      </c>
      <c r="N51" s="40">
        <f t="shared" si="2"/>
        <v>2951.2997479473574</v>
      </c>
      <c r="O51" s="40">
        <f t="shared" si="2"/>
        <v>2922.5017715168951</v>
      </c>
      <c r="P51" s="40">
        <f t="shared" si="2"/>
        <v>2953.9323033165228</v>
      </c>
      <c r="Q51" s="40">
        <f t="shared" si="2"/>
        <v>3001.8272972930854</v>
      </c>
      <c r="R51" s="40">
        <f t="shared" si="2"/>
        <v>2895.272617525764</v>
      </c>
      <c r="S51" s="40">
        <f t="shared" si="2"/>
        <v>2737.646199418994</v>
      </c>
      <c r="T51" s="40">
        <f t="shared" si="2"/>
        <v>2798.2367244413658</v>
      </c>
      <c r="U51" s="85">
        <f>T51/$T$51</f>
        <v>1</v>
      </c>
      <c r="V51" s="101">
        <f>T51/D51-1</f>
        <v>-0.12011617652300111</v>
      </c>
      <c r="W51" s="94">
        <f>T51/S51-1</f>
        <v>2.2132343118417053E-2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x14ac:dyDescent="0.25">
      <c r="B52" s="41" t="s">
        <v>71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1:51" x14ac:dyDescent="0.25">
      <c r="B53" s="60" t="s">
        <v>44</v>
      </c>
    </row>
    <row r="54" spans="1:51" x14ac:dyDescent="0.25">
      <c r="B54" s="60"/>
    </row>
    <row r="55" spans="1:51" x14ac:dyDescent="0.25">
      <c r="B55" s="170"/>
      <c r="C55" s="147" t="s">
        <v>22</v>
      </c>
      <c r="D55" s="31">
        <v>2005</v>
      </c>
      <c r="E55" s="31">
        <v>2006</v>
      </c>
      <c r="F55" s="31">
        <v>2007</v>
      </c>
      <c r="G55" s="31">
        <v>2008</v>
      </c>
      <c r="H55" s="31">
        <v>2009</v>
      </c>
      <c r="I55" s="31">
        <v>2010</v>
      </c>
      <c r="J55" s="31">
        <v>2011</v>
      </c>
      <c r="K55" s="31">
        <v>2012</v>
      </c>
      <c r="L55" s="31">
        <v>2013</v>
      </c>
      <c r="M55" s="31">
        <v>2014</v>
      </c>
      <c r="N55" s="31">
        <v>2015</v>
      </c>
      <c r="O55" s="31">
        <v>2016</v>
      </c>
      <c r="P55" s="31">
        <v>2017</v>
      </c>
      <c r="Q55" s="31">
        <v>2018</v>
      </c>
      <c r="R55" s="31">
        <v>2019</v>
      </c>
      <c r="S55" s="31">
        <v>2020</v>
      </c>
      <c r="T55" s="31">
        <v>2021</v>
      </c>
      <c r="U55" s="31">
        <v>2022</v>
      </c>
      <c r="V55" s="31">
        <v>2023</v>
      </c>
      <c r="W55" s="31">
        <v>2024</v>
      </c>
      <c r="X55" s="31">
        <v>2025</v>
      </c>
      <c r="Y55" s="31">
        <v>2026</v>
      </c>
      <c r="Z55" s="31">
        <v>2027</v>
      </c>
      <c r="AA55" s="31">
        <v>2028</v>
      </c>
      <c r="AB55" s="31">
        <v>2029</v>
      </c>
      <c r="AC55" s="30">
        <v>2030</v>
      </c>
    </row>
    <row r="56" spans="1:51" x14ac:dyDescent="0.25">
      <c r="B56" s="170" t="s">
        <v>86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1">
        <v>2876.15</v>
      </c>
      <c r="U56" s="171">
        <v>2802.9929999999999</v>
      </c>
      <c r="V56" s="171">
        <v>2729.8359999999998</v>
      </c>
      <c r="W56" s="171">
        <v>2656.6790000000001</v>
      </c>
      <c r="X56" s="171">
        <v>2583.5219999999999</v>
      </c>
      <c r="Y56" s="171">
        <v>2510.3649999999998</v>
      </c>
      <c r="Z56" s="171">
        <v>2437.2080000000001</v>
      </c>
      <c r="AA56" s="171">
        <v>2364.0500000000002</v>
      </c>
      <c r="AB56" s="171">
        <v>2290.893</v>
      </c>
      <c r="AC56" s="171">
        <v>2217.7359999999999</v>
      </c>
    </row>
    <row r="57" spans="1:51" x14ac:dyDescent="0.25">
      <c r="B57" s="60" t="s">
        <v>87</v>
      </c>
    </row>
    <row r="58" spans="1:51" x14ac:dyDescent="0.25">
      <c r="B58" s="60"/>
    </row>
    <row r="59" spans="1:51" x14ac:dyDescent="0.25">
      <c r="D59" s="62"/>
    </row>
    <row r="67" spans="2:46" x14ac:dyDescent="0.25"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</row>
    <row r="77" spans="2:46" x14ac:dyDescent="0.25">
      <c r="N77" t="s">
        <v>88</v>
      </c>
    </row>
    <row r="79" spans="2:46" ht="21" x14ac:dyDescent="0.35">
      <c r="B79" s="61" t="s">
        <v>57</v>
      </c>
    </row>
    <row r="80" spans="2:46" x14ac:dyDescent="0.25"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</row>
    <row r="81" spans="1:51" ht="30" x14ac:dyDescent="0.25">
      <c r="B81" s="56" t="s">
        <v>34</v>
      </c>
      <c r="C81" s="153" t="s">
        <v>22</v>
      </c>
      <c r="D81" s="35">
        <v>2005</v>
      </c>
      <c r="E81" s="35">
        <v>2006</v>
      </c>
      <c r="F81" s="35">
        <v>2007</v>
      </c>
      <c r="G81" s="35">
        <v>2008</v>
      </c>
      <c r="H81" s="35">
        <v>2009</v>
      </c>
      <c r="I81" s="35">
        <v>2010</v>
      </c>
      <c r="J81" s="35">
        <v>2011</v>
      </c>
      <c r="K81" s="35">
        <v>2012</v>
      </c>
      <c r="L81" s="35">
        <v>2013</v>
      </c>
      <c r="M81" s="35">
        <v>2014</v>
      </c>
      <c r="N81" s="35">
        <v>2015</v>
      </c>
      <c r="O81" s="35">
        <v>2016</v>
      </c>
      <c r="P81" s="35">
        <v>2017</v>
      </c>
      <c r="Q81" s="35">
        <v>2018</v>
      </c>
      <c r="R81" s="35">
        <v>2019</v>
      </c>
      <c r="S81" s="35">
        <v>2020</v>
      </c>
      <c r="T81" s="35">
        <v>2021</v>
      </c>
      <c r="U81" s="151" t="s">
        <v>78</v>
      </c>
      <c r="V81" s="154" t="s">
        <v>37</v>
      </c>
      <c r="W81" s="152" t="s">
        <v>31</v>
      </c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6"/>
      <c r="AR81" s="8"/>
      <c r="AS81" s="8"/>
      <c r="AT81" s="8"/>
      <c r="AU81" s="8"/>
      <c r="AV81" s="8"/>
      <c r="AW81" s="8"/>
      <c r="AX81" s="8"/>
      <c r="AY81" s="8"/>
    </row>
    <row r="82" spans="1:51" ht="18" x14ac:dyDescent="0.35">
      <c r="A82" s="128"/>
      <c r="B82" s="58" t="s">
        <v>1</v>
      </c>
      <c r="C82" s="140" t="s">
        <v>27</v>
      </c>
      <c r="D82" s="157">
        <v>775.01451140915981</v>
      </c>
      <c r="E82" s="38">
        <v>883.21964516259538</v>
      </c>
      <c r="F82" s="38">
        <v>914.69020224588519</v>
      </c>
      <c r="G82" s="38">
        <v>860.94379220826875</v>
      </c>
      <c r="H82" s="38">
        <v>861.74910137922507</v>
      </c>
      <c r="I82" s="38">
        <v>814.17760547236117</v>
      </c>
      <c r="J82" s="38">
        <v>795.72196679663409</v>
      </c>
      <c r="K82" s="38">
        <v>790.30235473414916</v>
      </c>
      <c r="L82" s="38">
        <v>804.79778169214183</v>
      </c>
      <c r="M82" s="38">
        <v>804.01360051880101</v>
      </c>
      <c r="N82" s="38">
        <v>826.65592321975635</v>
      </c>
      <c r="O82" s="38">
        <v>901.757677618157</v>
      </c>
      <c r="P82" s="38">
        <v>951.60435613813809</v>
      </c>
      <c r="Q82" s="38">
        <v>977.28021641610894</v>
      </c>
      <c r="R82" s="38">
        <v>956.89806939512118</v>
      </c>
      <c r="S82" s="38">
        <v>830.70461287902492</v>
      </c>
      <c r="T82" s="38">
        <v>859.69234333153156</v>
      </c>
      <c r="U82" s="86">
        <f>T82/$T$91</f>
        <v>0.30722645293820122</v>
      </c>
      <c r="V82" s="89">
        <f>T82/D82-1</f>
        <v>0.10925967278781323</v>
      </c>
      <c r="W82" s="163">
        <f>T82/S82-1</f>
        <v>3.4895352695878401E-2</v>
      </c>
    </row>
    <row r="83" spans="1:51" ht="18" x14ac:dyDescent="0.35">
      <c r="A83" s="128"/>
      <c r="B83" s="27" t="s">
        <v>0</v>
      </c>
      <c r="C83" s="141" t="s">
        <v>27</v>
      </c>
      <c r="D83" s="37">
        <v>742.27579695757936</v>
      </c>
      <c r="E83" s="37">
        <v>676.16624793131371</v>
      </c>
      <c r="F83" s="37">
        <v>768.90031104164586</v>
      </c>
      <c r="G83" s="37">
        <v>706.67813037021858</v>
      </c>
      <c r="H83" s="37">
        <v>762.70393720745039</v>
      </c>
      <c r="I83" s="37">
        <v>726.56824505484042</v>
      </c>
      <c r="J83" s="37">
        <v>657.20260984912954</v>
      </c>
      <c r="K83" s="37">
        <v>651.37378056662806</v>
      </c>
      <c r="L83" s="37">
        <v>614.72284085059744</v>
      </c>
      <c r="M83" s="37">
        <v>606.24671374501463</v>
      </c>
      <c r="N83" s="37">
        <v>621.21667747516926</v>
      </c>
      <c r="O83" s="37">
        <v>518.74680788472494</v>
      </c>
      <c r="P83" s="37">
        <v>530.38114253534809</v>
      </c>
      <c r="Q83" s="37">
        <v>546.90019133575004</v>
      </c>
      <c r="R83" s="37">
        <v>518.36234827609735</v>
      </c>
      <c r="S83" s="37">
        <v>509.4936336131226</v>
      </c>
      <c r="T83" s="37">
        <v>574.18107497655603</v>
      </c>
      <c r="U83" s="87">
        <f>T83/$T$91</f>
        <v>0.2051938886947402</v>
      </c>
      <c r="V83" s="90">
        <f>T83/D83-1</f>
        <v>-0.22645857869811403</v>
      </c>
      <c r="W83" s="92">
        <f>T83/S83-1</f>
        <v>0.12696417991466613</v>
      </c>
    </row>
    <row r="84" spans="1:51" ht="18" x14ac:dyDescent="0.35">
      <c r="A84" s="128"/>
      <c r="B84" s="27" t="s">
        <v>12</v>
      </c>
      <c r="C84" s="141" t="s">
        <v>27</v>
      </c>
      <c r="D84" s="37">
        <v>198.29769163497465</v>
      </c>
      <c r="E84" s="37">
        <v>213.57448780692604</v>
      </c>
      <c r="F84" s="37">
        <v>222.54814720839337</v>
      </c>
      <c r="G84" s="37">
        <v>230.95113639994932</v>
      </c>
      <c r="H84" s="37">
        <v>215.41569388867589</v>
      </c>
      <c r="I84" s="37">
        <v>208.81596565385843</v>
      </c>
      <c r="J84" s="37">
        <v>206.9590240521282</v>
      </c>
      <c r="K84" s="37">
        <v>213.73417951654739</v>
      </c>
      <c r="L84" s="37">
        <v>209.32795339367857</v>
      </c>
      <c r="M84" s="37">
        <v>227.79812423057726</v>
      </c>
      <c r="N84" s="37">
        <v>213.84090221492301</v>
      </c>
      <c r="O84" s="37">
        <v>210.39911257150581</v>
      </c>
      <c r="P84" s="37">
        <v>220.15121782586152</v>
      </c>
      <c r="Q84" s="37">
        <v>210.66256019345877</v>
      </c>
      <c r="R84" s="37">
        <v>201.34410064167091</v>
      </c>
      <c r="S84" s="37">
        <v>205.73311261059965</v>
      </c>
      <c r="T84" s="37">
        <v>209.86720098571891</v>
      </c>
      <c r="U84" s="87">
        <f t="shared" ref="U84:U89" si="3">T84/$T$91</f>
        <v>7.4999802251403999E-2</v>
      </c>
      <c r="V84" s="65">
        <f t="shared" ref="V84:V90" si="4">T84/D84-1</f>
        <v>5.8344145387437818E-2</v>
      </c>
      <c r="W84" s="73">
        <f t="shared" ref="W84:W90" si="5">T84/S84-1</f>
        <v>2.0094423900269387E-2</v>
      </c>
    </row>
    <row r="85" spans="1:51" ht="18" x14ac:dyDescent="0.35">
      <c r="A85" s="128"/>
      <c r="B85" s="27" t="s">
        <v>15</v>
      </c>
      <c r="C85" s="141" t="s">
        <v>27</v>
      </c>
      <c r="D85" s="37">
        <v>262.50471740229074</v>
      </c>
      <c r="E85" s="37">
        <v>297.16141931588953</v>
      </c>
      <c r="F85" s="37">
        <v>293.90489046773564</v>
      </c>
      <c r="G85" s="37">
        <v>282.3318170971724</v>
      </c>
      <c r="H85" s="37">
        <v>271.92952526253077</v>
      </c>
      <c r="I85" s="37">
        <v>271.81268107314634</v>
      </c>
      <c r="J85" s="37">
        <v>247.93837166618471</v>
      </c>
      <c r="K85" s="37">
        <v>219.4367237041927</v>
      </c>
      <c r="L85" s="37">
        <v>233.08034820913664</v>
      </c>
      <c r="M85" s="37">
        <v>229.13972535140465</v>
      </c>
      <c r="N85" s="37">
        <v>224.16573786439932</v>
      </c>
      <c r="O85" s="37">
        <v>215.00808558017977</v>
      </c>
      <c r="P85" s="37">
        <v>206.98143293738147</v>
      </c>
      <c r="Q85" s="37">
        <v>215.97156243247471</v>
      </c>
      <c r="R85" s="37">
        <v>179.18864923184503</v>
      </c>
      <c r="S85" s="37">
        <v>207.52074030742941</v>
      </c>
      <c r="T85" s="37">
        <v>207.18104558465319</v>
      </c>
      <c r="U85" s="87">
        <f t="shared" si="3"/>
        <v>7.4039856519292305E-2</v>
      </c>
      <c r="V85" s="90">
        <f t="shared" si="4"/>
        <v>-0.21075305756449914</v>
      </c>
      <c r="W85" s="73">
        <f t="shared" si="5"/>
        <v>-1.6369193858549735E-3</v>
      </c>
    </row>
    <row r="86" spans="1:51" ht="18" x14ac:dyDescent="0.35">
      <c r="A86" s="128"/>
      <c r="B86" s="27" t="s">
        <v>35</v>
      </c>
      <c r="C86" s="141" t="s">
        <v>27</v>
      </c>
      <c r="D86" s="37">
        <v>57.240469566094809</v>
      </c>
      <c r="E86" s="37">
        <v>66.311041274602601</v>
      </c>
      <c r="F86" s="37">
        <v>66.985140359962386</v>
      </c>
      <c r="G86" s="37">
        <v>68.573839074618689</v>
      </c>
      <c r="H86" s="37">
        <v>81.825140538339951</v>
      </c>
      <c r="I86" s="37">
        <v>109.92044665303493</v>
      </c>
      <c r="J86" s="37">
        <v>134.72753715860691</v>
      </c>
      <c r="K86" s="37">
        <v>140.16573433239918</v>
      </c>
      <c r="L86" s="37">
        <v>170.54391585235194</v>
      </c>
      <c r="M86" s="37">
        <v>168.56661067078227</v>
      </c>
      <c r="N86" s="37">
        <v>161.37865261818465</v>
      </c>
      <c r="O86" s="37">
        <v>179.23342842545404</v>
      </c>
      <c r="P86" s="37">
        <v>170.46384803748893</v>
      </c>
      <c r="Q86" s="37">
        <v>188.57094507898864</v>
      </c>
      <c r="R86" s="37">
        <v>199.68628477875978</v>
      </c>
      <c r="S86" s="37">
        <v>195.672990420048</v>
      </c>
      <c r="T86" s="37">
        <v>157.31101155450008</v>
      </c>
      <c r="U86" s="87">
        <f t="shared" si="3"/>
        <v>5.6217906862724536E-2</v>
      </c>
      <c r="V86" s="90">
        <f t="shared" si="4"/>
        <v>1.7482480969666949</v>
      </c>
      <c r="W86" s="92">
        <f t="shared" si="5"/>
        <v>-0.19605147743281726</v>
      </c>
    </row>
    <row r="87" spans="1:51" ht="18" x14ac:dyDescent="0.35">
      <c r="A87" s="128"/>
      <c r="B87" s="27" t="s">
        <v>2</v>
      </c>
      <c r="C87" s="141" t="s">
        <v>27</v>
      </c>
      <c r="D87" s="37">
        <v>119.43739330616143</v>
      </c>
      <c r="E87" s="37">
        <v>129.4591322935857</v>
      </c>
      <c r="F87" s="37">
        <v>150.1365476380019</v>
      </c>
      <c r="G87" s="37">
        <v>188.79046841169912</v>
      </c>
      <c r="H87" s="37">
        <v>172.68275584137766</v>
      </c>
      <c r="I87" s="37">
        <v>194.76400000000001</v>
      </c>
      <c r="J87" s="37">
        <v>183.428</v>
      </c>
      <c r="K87" s="37">
        <v>175.14867999999998</v>
      </c>
      <c r="L87" s="37">
        <v>177.02600000000001</v>
      </c>
      <c r="M87" s="37">
        <v>187.44652000000002</v>
      </c>
      <c r="N87" s="37">
        <v>167.55332000000001</v>
      </c>
      <c r="O87" s="37">
        <v>152.1463984264463</v>
      </c>
      <c r="P87" s="37">
        <v>149.39019999999999</v>
      </c>
      <c r="Q87" s="37">
        <v>159.285</v>
      </c>
      <c r="R87" s="37">
        <v>166.61846041329147</v>
      </c>
      <c r="S87" s="37">
        <v>179.18884</v>
      </c>
      <c r="T87" s="37">
        <v>179.70779999999999</v>
      </c>
      <c r="U87" s="87">
        <f t="shared" si="3"/>
        <v>6.4221800260975598E-2</v>
      </c>
      <c r="V87" s="90">
        <f t="shared" si="4"/>
        <v>0.5046192404697214</v>
      </c>
      <c r="W87" s="73">
        <f t="shared" si="5"/>
        <v>2.8961625065488938E-3</v>
      </c>
    </row>
    <row r="88" spans="1:51" ht="18" x14ac:dyDescent="0.35">
      <c r="A88" s="128"/>
      <c r="B88" s="27" t="s">
        <v>10</v>
      </c>
      <c r="C88" s="141" t="s">
        <v>27</v>
      </c>
      <c r="D88" s="37">
        <v>328.8998299404094</v>
      </c>
      <c r="E88" s="37">
        <v>336.24821455449165</v>
      </c>
      <c r="F88" s="37">
        <v>342.25866660132158</v>
      </c>
      <c r="G88" s="37">
        <v>346.57031256119365</v>
      </c>
      <c r="H88" s="37">
        <v>352.35579875187796</v>
      </c>
      <c r="I88" s="37">
        <v>351.96196493271816</v>
      </c>
      <c r="J88" s="37">
        <v>350.47815105906682</v>
      </c>
      <c r="K88" s="37">
        <v>342.9573323472153</v>
      </c>
      <c r="L88" s="37">
        <v>335.40144194985652</v>
      </c>
      <c r="M88" s="37">
        <v>354.40761957506902</v>
      </c>
      <c r="N88" s="37">
        <v>357.49636622802979</v>
      </c>
      <c r="O88" s="37">
        <v>359.86110035979038</v>
      </c>
      <c r="P88" s="37">
        <v>352.20918685413233</v>
      </c>
      <c r="Q88" s="37">
        <v>341.11239400003012</v>
      </c>
      <c r="R88" s="37">
        <v>330.67038131973294</v>
      </c>
      <c r="S88" s="37">
        <v>325.13646939521277</v>
      </c>
      <c r="T88" s="37">
        <v>323.33913146988522</v>
      </c>
      <c r="U88" s="87">
        <f t="shared" si="3"/>
        <v>0.11555102849078502</v>
      </c>
      <c r="V88" s="65">
        <f t="shared" si="4"/>
        <v>-1.6906966694180681E-2</v>
      </c>
      <c r="W88" s="73">
        <f t="shared" si="5"/>
        <v>-5.5279493213135078E-3</v>
      </c>
    </row>
    <row r="89" spans="1:51" ht="18" x14ac:dyDescent="0.35">
      <c r="A89" s="137"/>
      <c r="B89" s="27" t="s">
        <v>18</v>
      </c>
      <c r="C89" s="141" t="s">
        <v>27</v>
      </c>
      <c r="D89" s="37">
        <v>236.89254361749528</v>
      </c>
      <c r="E89" s="37">
        <v>214.30164332811569</v>
      </c>
      <c r="F89" s="37">
        <v>215.83366248928388</v>
      </c>
      <c r="G89" s="37">
        <v>208.96156893666625</v>
      </c>
      <c r="H89" s="37">
        <v>145.57310735873386</v>
      </c>
      <c r="I89" s="37">
        <v>116.66251837871674</v>
      </c>
      <c r="J89" s="37">
        <v>106.72417328753401</v>
      </c>
      <c r="K89" s="37">
        <v>102.82225724651585</v>
      </c>
      <c r="L89" s="37">
        <v>98.852644261966958</v>
      </c>
      <c r="M89" s="37">
        <v>117.37447230447313</v>
      </c>
      <c r="N89" s="37">
        <v>116.13287890779708</v>
      </c>
      <c r="O89" s="37">
        <v>134.88913485699297</v>
      </c>
      <c r="P89" s="37">
        <v>138.05064207733517</v>
      </c>
      <c r="Q89" s="37">
        <v>109.98053877254956</v>
      </c>
      <c r="R89" s="37">
        <v>86.903419069836758</v>
      </c>
      <c r="S89" s="37">
        <v>63.052941906921831</v>
      </c>
      <c r="T89" s="37">
        <v>60.291972034396778</v>
      </c>
      <c r="U89" s="87">
        <f t="shared" si="3"/>
        <v>2.1546415822425939E-2</v>
      </c>
      <c r="V89" s="90">
        <f t="shared" si="4"/>
        <v>-0.74548809720347808</v>
      </c>
      <c r="W89" s="73">
        <f t="shared" si="5"/>
        <v>-4.3788121363167676E-2</v>
      </c>
    </row>
    <row r="90" spans="1:51" ht="18" x14ac:dyDescent="0.35">
      <c r="B90" s="52" t="s">
        <v>3</v>
      </c>
      <c r="C90" s="142" t="s">
        <v>27</v>
      </c>
      <c r="D90" s="37">
        <f>D51-SUM(D82:D89)</f>
        <v>459.67135639976368</v>
      </c>
      <c r="E90" s="37">
        <f t="shared" ref="E90:R90" si="6">E51-SUM(E82:E89)</f>
        <v>500.25374603991168</v>
      </c>
      <c r="F90" s="37">
        <f t="shared" si="6"/>
        <v>511.50497655814115</v>
      </c>
      <c r="G90" s="37">
        <f t="shared" si="6"/>
        <v>456.63705425542003</v>
      </c>
      <c r="H90" s="37">
        <f t="shared" si="6"/>
        <v>352.0708656722054</v>
      </c>
      <c r="I90" s="37">
        <f t="shared" si="6"/>
        <v>302.74352386636565</v>
      </c>
      <c r="J90" s="37">
        <f t="shared" si="6"/>
        <v>304.05783235089939</v>
      </c>
      <c r="K90" s="37">
        <f t="shared" si="6"/>
        <v>272.05915714164985</v>
      </c>
      <c r="L90" s="37">
        <f t="shared" si="6"/>
        <v>257.84400482865703</v>
      </c>
      <c r="M90" s="37">
        <f>M51-SUM(M82:M89)</f>
        <v>227.68583256095644</v>
      </c>
      <c r="N90" s="37">
        <f t="shared" si="6"/>
        <v>262.85928941909833</v>
      </c>
      <c r="O90" s="37">
        <f t="shared" si="6"/>
        <v>250.46002579364404</v>
      </c>
      <c r="P90" s="37">
        <f t="shared" si="6"/>
        <v>234.7002769108376</v>
      </c>
      <c r="Q90" s="37">
        <f t="shared" si="6"/>
        <v>252.06388906372467</v>
      </c>
      <c r="R90" s="37">
        <f t="shared" si="6"/>
        <v>255.60090439940905</v>
      </c>
      <c r="S90" s="37">
        <f>S51-SUM(S82:S89)</f>
        <v>221.14285828663515</v>
      </c>
      <c r="T90" s="37">
        <f>T51-SUM(T82:T89)</f>
        <v>226.66514450412433</v>
      </c>
      <c r="U90" s="87">
        <f>T90/$T$91</f>
        <v>8.1002848159451302E-2</v>
      </c>
      <c r="V90" s="90">
        <f t="shared" si="4"/>
        <v>-0.50689739234697972</v>
      </c>
      <c r="W90" s="73">
        <f t="shared" si="5"/>
        <v>2.4971578373701897E-2</v>
      </c>
    </row>
    <row r="91" spans="1:51" s="2" customFormat="1" ht="18" x14ac:dyDescent="0.35">
      <c r="B91" s="105" t="s">
        <v>4</v>
      </c>
      <c r="C91" s="143" t="s">
        <v>28</v>
      </c>
      <c r="D91" s="40">
        <f>SUM(D82:D90)</f>
        <v>3180.2343102339291</v>
      </c>
      <c r="E91" s="40">
        <f t="shared" ref="E91:R91" si="7">SUM(E82:E90)</f>
        <v>3316.6955777074327</v>
      </c>
      <c r="F91" s="40">
        <f t="shared" si="7"/>
        <v>3486.7625446103712</v>
      </c>
      <c r="G91" s="40">
        <f t="shared" si="7"/>
        <v>3350.4381193152071</v>
      </c>
      <c r="H91" s="40">
        <f t="shared" si="7"/>
        <v>3216.3059259004167</v>
      </c>
      <c r="I91" s="40">
        <f t="shared" si="7"/>
        <v>3097.4269510850422</v>
      </c>
      <c r="J91" s="40">
        <f t="shared" si="7"/>
        <v>2987.2376662201837</v>
      </c>
      <c r="K91" s="40">
        <f t="shared" si="7"/>
        <v>2908.0001995892972</v>
      </c>
      <c r="L91" s="40">
        <f t="shared" si="7"/>
        <v>2901.5969310383871</v>
      </c>
      <c r="M91" s="40">
        <f t="shared" si="7"/>
        <v>2922.6792189570788</v>
      </c>
      <c r="N91" s="40">
        <f t="shared" si="7"/>
        <v>2951.2997479473574</v>
      </c>
      <c r="O91" s="40">
        <f t="shared" si="7"/>
        <v>2922.5017715168951</v>
      </c>
      <c r="P91" s="40">
        <f t="shared" si="7"/>
        <v>2953.9323033165228</v>
      </c>
      <c r="Q91" s="40">
        <f t="shared" si="7"/>
        <v>3001.8272972930854</v>
      </c>
      <c r="R91" s="40">
        <f t="shared" si="7"/>
        <v>2895.272617525764</v>
      </c>
      <c r="S91" s="40">
        <f>SUM(S82:S90)</f>
        <v>2737.646199418994</v>
      </c>
      <c r="T91" s="40">
        <f>SUM(T82:T90)</f>
        <v>2798.2367244413658</v>
      </c>
      <c r="U91" s="123">
        <f>T91/$T$91</f>
        <v>1</v>
      </c>
      <c r="V91" s="123">
        <f>T91/D91-1</f>
        <v>-0.12011617652300111</v>
      </c>
      <c r="W91" s="78">
        <f>T91/S91-1</f>
        <v>2.2132343118417053E-2</v>
      </c>
    </row>
    <row r="113" spans="1:51" x14ac:dyDescent="0.25"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6"/>
      <c r="AR113" s="8"/>
      <c r="AS113" s="8"/>
      <c r="AT113" s="8"/>
      <c r="AU113" s="8"/>
      <c r="AV113" s="8"/>
      <c r="AW113" s="8"/>
      <c r="AX113" s="8"/>
      <c r="AY113" s="8"/>
    </row>
    <row r="116" spans="1:51" s="2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</sheetData>
  <mergeCells count="1">
    <mergeCell ref="C2:I10"/>
  </mergeCells>
  <conditionalFormatting sqref="D52:R52">
    <cfRule type="cellIs" dxfId="0" priority="2" operator="equal">
      <formula>1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Upplýsingar um skjalið</vt:lpstr>
      <vt:lpstr>Losun skipt eftir geirum</vt:lpstr>
      <vt:lpstr>Losun skipt eftir skuldbind.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2023-01-17T11:28:12Z</dcterms:modified>
</cp:coreProperties>
</file>