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8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9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0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1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2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3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4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5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16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17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18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19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20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21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Ex1.xml" ContentType="application/vnd.ms-office.chartex+xml"/>
  <Override PartName="/xl/charts/style46.xml" ContentType="application/vnd.ms-office.chartstyle+xml"/>
  <Override PartName="/xl/charts/colors46.xml" ContentType="application/vnd.ms-office.chartcolorstyle+xml"/>
  <Override PartName="/xl/charts/chart46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7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8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22.xml" ContentType="application/vnd.openxmlformats-officedocument.themeOverride+xml"/>
  <Override PartName="/xl/charts/chart49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3.xml" ContentType="application/vnd.openxmlformats-officedocument.drawingml.chartshapes+xml"/>
  <Override PartName="/xl/charts/chart50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23.xml" ContentType="application/vnd.openxmlformats-officedocument.themeOverride+xml"/>
  <Override PartName="/xl/charts/chart51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24.xml" ContentType="application/vnd.openxmlformats-officedocument.themeOverride+xml"/>
  <Override PartName="/xl/charts/chart52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25.xml" ContentType="application/vnd.openxmlformats-officedocument.themeOverride+xml"/>
  <Override PartName="/xl/charts/chart53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26.xml" ContentType="application/vnd.openxmlformats-officedocument.themeOverride+xml"/>
  <Override PartName="/xl/charts/chart54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27.xml" ContentType="application/vnd.openxmlformats-officedocument.themeOverride+xml"/>
  <Override PartName="/xl/charts/chart55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28.xml" ContentType="application/vnd.openxmlformats-officedocument.themeOverride+xml"/>
  <Override PartName="/xl/charts/chart56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2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EF0A6A9A-D5B7-40A4-AE45-C3FA7B2ECBA4}" xr6:coauthVersionLast="47" xr6:coauthVersionMax="47" xr10:uidLastSave="{00000000-0000-0000-0000-000000000000}"/>
  <bookViews>
    <workbookView xWindow="-120" yWindow="-120" windowWidth="29040" windowHeight="15840" activeTab="1" xr2:uid="{1682875A-AF98-48C0-BEDF-0600A196B259}"/>
  </bookViews>
  <sheets>
    <sheet name="Upplýsingar um skjalið" sheetId="4" r:id="rId1"/>
    <sheet name="Samantekt, eftir geirum" sheetId="8" r:id="rId2"/>
    <sheet name="Samantekt, eftir skuldbindingum" sheetId="12" r:id="rId3"/>
    <sheet name="Talnagögn" sheetId="11" r:id="rId4"/>
    <sheet name="Talnagögn (fyrir línurit)" sheetId="13" r:id="rId5"/>
  </sheets>
  <definedNames>
    <definedName name="_xlchart.v1.0" hidden="1">'Samantekt, eftir skuldbindingum'!$C$97:$C$104</definedName>
    <definedName name="_xlchart.v1.1" hidden="1">'Samantekt, eftir skuldbindingum'!$D$97:$D$104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8" i="11" l="1"/>
  <c r="J67" i="12"/>
  <c r="D400" i="8"/>
  <c r="F413" i="8" l="1"/>
  <c r="F414" i="8"/>
  <c r="F415" i="8"/>
  <c r="F416" i="8"/>
  <c r="F417" i="8"/>
  <c r="F412" i="8"/>
  <c r="D413" i="8"/>
  <c r="D414" i="8"/>
  <c r="D415" i="8"/>
  <c r="D416" i="8"/>
  <c r="D417" i="8"/>
  <c r="D412" i="8"/>
  <c r="F401" i="8"/>
  <c r="F402" i="8"/>
  <c r="F403" i="8"/>
  <c r="F404" i="8"/>
  <c r="F405" i="8"/>
  <c r="F400" i="8"/>
  <c r="D401" i="8"/>
  <c r="D402" i="8"/>
  <c r="D403" i="8"/>
  <c r="D404" i="8"/>
  <c r="D405" i="8"/>
  <c r="J413" i="8" l="1"/>
  <c r="J414" i="8"/>
  <c r="J402" i="8"/>
  <c r="H412" i="8"/>
  <c r="J416" i="8"/>
  <c r="H400" i="8"/>
  <c r="J404" i="8"/>
  <c r="J403" i="8"/>
  <c r="J415" i="8"/>
  <c r="D406" i="8"/>
  <c r="D424" i="8" s="1"/>
  <c r="D418" i="8"/>
  <c r="D425" i="8" s="1"/>
  <c r="H382" i="8"/>
  <c r="P377" i="8"/>
  <c r="F418" i="8"/>
  <c r="F406" i="8"/>
  <c r="F431" i="8" s="1"/>
  <c r="J401" i="8"/>
  <c r="F433" i="8"/>
  <c r="F432" i="8" l="1"/>
  <c r="F425" i="8"/>
  <c r="D116" i="12"/>
  <c r="D115" i="12"/>
  <c r="H406" i="8"/>
  <c r="F424" i="8"/>
  <c r="J406" i="8"/>
  <c r="H418" i="8"/>
  <c r="J418" i="8"/>
  <c r="BA121" i="13"/>
  <c r="BG121" i="13"/>
  <c r="AT19" i="13"/>
  <c r="AU121" i="13"/>
  <c r="D103" i="13"/>
  <c r="R95" i="13"/>
  <c r="Z95" i="13"/>
  <c r="BB113" i="13"/>
  <c r="AH117" i="13"/>
  <c r="AS117" i="13"/>
  <c r="AV19" i="13"/>
  <c r="U103" i="13"/>
  <c r="AC103" i="13"/>
  <c r="BC19" i="13"/>
  <c r="AO19" i="13"/>
  <c r="BE19" i="13"/>
  <c r="Q103" i="13"/>
  <c r="Y103" i="13"/>
  <c r="AF103" i="13"/>
  <c r="AQ117" i="13"/>
  <c r="BJ121" i="13"/>
  <c r="AE103" i="13"/>
  <c r="K103" i="13"/>
  <c r="AY117" i="13"/>
  <c r="AV121" i="13"/>
  <c r="L103" i="13"/>
  <c r="T103" i="13"/>
  <c r="AB103" i="13"/>
  <c r="AN117" i="13"/>
  <c r="E95" i="13"/>
  <c r="AG99" i="13"/>
  <c r="I99" i="13"/>
  <c r="AT117" i="13"/>
  <c r="AI117" i="13"/>
  <c r="AP121" i="13"/>
  <c r="AP117" i="13"/>
  <c r="AS121" i="13"/>
  <c r="AZ121" i="13"/>
  <c r="BH121" i="13"/>
  <c r="E99" i="13"/>
  <c r="M99" i="13"/>
  <c r="W99" i="13"/>
  <c r="AH121" i="13"/>
  <c r="H95" i="13"/>
  <c r="O95" i="13"/>
  <c r="AE95" i="13"/>
  <c r="J99" i="13"/>
  <c r="AQ113" i="13"/>
  <c r="AX113" i="13"/>
  <c r="BC117" i="13"/>
  <c r="BI117" i="13"/>
  <c r="AR121" i="13"/>
  <c r="AY121" i="13"/>
  <c r="BF121" i="13"/>
  <c r="AH259" i="13"/>
  <c r="AH260" i="13" s="1"/>
  <c r="AK113" i="13"/>
  <c r="BF113" i="13"/>
  <c r="Z99" i="13"/>
  <c r="AH99" i="13"/>
  <c r="I103" i="13"/>
  <c r="AS113" i="13"/>
  <c r="AR113" i="13"/>
  <c r="BA117" i="13"/>
  <c r="T99" i="13"/>
  <c r="Y99" i="13"/>
  <c r="F103" i="13"/>
  <c r="M103" i="13"/>
  <c r="AT113" i="13"/>
  <c r="AM117" i="13"/>
  <c r="AZ117" i="13"/>
  <c r="BB117" i="13"/>
  <c r="AI121" i="13"/>
  <c r="AN121" i="13"/>
  <c r="AQ121" i="13"/>
  <c r="M95" i="13"/>
  <c r="T95" i="13"/>
  <c r="AB95" i="13"/>
  <c r="I95" i="13"/>
  <c r="AD99" i="13"/>
  <c r="G103" i="13"/>
  <c r="V103" i="13"/>
  <c r="AD103" i="13"/>
  <c r="E103" i="13"/>
  <c r="BG117" i="13"/>
  <c r="AO121" i="13"/>
  <c r="AL121" i="13"/>
  <c r="H99" i="13"/>
  <c r="H103" i="13"/>
  <c r="O103" i="13"/>
  <c r="AH113" i="13"/>
  <c r="AO113" i="13"/>
  <c r="AU117" i="13"/>
  <c r="AJ117" i="13"/>
  <c r="BJ117" i="13"/>
  <c r="AW121" i="13"/>
  <c r="BE121" i="13"/>
  <c r="V95" i="13"/>
  <c r="AD95" i="13"/>
  <c r="Q99" i="13"/>
  <c r="X99" i="13"/>
  <c r="AE99" i="13"/>
  <c r="AP113" i="13"/>
  <c r="AW113" i="13"/>
  <c r="BK121" i="13"/>
  <c r="AH19" i="13"/>
  <c r="AL117" i="13"/>
  <c r="Q11" i="13"/>
  <c r="AX19" i="13"/>
  <c r="BJ47" i="13"/>
  <c r="BJ57" i="13" s="1"/>
  <c r="BA19" i="13"/>
  <c r="AW19" i="13"/>
  <c r="AF37" i="13"/>
  <c r="AM47" i="13"/>
  <c r="AM57" i="13" s="1"/>
  <c r="AR117" i="13"/>
  <c r="AG95" i="13"/>
  <c r="AC99" i="13"/>
  <c r="S103" i="13"/>
  <c r="AA103" i="13"/>
  <c r="AH103" i="13"/>
  <c r="AJ121" i="13"/>
  <c r="O99" i="13"/>
  <c r="Q95" i="13"/>
  <c r="Y95" i="13"/>
  <c r="D99" i="13"/>
  <c r="L99" i="13"/>
  <c r="N103" i="13"/>
  <c r="BH113" i="13"/>
  <c r="BB19" i="13"/>
  <c r="AI47" i="13"/>
  <c r="AI57" i="13" s="1"/>
  <c r="N95" i="13"/>
  <c r="U95" i="13"/>
  <c r="AC95" i="13"/>
  <c r="AV47" i="13"/>
  <c r="AV57" i="13" s="1"/>
  <c r="AD37" i="13"/>
  <c r="I11" i="13"/>
  <c r="BF19" i="13"/>
  <c r="K37" i="13"/>
  <c r="BD47" i="13"/>
  <c r="BD57" i="13" s="1"/>
  <c r="AP47" i="13"/>
  <c r="AP57" i="13" s="1"/>
  <c r="BJ113" i="13"/>
  <c r="AW117" i="13"/>
  <c r="AC11" i="13"/>
  <c r="X37" i="13"/>
  <c r="BF47" i="13"/>
  <c r="BF57" i="13" s="1"/>
  <c r="AK117" i="13"/>
  <c r="BK19" i="13"/>
  <c r="F37" i="13"/>
  <c r="AL47" i="13"/>
  <c r="AL57" i="13" s="1"/>
  <c r="BE113" i="13"/>
  <c r="AM121" i="13"/>
  <c r="AI19" i="13"/>
  <c r="G37" i="13"/>
  <c r="BB47" i="13"/>
  <c r="BB57" i="13" s="1"/>
  <c r="U99" i="13"/>
  <c r="AB99" i="13"/>
  <c r="AX117" i="13"/>
  <c r="E11" i="13"/>
  <c r="T37" i="13"/>
  <c r="BG47" i="13"/>
  <c r="BG57" i="13" s="1"/>
  <c r="Y11" i="13"/>
  <c r="AR19" i="13"/>
  <c r="N37" i="13"/>
  <c r="AA37" i="13"/>
  <c r="M11" i="13"/>
  <c r="U11" i="13"/>
  <c r="AC37" i="13"/>
  <c r="AE37" i="13"/>
  <c r="H37" i="13"/>
  <c r="AN47" i="13"/>
  <c r="AN57" i="13" s="1"/>
  <c r="AG11" i="13"/>
  <c r="BJ19" i="13"/>
  <c r="V37" i="13"/>
  <c r="AY47" i="13"/>
  <c r="AY57" i="13" s="1"/>
  <c r="AO47" i="13"/>
  <c r="AO57" i="13" s="1"/>
  <c r="AW47" i="13"/>
  <c r="AW57" i="13" s="1"/>
  <c r="BE47" i="13"/>
  <c r="BE57" i="13" s="1"/>
  <c r="AT47" i="13"/>
  <c r="AT57" i="13" s="1"/>
  <c r="G95" i="13"/>
  <c r="BH117" i="13"/>
  <c r="R99" i="13"/>
  <c r="AF99" i="13"/>
  <c r="BD113" i="13"/>
  <c r="BK113" i="13"/>
  <c r="AV113" i="13"/>
  <c r="AX121" i="13"/>
  <c r="P95" i="13"/>
  <c r="X95" i="13"/>
  <c r="AY113" i="13"/>
  <c r="J95" i="13"/>
  <c r="AF95" i="13"/>
  <c r="F99" i="13"/>
  <c r="N99" i="13"/>
  <c r="J103" i="13"/>
  <c r="P103" i="13"/>
  <c r="X103" i="13"/>
  <c r="AJ113" i="13"/>
  <c r="D95" i="13"/>
  <c r="K95" i="13"/>
  <c r="V99" i="13"/>
  <c r="AZ113" i="13"/>
  <c r="L95" i="13"/>
  <c r="S95" i="13"/>
  <c r="AA95" i="13"/>
  <c r="AH95" i="13"/>
  <c r="R103" i="13"/>
  <c r="Z103" i="13"/>
  <c r="AG103" i="13"/>
  <c r="AK121" i="13"/>
  <c r="BI121" i="13"/>
  <c r="F95" i="13"/>
  <c r="P99" i="13"/>
  <c r="AN113" i="13"/>
  <c r="AH27" i="13"/>
  <c r="AH57" i="13"/>
  <c r="AH47" i="13"/>
  <c r="N11" i="13"/>
  <c r="M37" i="13"/>
  <c r="D11" i="13"/>
  <c r="T11" i="13"/>
  <c r="BI19" i="13"/>
  <c r="AG37" i="13"/>
  <c r="J11" i="13"/>
  <c r="Z11" i="13"/>
  <c r="AS19" i="13"/>
  <c r="BD19" i="13"/>
  <c r="U37" i="13"/>
  <c r="AB37" i="13"/>
  <c r="P11" i="13"/>
  <c r="AF11" i="13"/>
  <c r="I37" i="13"/>
  <c r="V11" i="13"/>
  <c r="AJ19" i="13"/>
  <c r="P37" i="13"/>
  <c r="D37" i="13"/>
  <c r="AD11" i="13"/>
  <c r="F11" i="13"/>
  <c r="AU19" i="13"/>
  <c r="AZ19" i="13"/>
  <c r="L11" i="13"/>
  <c r="AB11" i="13"/>
  <c r="Q37" i="13"/>
  <c r="R11" i="13"/>
  <c r="AH11" i="13"/>
  <c r="BG19" i="13"/>
  <c r="E37" i="13"/>
  <c r="L37" i="13"/>
  <c r="H11" i="13"/>
  <c r="X11" i="13"/>
  <c r="AQ19" i="13"/>
  <c r="Y37" i="13"/>
  <c r="AK19" i="13"/>
  <c r="AL19" i="13"/>
  <c r="AJ47" i="13"/>
  <c r="AJ57" i="13" s="1"/>
  <c r="AS47" i="13"/>
  <c r="AS57" i="13" s="1"/>
  <c r="BK47" i="13"/>
  <c r="BK57" i="13" s="1"/>
  <c r="G11" i="13"/>
  <c r="O11" i="13"/>
  <c r="W11" i="13"/>
  <c r="AE11" i="13"/>
  <c r="AM19" i="13"/>
  <c r="AN19" i="13"/>
  <c r="R37" i="13"/>
  <c r="AH37" i="13"/>
  <c r="AX47" i="13"/>
  <c r="AX57" i="13" s="1"/>
  <c r="W37" i="13"/>
  <c r="C37" i="13"/>
  <c r="S37" i="13"/>
  <c r="AK47" i="13"/>
  <c r="AK57" i="13" s="1"/>
  <c r="BC47" i="13"/>
  <c r="BC57" i="13" s="1"/>
  <c r="BH47" i="13"/>
  <c r="BH57" i="13" s="1"/>
  <c r="AP19" i="13"/>
  <c r="AY19" i="13"/>
  <c r="BH19" i="13"/>
  <c r="AR47" i="13"/>
  <c r="AR57" i="13" s="1"/>
  <c r="BA47" i="13"/>
  <c r="BA57" i="13" s="1"/>
  <c r="AU47" i="13"/>
  <c r="AU57" i="13" s="1"/>
  <c r="AZ47" i="13"/>
  <c r="AZ57" i="13" s="1"/>
  <c r="BI47" i="13"/>
  <c r="BI57" i="13" s="1"/>
  <c r="C11" i="13"/>
  <c r="K11" i="13"/>
  <c r="S11" i="13"/>
  <c r="AA11" i="13"/>
  <c r="O37" i="13"/>
  <c r="J37" i="13"/>
  <c r="Z37" i="13"/>
  <c r="AQ47" i="13"/>
  <c r="AQ57" i="13" s="1"/>
  <c r="C99" i="13"/>
  <c r="K99" i="13"/>
  <c r="W95" i="13"/>
  <c r="S99" i="13"/>
  <c r="BD117" i="13"/>
  <c r="AA99" i="13"/>
  <c r="W103" i="13"/>
  <c r="C95" i="13"/>
  <c r="C103" i="13"/>
  <c r="G99" i="13"/>
  <c r="AL113" i="13"/>
  <c r="AM113" i="13"/>
  <c r="BA113" i="13"/>
  <c r="BG113" i="13"/>
  <c r="AO117" i="13"/>
  <c r="BE117" i="13"/>
  <c r="AU113" i="13"/>
  <c r="BF117" i="13"/>
  <c r="BB121" i="13"/>
  <c r="AI113" i="13"/>
  <c r="BI113" i="13"/>
  <c r="AV117" i="13"/>
  <c r="BC113" i="13"/>
  <c r="BK117" i="13"/>
  <c r="BC121" i="13"/>
  <c r="BD121" i="13"/>
  <c r="AT121" i="13"/>
  <c r="AH127" i="13" l="1"/>
  <c r="AK127" i="13"/>
  <c r="AX127" i="13"/>
  <c r="H109" i="13"/>
  <c r="AS127" i="13"/>
  <c r="AQ127" i="13"/>
  <c r="T109" i="13"/>
  <c r="F97" i="12"/>
  <c r="AG109" i="13"/>
  <c r="AJ127" i="13"/>
  <c r="O109" i="13"/>
  <c r="U109" i="13"/>
  <c r="Q109" i="13"/>
  <c r="BC127" i="13"/>
  <c r="AV127" i="13"/>
  <c r="J425" i="8"/>
  <c r="H425" i="8"/>
  <c r="H424" i="8"/>
  <c r="J424" i="8"/>
  <c r="Y109" i="13"/>
  <c r="AP127" i="13"/>
  <c r="M109" i="13"/>
  <c r="AR127" i="13"/>
  <c r="AB109" i="13"/>
  <c r="AE109" i="13"/>
  <c r="BE127" i="13"/>
  <c r="BJ127" i="13"/>
  <c r="AT127" i="13"/>
  <c r="BI127" i="13"/>
  <c r="AD109" i="13"/>
  <c r="BK127" i="13"/>
  <c r="AH109" i="13"/>
  <c r="AZ127" i="13"/>
  <c r="AL127" i="13"/>
  <c r="AW127" i="13"/>
  <c r="BG127" i="13"/>
  <c r="AN127" i="13"/>
  <c r="AO127" i="13"/>
  <c r="BB127" i="13"/>
  <c r="W109" i="13"/>
  <c r="AU127" i="13"/>
  <c r="AC109" i="13"/>
  <c r="AY127" i="13"/>
  <c r="BH127" i="13"/>
  <c r="AI127" i="13"/>
  <c r="BA127" i="13"/>
  <c r="C109" i="13"/>
  <c r="J118" i="12"/>
  <c r="N118" i="12"/>
  <c r="J116" i="12"/>
  <c r="N116" i="12"/>
  <c r="N114" i="12"/>
  <c r="J114" i="12"/>
  <c r="N112" i="12"/>
  <c r="N97" i="12"/>
  <c r="J112" i="12"/>
  <c r="J97" i="12"/>
  <c r="H101" i="12"/>
  <c r="H116" i="12"/>
  <c r="H100" i="12"/>
  <c r="H115" i="12"/>
  <c r="H114" i="12"/>
  <c r="F114" i="12"/>
  <c r="D114" i="12"/>
  <c r="F113" i="12"/>
  <c r="D113" i="12"/>
  <c r="H113" i="12"/>
  <c r="H97" i="12"/>
  <c r="F112" i="12"/>
  <c r="D112" i="12"/>
  <c r="H112" i="12"/>
  <c r="P117" i="12"/>
  <c r="L117" i="12"/>
  <c r="P115" i="12"/>
  <c r="L115" i="12"/>
  <c r="L113" i="12"/>
  <c r="P113" i="12"/>
  <c r="F100" i="12"/>
  <c r="F115" i="12"/>
  <c r="D118" i="12"/>
  <c r="H118" i="12"/>
  <c r="F118" i="12"/>
  <c r="D117" i="12"/>
  <c r="H117" i="12"/>
  <c r="F117" i="12"/>
  <c r="F101" i="12"/>
  <c r="F116" i="12"/>
  <c r="J117" i="12"/>
  <c r="N117" i="12"/>
  <c r="N115" i="12"/>
  <c r="J115" i="12"/>
  <c r="N113" i="12"/>
  <c r="J113" i="12"/>
  <c r="K109" i="13"/>
  <c r="L118" i="12"/>
  <c r="P118" i="12"/>
  <c r="P116" i="12"/>
  <c r="L116" i="12"/>
  <c r="P114" i="12"/>
  <c r="L114" i="12"/>
  <c r="P97" i="12"/>
  <c r="L112" i="12"/>
  <c r="L97" i="12"/>
  <c r="P112" i="12"/>
  <c r="S109" i="13"/>
  <c r="AF109" i="13"/>
  <c r="J103" i="12"/>
  <c r="N103" i="12"/>
  <c r="J101" i="12"/>
  <c r="N101" i="12"/>
  <c r="J99" i="12"/>
  <c r="N99" i="12"/>
  <c r="H99" i="12"/>
  <c r="F99" i="12"/>
  <c r="H98" i="12"/>
  <c r="F98" i="12"/>
  <c r="P102" i="12"/>
  <c r="L102" i="12"/>
  <c r="P100" i="12"/>
  <c r="L100" i="12"/>
  <c r="P98" i="12"/>
  <c r="L98" i="12"/>
  <c r="D149" i="8"/>
  <c r="H103" i="12"/>
  <c r="F103" i="12"/>
  <c r="H102" i="12"/>
  <c r="F102" i="12"/>
  <c r="J102" i="12"/>
  <c r="N102" i="12"/>
  <c r="J100" i="12"/>
  <c r="N100" i="12"/>
  <c r="J98" i="12"/>
  <c r="N98" i="12"/>
  <c r="P103" i="12"/>
  <c r="L103" i="12"/>
  <c r="P101" i="12"/>
  <c r="L101" i="12"/>
  <c r="P99" i="12"/>
  <c r="L99" i="12"/>
  <c r="D109" i="13"/>
  <c r="AA109" i="13"/>
  <c r="G109" i="13"/>
  <c r="AM127" i="13"/>
  <c r="V109" i="13"/>
  <c r="L109" i="13"/>
  <c r="BD127" i="13"/>
  <c r="R109" i="13"/>
  <c r="BF127" i="13"/>
  <c r="P109" i="13" l="1"/>
  <c r="I109" i="13"/>
  <c r="Z109" i="13"/>
  <c r="J109" i="13"/>
  <c r="F109" i="13"/>
  <c r="X109" i="13"/>
  <c r="N109" i="13"/>
  <c r="E109" i="13"/>
  <c r="L81" i="12" l="1"/>
  <c r="L82" i="12"/>
  <c r="D433" i="8"/>
  <c r="H433" i="8" s="1"/>
  <c r="N19" i="8" l="1"/>
  <c r="J433" i="8"/>
  <c r="L50" i="12"/>
  <c r="L16" i="12"/>
  <c r="L27" i="12"/>
  <c r="L38" i="12"/>
  <c r="N16" i="12"/>
  <c r="N38" i="12"/>
  <c r="J16" i="12"/>
  <c r="J27" i="12"/>
  <c r="N27" i="12"/>
  <c r="J50" i="12"/>
  <c r="N50" i="12"/>
  <c r="J38" i="12"/>
  <c r="F41" i="12"/>
  <c r="H53" i="12"/>
  <c r="D53" i="12"/>
  <c r="H41" i="12"/>
  <c r="F53" i="12"/>
  <c r="F38" i="12"/>
  <c r="D27" i="12"/>
  <c r="H27" i="12"/>
  <c r="D50" i="12"/>
  <c r="H50" i="12"/>
  <c r="H38" i="12"/>
  <c r="F27" i="12"/>
  <c r="H16" i="12"/>
  <c r="F50" i="12"/>
  <c r="F16" i="12"/>
  <c r="P16" i="12"/>
  <c r="P50" i="12"/>
  <c r="P38" i="12"/>
  <c r="P27" i="12"/>
  <c r="F82" i="12"/>
  <c r="F69" i="12"/>
  <c r="H82" i="12"/>
  <c r="H69" i="12"/>
  <c r="D82" i="12"/>
  <c r="P82" i="12"/>
  <c r="P69" i="12"/>
  <c r="L69" i="12"/>
  <c r="H81" i="12"/>
  <c r="H68" i="12"/>
  <c r="D81" i="12"/>
  <c r="F68" i="12"/>
  <c r="F81" i="12"/>
  <c r="P81" i="12"/>
  <c r="P68" i="12"/>
  <c r="L68" i="12"/>
  <c r="J150" i="8"/>
  <c r="J137" i="8"/>
  <c r="F137" i="8"/>
  <c r="F150" i="8"/>
  <c r="H137" i="8"/>
  <c r="D150" i="8"/>
  <c r="D137" i="8"/>
  <c r="H150" i="8"/>
  <c r="N148" i="8"/>
  <c r="N135" i="8"/>
  <c r="F207" i="8"/>
  <c r="J195" i="8"/>
  <c r="H207" i="8"/>
  <c r="D195" i="8"/>
  <c r="J207" i="8"/>
  <c r="H195" i="8"/>
  <c r="F195" i="8"/>
  <c r="J282" i="8"/>
  <c r="F282" i="8"/>
  <c r="H293" i="8"/>
  <c r="D293" i="8"/>
  <c r="J293" i="8"/>
  <c r="H282" i="8"/>
  <c r="L282" i="8"/>
  <c r="F293" i="8"/>
  <c r="N282" i="8"/>
  <c r="L293" i="8"/>
  <c r="N293" i="8"/>
  <c r="F331" i="8"/>
  <c r="J340" i="8"/>
  <c r="J331" i="8"/>
  <c r="H340" i="8"/>
  <c r="D340" i="8"/>
  <c r="H331" i="8"/>
  <c r="D331" i="8"/>
  <c r="F340" i="8"/>
  <c r="J388" i="8"/>
  <c r="H388" i="8"/>
  <c r="F388" i="8"/>
  <c r="D388" i="8"/>
  <c r="F377" i="8"/>
  <c r="D377" i="8"/>
  <c r="J377" i="8"/>
  <c r="H377" i="8"/>
  <c r="J453" i="8"/>
  <c r="F446" i="8"/>
  <c r="F453" i="8"/>
  <c r="J446" i="8"/>
  <c r="D453" i="8"/>
  <c r="D446" i="8"/>
  <c r="H453" i="8"/>
  <c r="H446" i="8"/>
  <c r="J149" i="8"/>
  <c r="J136" i="8"/>
  <c r="F148" i="8"/>
  <c r="H148" i="8"/>
  <c r="F135" i="8"/>
  <c r="H135" i="8"/>
  <c r="D148" i="8"/>
  <c r="D135" i="8"/>
  <c r="J135" i="8"/>
  <c r="J148" i="8"/>
  <c r="N150" i="8"/>
  <c r="N137" i="8"/>
  <c r="H134" i="8"/>
  <c r="D147" i="8"/>
  <c r="F147" i="8"/>
  <c r="H147" i="8"/>
  <c r="D134" i="8"/>
  <c r="J134" i="8"/>
  <c r="J147" i="8"/>
  <c r="F134" i="8"/>
  <c r="R149" i="8"/>
  <c r="R136" i="8"/>
  <c r="R147" i="8"/>
  <c r="R134" i="8"/>
  <c r="R132" i="8"/>
  <c r="R145" i="8"/>
  <c r="J286" i="8"/>
  <c r="F286" i="8"/>
  <c r="H297" i="8"/>
  <c r="D297" i="8"/>
  <c r="H286" i="8"/>
  <c r="F297" i="8"/>
  <c r="J297" i="8"/>
  <c r="N286" i="8"/>
  <c r="N297" i="8"/>
  <c r="D341" i="8"/>
  <c r="J341" i="8"/>
  <c r="F341" i="8"/>
  <c r="H332" i="8"/>
  <c r="D332" i="8"/>
  <c r="F332" i="8"/>
  <c r="H341" i="8"/>
  <c r="H378" i="8"/>
  <c r="J389" i="8"/>
  <c r="H389" i="8"/>
  <c r="F389" i="8"/>
  <c r="D389" i="8"/>
  <c r="J378" i="8"/>
  <c r="D378" i="8"/>
  <c r="F378" i="8"/>
  <c r="H149" i="8"/>
  <c r="H136" i="8"/>
  <c r="F445" i="8"/>
  <c r="H452" i="8"/>
  <c r="F452" i="8"/>
  <c r="D445" i="8"/>
  <c r="J445" i="8"/>
  <c r="D452" i="8"/>
  <c r="H445" i="8"/>
  <c r="J452" i="8"/>
  <c r="J133" i="8"/>
  <c r="F133" i="8"/>
  <c r="H146" i="8"/>
  <c r="J146" i="8"/>
  <c r="H133" i="8"/>
  <c r="F146" i="8"/>
  <c r="D146" i="8"/>
  <c r="D133" i="8"/>
  <c r="R151" i="8"/>
  <c r="R138" i="8"/>
  <c r="J208" i="8"/>
  <c r="D204" i="8"/>
  <c r="F196" i="8"/>
  <c r="D196" i="8"/>
  <c r="D203" i="8"/>
  <c r="H196" i="8"/>
  <c r="D208" i="8"/>
  <c r="F208" i="8"/>
  <c r="D207" i="8"/>
  <c r="J196" i="8"/>
  <c r="H208" i="8"/>
  <c r="D206" i="8"/>
  <c r="D202" i="8"/>
  <c r="D205" i="8"/>
  <c r="J240" i="8"/>
  <c r="D249" i="8"/>
  <c r="F249" i="8"/>
  <c r="F240" i="8"/>
  <c r="H249" i="8"/>
  <c r="H240" i="8"/>
  <c r="D240" i="8"/>
  <c r="J249" i="8"/>
  <c r="H342" i="8"/>
  <c r="J333" i="8"/>
  <c r="F333" i="8"/>
  <c r="J342" i="8"/>
  <c r="F342" i="8"/>
  <c r="D333" i="8"/>
  <c r="D342" i="8"/>
  <c r="H333" i="8"/>
  <c r="F379" i="8"/>
  <c r="J390" i="8"/>
  <c r="H390" i="8"/>
  <c r="F390" i="8"/>
  <c r="D390" i="8"/>
  <c r="H414" i="8" s="1"/>
  <c r="J379" i="8"/>
  <c r="D379" i="8"/>
  <c r="H379" i="8"/>
  <c r="F136" i="8"/>
  <c r="F149" i="8"/>
  <c r="F132" i="8"/>
  <c r="J145" i="8"/>
  <c r="D132" i="8"/>
  <c r="J132" i="8"/>
  <c r="H145" i="8"/>
  <c r="F145" i="8"/>
  <c r="H132" i="8"/>
  <c r="D145" i="8"/>
  <c r="N136" i="8"/>
  <c r="N149" i="8"/>
  <c r="N134" i="8"/>
  <c r="N147" i="8"/>
  <c r="N145" i="8"/>
  <c r="N132" i="8"/>
  <c r="D201" i="8"/>
  <c r="D189" i="8"/>
  <c r="J189" i="8"/>
  <c r="H201" i="8"/>
  <c r="H189" i="8"/>
  <c r="F201" i="8"/>
  <c r="J201" i="8"/>
  <c r="F189" i="8"/>
  <c r="H250" i="8"/>
  <c r="J250" i="8"/>
  <c r="H241" i="8"/>
  <c r="D241" i="8"/>
  <c r="D250" i="8"/>
  <c r="F241" i="8"/>
  <c r="F250" i="8"/>
  <c r="J241" i="8"/>
  <c r="L297" i="8"/>
  <c r="L286" i="8"/>
  <c r="H334" i="8"/>
  <c r="D334" i="8"/>
  <c r="H343" i="8"/>
  <c r="D343" i="8"/>
  <c r="J334" i="8"/>
  <c r="F334" i="8"/>
  <c r="J343" i="8"/>
  <c r="F343" i="8"/>
  <c r="F380" i="8"/>
  <c r="H380" i="8"/>
  <c r="J391" i="8"/>
  <c r="H391" i="8"/>
  <c r="F391" i="8"/>
  <c r="D391" i="8"/>
  <c r="H415" i="8" s="1"/>
  <c r="J380" i="8"/>
  <c r="D380" i="8"/>
  <c r="D253" i="8"/>
  <c r="H253" i="8"/>
  <c r="D288" i="8"/>
  <c r="J253" i="8"/>
  <c r="H244" i="8"/>
  <c r="D244" i="8"/>
  <c r="F244" i="8"/>
  <c r="F253" i="8"/>
  <c r="J244" i="8"/>
  <c r="N138" i="8"/>
  <c r="N151" i="8"/>
  <c r="H202" i="8"/>
  <c r="J202" i="8"/>
  <c r="J190" i="8"/>
  <c r="F202" i="8"/>
  <c r="D190" i="8"/>
  <c r="F251" i="8"/>
  <c r="J242" i="8"/>
  <c r="F242" i="8"/>
  <c r="J251" i="8"/>
  <c r="H242" i="8"/>
  <c r="D242" i="8"/>
  <c r="D251" i="8"/>
  <c r="H251" i="8"/>
  <c r="D381" i="8"/>
  <c r="H381" i="8"/>
  <c r="J392" i="8"/>
  <c r="H392" i="8"/>
  <c r="F392" i="8"/>
  <c r="D392" i="8"/>
  <c r="H416" i="8" s="1"/>
  <c r="J381" i="8"/>
  <c r="F381" i="8"/>
  <c r="D29" i="8"/>
  <c r="D30" i="8"/>
  <c r="N146" i="8"/>
  <c r="N133" i="8"/>
  <c r="H194" i="8"/>
  <c r="F206" i="8"/>
  <c r="J194" i="8"/>
  <c r="H206" i="8"/>
  <c r="J206" i="8"/>
  <c r="F194" i="8"/>
  <c r="D194" i="8"/>
  <c r="R146" i="8"/>
  <c r="R133" i="8"/>
  <c r="F252" i="8"/>
  <c r="J243" i="8"/>
  <c r="F243" i="8"/>
  <c r="H252" i="8"/>
  <c r="J252" i="8"/>
  <c r="H243" i="8"/>
  <c r="D243" i="8"/>
  <c r="D252" i="8"/>
  <c r="H335" i="8"/>
  <c r="D335" i="8"/>
  <c r="D344" i="8"/>
  <c r="J335" i="8"/>
  <c r="F335" i="8"/>
  <c r="J344" i="8"/>
  <c r="F344" i="8"/>
  <c r="H344" i="8"/>
  <c r="D382" i="8"/>
  <c r="F382" i="8"/>
  <c r="D393" i="8"/>
  <c r="H417" i="8" s="1"/>
  <c r="J393" i="8"/>
  <c r="H393" i="8"/>
  <c r="F393" i="8"/>
  <c r="H153" i="8"/>
  <c r="J153" i="8"/>
  <c r="H140" i="8"/>
  <c r="D153" i="8"/>
  <c r="J140" i="8"/>
  <c r="F140" i="8"/>
  <c r="D140" i="8"/>
  <c r="F153" i="8"/>
  <c r="R153" i="8"/>
  <c r="D136" i="8"/>
  <c r="R140" i="8"/>
  <c r="N140" i="8"/>
  <c r="N153" i="8"/>
  <c r="R148" i="8"/>
  <c r="R135" i="8"/>
  <c r="F203" i="8"/>
  <c r="J191" i="8"/>
  <c r="H203" i="8"/>
  <c r="F191" i="8"/>
  <c r="J203" i="8"/>
  <c r="D191" i="8"/>
  <c r="H191" i="8"/>
  <c r="F151" i="8"/>
  <c r="J151" i="8"/>
  <c r="J138" i="8"/>
  <c r="F138" i="8"/>
  <c r="H138" i="8"/>
  <c r="D138" i="8"/>
  <c r="D151" i="8"/>
  <c r="H151" i="8"/>
  <c r="R150" i="8"/>
  <c r="R137" i="8"/>
  <c r="H193" i="8"/>
  <c r="H205" i="8"/>
  <c r="J205" i="8"/>
  <c r="F193" i="8"/>
  <c r="D193" i="8"/>
  <c r="J193" i="8"/>
  <c r="F205" i="8"/>
  <c r="J394" i="8"/>
  <c r="H394" i="8"/>
  <c r="F394" i="8"/>
  <c r="D394" i="8"/>
  <c r="J383" i="8"/>
  <c r="F383" i="8"/>
  <c r="H383" i="8"/>
  <c r="D383" i="8"/>
  <c r="F444" i="8"/>
  <c r="D451" i="8"/>
  <c r="J451" i="8"/>
  <c r="J444" i="8"/>
  <c r="H451" i="8"/>
  <c r="H444" i="8"/>
  <c r="F451" i="8"/>
  <c r="D444" i="8"/>
  <c r="N18" i="8"/>
  <c r="N31" i="8"/>
  <c r="N30" i="8"/>
  <c r="N17" i="8"/>
  <c r="N29" i="8"/>
  <c r="D17" i="8"/>
  <c r="D28" i="8"/>
  <c r="D18" i="8"/>
  <c r="D31" i="8"/>
  <c r="D16" i="8"/>
  <c r="D19" i="8"/>
  <c r="F28" i="8"/>
  <c r="F29" i="8"/>
  <c r="F18" i="8"/>
  <c r="F30" i="8"/>
  <c r="F17" i="8"/>
  <c r="F19" i="8"/>
  <c r="F31" i="8"/>
  <c r="F16" i="8"/>
  <c r="H29" i="8"/>
  <c r="H18" i="8"/>
  <c r="H30" i="8"/>
  <c r="H19" i="8"/>
  <c r="H31" i="8"/>
  <c r="H16" i="8"/>
  <c r="H28" i="8"/>
  <c r="H17" i="8"/>
  <c r="J18" i="8"/>
  <c r="J29" i="8"/>
  <c r="J30" i="8"/>
  <c r="J19" i="8"/>
  <c r="J31" i="8"/>
  <c r="J16" i="8"/>
  <c r="J28" i="8"/>
  <c r="J17" i="8"/>
  <c r="L30" i="8"/>
  <c r="L17" i="8"/>
  <c r="L19" i="8"/>
  <c r="L18" i="8"/>
  <c r="L31" i="8"/>
  <c r="L16" i="8"/>
  <c r="L28" i="8"/>
  <c r="L29" i="8"/>
  <c r="L23" i="8"/>
  <c r="L35" i="8"/>
  <c r="H23" i="8"/>
  <c r="H35" i="8"/>
  <c r="D23" i="8"/>
  <c r="D35" i="8"/>
  <c r="L21" i="8"/>
  <c r="L33" i="8"/>
  <c r="H33" i="8"/>
  <c r="H21" i="8"/>
  <c r="D33" i="8"/>
  <c r="D21" i="8"/>
  <c r="F23" i="8"/>
  <c r="F35" i="8"/>
  <c r="F33" i="8"/>
  <c r="F21" i="8"/>
  <c r="E37" i="11"/>
  <c r="AC37" i="11"/>
  <c r="I37" i="11"/>
  <c r="M37" i="11"/>
  <c r="AE37" i="11"/>
  <c r="R37" i="11"/>
  <c r="L37" i="11"/>
  <c r="AD37" i="11"/>
  <c r="Q37" i="11"/>
  <c r="K37" i="11"/>
  <c r="W37" i="11"/>
  <c r="J37" i="11"/>
  <c r="D37" i="11"/>
  <c r="V37" i="11"/>
  <c r="P37" i="11"/>
  <c r="C37" i="11"/>
  <c r="X37" i="11"/>
  <c r="AB37" i="11"/>
  <c r="U37" i="11"/>
  <c r="O37" i="11"/>
  <c r="AG37" i="11"/>
  <c r="AA37" i="11"/>
  <c r="N37" i="11"/>
  <c r="H37" i="11"/>
  <c r="Z37" i="11"/>
  <c r="T37" i="11"/>
  <c r="G37" i="11"/>
  <c r="AF37" i="11"/>
  <c r="Y37" i="11"/>
  <c r="S37" i="11"/>
  <c r="F37" i="11"/>
  <c r="D95" i="11"/>
  <c r="AK113" i="11"/>
  <c r="AZ117" i="11"/>
  <c r="AL117" i="11"/>
  <c r="P99" i="11"/>
  <c r="AR113" i="11"/>
  <c r="AV117" i="11"/>
  <c r="AH103" i="11"/>
  <c r="P103" i="11"/>
  <c r="AF95" i="11"/>
  <c r="O103" i="11"/>
  <c r="AJ113" i="11"/>
  <c r="AJ121" i="11"/>
  <c r="Q95" i="11"/>
  <c r="AN117" i="11"/>
  <c r="AS117" i="11"/>
  <c r="AO113" i="11"/>
  <c r="H99" i="11"/>
  <c r="U99" i="11"/>
  <c r="V95" i="11"/>
  <c r="J95" i="11"/>
  <c r="U95" i="11"/>
  <c r="BI117" i="11"/>
  <c r="X103" i="11"/>
  <c r="T99" i="11"/>
  <c r="AB95" i="11"/>
  <c r="AL121" i="11"/>
  <c r="AM113" i="11"/>
  <c r="AA95" i="11"/>
  <c r="M95" i="11"/>
  <c r="AJ117" i="11"/>
  <c r="AA103" i="11"/>
  <c r="D99" i="11"/>
  <c r="E95" i="11"/>
  <c r="AF103" i="11"/>
  <c r="W95" i="11"/>
  <c r="AR117" i="11"/>
  <c r="L99" i="11"/>
  <c r="BH117" i="11"/>
  <c r="AK117" i="11"/>
  <c r="J103" i="11"/>
  <c r="Z103" i="11"/>
  <c r="AB103" i="11"/>
  <c r="M99" i="11"/>
  <c r="O99" i="11"/>
  <c r="F95" i="11"/>
  <c r="C103" i="11"/>
  <c r="AZ121" i="11"/>
  <c r="AI117" i="11"/>
  <c r="S103" i="11"/>
  <c r="F99" i="11"/>
  <c r="AI121" i="11"/>
  <c r="AO117" i="11"/>
  <c r="AM117" i="11"/>
  <c r="N95" i="11"/>
  <c r="Z95" i="11"/>
  <c r="L95" i="11"/>
  <c r="AU121" i="11"/>
  <c r="BK121" i="11"/>
  <c r="AN121" i="11"/>
  <c r="AQ117" i="11"/>
  <c r="AI113" i="11"/>
  <c r="BF113" i="11"/>
  <c r="AS113" i="11"/>
  <c r="Q103" i="11"/>
  <c r="L103" i="11"/>
  <c r="H103" i="11"/>
  <c r="D103" i="11"/>
  <c r="X99" i="11"/>
  <c r="Y95" i="11"/>
  <c r="C95" i="11"/>
  <c r="AR121" i="11"/>
  <c r="AU117" i="11"/>
  <c r="AP117" i="11"/>
  <c r="U103" i="11"/>
  <c r="T95" i="11"/>
  <c r="AD95" i="11"/>
  <c r="AM121" i="11"/>
  <c r="BC121" i="11"/>
  <c r="BE117" i="11"/>
  <c r="AY117" i="11"/>
  <c r="BK113" i="11"/>
  <c r="AX113" i="11"/>
  <c r="Y103" i="11"/>
  <c r="T103" i="11"/>
  <c r="K103" i="11"/>
  <c r="G103" i="11"/>
  <c r="AC95" i="11"/>
  <c r="BD117" i="11"/>
  <c r="AW117" i="11"/>
  <c r="BJ113" i="11"/>
  <c r="R103" i="11"/>
  <c r="S99" i="11"/>
  <c r="AB99" i="11"/>
  <c r="K99" i="11"/>
  <c r="BH121" i="11"/>
  <c r="BC113" i="11"/>
  <c r="AA99" i="11"/>
  <c r="E99" i="11"/>
  <c r="R95" i="11"/>
  <c r="AQ121" i="11"/>
  <c r="BJ121" i="11"/>
  <c r="BD121" i="11"/>
  <c r="AW121" i="11"/>
  <c r="BE113" i="11"/>
  <c r="AY113" i="11"/>
  <c r="BI121" i="11"/>
  <c r="AT117" i="11"/>
  <c r="BD113" i="11"/>
  <c r="AN113" i="11"/>
  <c r="BB121" i="11"/>
  <c r="AV121" i="11"/>
  <c r="BC117" i="11"/>
  <c r="AX117" i="11"/>
  <c r="AW113" i="11"/>
  <c r="BA121" i="11"/>
  <c r="AP121" i="11"/>
  <c r="BG117" i="11"/>
  <c r="BB117" i="11"/>
  <c r="BI113" i="11"/>
  <c r="AV113" i="11"/>
  <c r="BG121" i="11"/>
  <c r="BK117" i="11"/>
  <c r="BF117" i="11"/>
  <c r="BH113" i="11"/>
  <c r="BB113" i="11"/>
  <c r="AX121" i="11"/>
  <c r="BF121" i="11"/>
  <c r="AT121" i="11"/>
  <c r="AO121" i="11"/>
  <c r="AK121" i="11"/>
  <c r="BJ117" i="11"/>
  <c r="BA117" i="11"/>
  <c r="AQ113" i="11"/>
  <c r="BA113" i="11"/>
  <c r="AU113" i="11"/>
  <c r="AP113" i="11"/>
  <c r="AL113" i="11"/>
  <c r="BE121" i="11"/>
  <c r="AY121" i="11"/>
  <c r="AS121" i="11"/>
  <c r="BG113" i="11"/>
  <c r="AZ113" i="11"/>
  <c r="AT113" i="11"/>
  <c r="C99" i="11"/>
  <c r="AC99" i="11"/>
  <c r="AE99" i="11"/>
  <c r="AC103" i="11"/>
  <c r="Z99" i="11"/>
  <c r="J99" i="11"/>
  <c r="Y99" i="11"/>
  <c r="I99" i="11"/>
  <c r="AG103" i="11"/>
  <c r="F103" i="11"/>
  <c r="P95" i="11"/>
  <c r="H95" i="11"/>
  <c r="AD103" i="11"/>
  <c r="AE95" i="11"/>
  <c r="I95" i="11"/>
  <c r="W103" i="11"/>
  <c r="N103" i="11"/>
  <c r="AD99" i="11"/>
  <c r="N99" i="11"/>
  <c r="AH95" i="11"/>
  <c r="I103" i="11"/>
  <c r="E103" i="11"/>
  <c r="W99" i="11"/>
  <c r="G99" i="11"/>
  <c r="AG95" i="11"/>
  <c r="X95" i="11"/>
  <c r="O95" i="11"/>
  <c r="K95" i="11"/>
  <c r="G95" i="11"/>
  <c r="AF99" i="11"/>
  <c r="V99" i="11"/>
  <c r="AE103" i="11"/>
  <c r="V103" i="11"/>
  <c r="M103" i="11"/>
  <c r="AH99" i="11"/>
  <c r="R99" i="11"/>
  <c r="AG99" i="11"/>
  <c r="Q99" i="11"/>
  <c r="S95" i="11"/>
  <c r="AH37" i="11"/>
  <c r="AA11" i="11"/>
  <c r="C11" i="11"/>
  <c r="BL27" i="11" s="1"/>
  <c r="Y11" i="11"/>
  <c r="O11" i="11"/>
  <c r="G11" i="11"/>
  <c r="AH11" i="11"/>
  <c r="J11" i="11"/>
  <c r="AC11" i="11"/>
  <c r="U11" i="11"/>
  <c r="AE11" i="11"/>
  <c r="AD11" i="11"/>
  <c r="I11" i="11"/>
  <c r="AF11" i="11"/>
  <c r="N11" i="11"/>
  <c r="L11" i="11"/>
  <c r="X11" i="11"/>
  <c r="M11" i="11"/>
  <c r="D11" i="11"/>
  <c r="F11" i="11"/>
  <c r="R11" i="11"/>
  <c r="P11" i="11"/>
  <c r="AB11" i="11"/>
  <c r="H11" i="11"/>
  <c r="Z11" i="11"/>
  <c r="V11" i="11"/>
  <c r="T11" i="11"/>
  <c r="AG11" i="11"/>
  <c r="S11" i="11"/>
  <c r="E11" i="11"/>
  <c r="Q11" i="11"/>
  <c r="K11" i="11"/>
  <c r="W11" i="11"/>
  <c r="N28" i="8" l="1"/>
  <c r="N16" i="8"/>
  <c r="N283" i="8"/>
  <c r="D432" i="8"/>
  <c r="H402" i="8"/>
  <c r="H405" i="8"/>
  <c r="H401" i="8"/>
  <c r="H413" i="8"/>
  <c r="H403" i="8"/>
  <c r="H404" i="8"/>
  <c r="N294" i="8"/>
  <c r="H139" i="8"/>
  <c r="D152" i="8"/>
  <c r="F152" i="8"/>
  <c r="H152" i="8"/>
  <c r="J152" i="8"/>
  <c r="J139" i="8"/>
  <c r="F139" i="8"/>
  <c r="D139" i="8"/>
  <c r="H296" i="8"/>
  <c r="D296" i="8"/>
  <c r="H285" i="8"/>
  <c r="J296" i="8"/>
  <c r="F296" i="8"/>
  <c r="J285" i="8"/>
  <c r="F285" i="8"/>
  <c r="F204" i="8"/>
  <c r="J192" i="8"/>
  <c r="J204" i="8"/>
  <c r="F192" i="8"/>
  <c r="D192" i="8"/>
  <c r="H204" i="8"/>
  <c r="H192" i="8"/>
  <c r="H284" i="8"/>
  <c r="J295" i="8"/>
  <c r="F295" i="8"/>
  <c r="D295" i="8"/>
  <c r="H295" i="8"/>
  <c r="F284" i="8"/>
  <c r="J284" i="8"/>
  <c r="N295" i="8"/>
  <c r="N284" i="8"/>
  <c r="N296" i="8"/>
  <c r="N285" i="8"/>
  <c r="L284" i="8"/>
  <c r="L295" i="8"/>
  <c r="L294" i="8"/>
  <c r="L283" i="8"/>
  <c r="J294" i="8"/>
  <c r="F294" i="8"/>
  <c r="J283" i="8"/>
  <c r="F283" i="8"/>
  <c r="H294" i="8"/>
  <c r="D294" i="8"/>
  <c r="H283" i="8"/>
  <c r="L296" i="8"/>
  <c r="L285" i="8"/>
  <c r="E109" i="11"/>
  <c r="AM127" i="11"/>
  <c r="L109" i="11"/>
  <c r="BC127" i="11"/>
  <c r="T109" i="11"/>
  <c r="AB109" i="11"/>
  <c r="AI127" i="11"/>
  <c r="M109" i="11"/>
  <c r="AR127" i="11"/>
  <c r="AA109" i="11"/>
  <c r="AW127" i="11"/>
  <c r="Z109" i="11"/>
  <c r="AK127" i="11"/>
  <c r="AS127" i="11"/>
  <c r="AV127" i="11"/>
  <c r="AZ127" i="11"/>
  <c r="BE127" i="11"/>
  <c r="BG127" i="11"/>
  <c r="AJ127" i="11"/>
  <c r="AH109" i="11"/>
  <c r="AO127" i="11"/>
  <c r="V109" i="11"/>
  <c r="AP127" i="11"/>
  <c r="AQ127" i="11"/>
  <c r="BH127" i="11"/>
  <c r="U109" i="11"/>
  <c r="AN127" i="11"/>
  <c r="Y109" i="11"/>
  <c r="K109" i="11"/>
  <c r="BI127" i="11"/>
  <c r="BF127" i="11"/>
  <c r="BD127" i="11"/>
  <c r="AX127" i="11"/>
  <c r="AY127" i="11"/>
  <c r="BJ127" i="11"/>
  <c r="BB127" i="11"/>
  <c r="AU127" i="11"/>
  <c r="AD109" i="11"/>
  <c r="H109" i="11"/>
  <c r="X109" i="11"/>
  <c r="G109" i="11"/>
  <c r="D431" i="8" l="1"/>
  <c r="J432" i="8"/>
  <c r="H432" i="8"/>
  <c r="D299" i="8"/>
  <c r="D282" i="8"/>
  <c r="D286" i="8"/>
  <c r="D284" i="8"/>
  <c r="D285" i="8"/>
  <c r="D283" i="8"/>
  <c r="C109" i="11"/>
  <c r="J299" i="8" s="1"/>
  <c r="F109" i="11"/>
  <c r="R109" i="11"/>
  <c r="H299" i="8" s="1"/>
  <c r="S109" i="11"/>
  <c r="AF109" i="11"/>
  <c r="Q109" i="11"/>
  <c r="AC109" i="11"/>
  <c r="O109" i="11"/>
  <c r="P109" i="11"/>
  <c r="N298" i="8"/>
  <c r="N287" i="8"/>
  <c r="I109" i="11"/>
  <c r="D109" i="11"/>
  <c r="BA127" i="11"/>
  <c r="L298" i="8"/>
  <c r="L287" i="8"/>
  <c r="AE109" i="11"/>
  <c r="W109" i="11"/>
  <c r="J298" i="8"/>
  <c r="F298" i="8"/>
  <c r="F287" i="8"/>
  <c r="H298" i="8"/>
  <c r="D298" i="8"/>
  <c r="J287" i="8"/>
  <c r="H287" i="8"/>
  <c r="D287" i="8"/>
  <c r="N109" i="11"/>
  <c r="AG109" i="11"/>
  <c r="F288" i="8" s="1"/>
  <c r="J109" i="11"/>
  <c r="AL127" i="11"/>
  <c r="AT127" i="11"/>
  <c r="BK127" i="11"/>
  <c r="H431" i="8" l="1"/>
  <c r="J431" i="8"/>
  <c r="J288" i="8"/>
  <c r="H288" i="8"/>
  <c r="N299" i="8"/>
  <c r="N288" i="8"/>
  <c r="L288" i="8"/>
  <c r="L299" i="8"/>
  <c r="F299" i="8"/>
  <c r="N202" i="8" l="1"/>
  <c r="P151" i="8" l="1"/>
  <c r="P138" i="8"/>
  <c r="P149" i="8"/>
  <c r="P136" i="8"/>
  <c r="P145" i="8"/>
  <c r="P132" i="8"/>
  <c r="N191" i="8"/>
  <c r="N203" i="8"/>
  <c r="N244" i="8"/>
  <c r="N253" i="8"/>
  <c r="N249" i="8"/>
  <c r="N240" i="8"/>
  <c r="P148" i="8"/>
  <c r="P135" i="8"/>
  <c r="N195" i="8"/>
  <c r="N207" i="8"/>
  <c r="N252" i="8"/>
  <c r="N243" i="8"/>
  <c r="N453" i="8"/>
  <c r="N446" i="8"/>
  <c r="N206" i="8"/>
  <c r="N194" i="8"/>
  <c r="N201" i="8"/>
  <c r="N189" i="8"/>
  <c r="N251" i="8"/>
  <c r="N242" i="8"/>
  <c r="N452" i="8"/>
  <c r="N445" i="8"/>
  <c r="P147" i="8"/>
  <c r="P134" i="8"/>
  <c r="P150" i="8"/>
  <c r="P137" i="8"/>
  <c r="P146" i="8"/>
  <c r="P133" i="8"/>
  <c r="N193" i="8"/>
  <c r="N205" i="8"/>
  <c r="N333" i="8"/>
  <c r="N342" i="8"/>
  <c r="N241" i="8"/>
  <c r="N250" i="8"/>
  <c r="N444" i="8"/>
  <c r="N451" i="8"/>
  <c r="H22" i="8"/>
  <c r="H34" i="8"/>
  <c r="F22" i="8"/>
  <c r="F34" i="8"/>
  <c r="D22" i="8"/>
  <c r="D34" i="8"/>
  <c r="N204" i="8" l="1"/>
  <c r="N192" i="8"/>
  <c r="D20" i="8" l="1"/>
  <c r="L135" i="8" l="1"/>
  <c r="L148" i="8"/>
  <c r="L151" i="8"/>
  <c r="L138" i="8"/>
  <c r="L134" i="8"/>
  <c r="L147" i="8"/>
  <c r="L133" i="8"/>
  <c r="L146" i="8"/>
  <c r="L137" i="8"/>
  <c r="L150" i="8"/>
  <c r="L132" i="8"/>
  <c r="L145" i="8"/>
  <c r="L136" i="8"/>
  <c r="L149" i="8"/>
  <c r="BK47" i="11"/>
  <c r="P153" i="8"/>
  <c r="P140" i="8"/>
  <c r="F20" i="8"/>
  <c r="F32" i="8"/>
  <c r="D32" i="8"/>
  <c r="H20" i="8"/>
  <c r="H32" i="8"/>
  <c r="AI47" i="11"/>
  <c r="BK57" i="11" l="1"/>
  <c r="P152" i="8"/>
  <c r="P139" i="8"/>
  <c r="AI57" i="11"/>
  <c r="R152" i="8" l="1"/>
  <c r="R139" i="8"/>
  <c r="L243" i="8" l="1"/>
  <c r="L252" i="8"/>
  <c r="L202" i="8" l="1"/>
  <c r="L193" i="8" l="1"/>
  <c r="L205" i="8"/>
  <c r="L207" i="8" l="1"/>
  <c r="L195" i="8"/>
  <c r="L194" i="8" l="1"/>
  <c r="L206" i="8"/>
  <c r="N208" i="8" l="1"/>
  <c r="N196" i="8"/>
  <c r="L201" i="8" l="1"/>
  <c r="L189" i="8"/>
  <c r="L208" i="8" l="1"/>
  <c r="L196" i="8"/>
  <c r="L203" i="8"/>
  <c r="L191" i="8"/>
  <c r="L192" i="8" l="1"/>
  <c r="L204" i="8"/>
  <c r="L241" i="8" l="1"/>
  <c r="L250" i="8"/>
  <c r="L249" i="8" l="1"/>
  <c r="L240" i="8"/>
  <c r="L242" i="8" l="1"/>
  <c r="L251" i="8"/>
  <c r="L253" i="8" l="1"/>
  <c r="L244" i="8"/>
  <c r="L342" i="8" l="1"/>
  <c r="L333" i="8"/>
  <c r="L451" i="8" l="1"/>
  <c r="L444" i="8"/>
  <c r="AJ47" i="11" l="1"/>
  <c r="AJ57" i="11" l="1"/>
  <c r="AK47" i="11"/>
  <c r="AK57" i="11" l="1"/>
  <c r="AM47" i="11" l="1"/>
  <c r="AM57" i="11" l="1"/>
  <c r="AN47" i="11"/>
  <c r="AN57" i="11" l="1"/>
  <c r="AO47" i="11"/>
  <c r="AO57" i="11" l="1"/>
  <c r="AP47" i="11"/>
  <c r="AP57" i="11" l="1"/>
  <c r="AQ47" i="11"/>
  <c r="AQ57" i="11" l="1"/>
  <c r="AR47" i="11"/>
  <c r="AR57" i="11" l="1"/>
  <c r="AS47" i="11"/>
  <c r="AS57" i="11" l="1"/>
  <c r="AT47" i="11"/>
  <c r="AT57" i="11" l="1"/>
  <c r="AU47" i="11"/>
  <c r="AU57" i="11" l="1"/>
  <c r="AV47" i="11"/>
  <c r="AV57" i="11" l="1"/>
  <c r="AW47" i="11"/>
  <c r="L452" i="8" l="1"/>
  <c r="L445" i="8"/>
  <c r="AW57" i="11"/>
  <c r="AX47" i="11"/>
  <c r="AX57" i="11" l="1"/>
  <c r="AY47" i="11"/>
  <c r="L453" i="8" l="1"/>
  <c r="L446" i="8"/>
  <c r="AY57" i="11"/>
  <c r="AZ47" i="11"/>
  <c r="AZ57" i="11" l="1"/>
  <c r="L140" i="8" l="1"/>
  <c r="L153" i="8"/>
  <c r="BA47" i="11"/>
  <c r="BB47" i="11"/>
  <c r="BA57" i="11" l="1"/>
  <c r="N152" i="8" s="1"/>
  <c r="L139" i="8"/>
  <c r="L152" i="8"/>
  <c r="BB57" i="11"/>
  <c r="N139" i="8" l="1"/>
  <c r="BC47" i="11"/>
  <c r="BC57" i="11" l="1"/>
  <c r="BD47" i="11"/>
  <c r="BE47" i="11"/>
  <c r="BE57" i="11" l="1"/>
  <c r="BD57" i="11"/>
  <c r="BF47" i="11"/>
  <c r="BF57" i="11" l="1"/>
  <c r="BG47" i="11"/>
  <c r="BG57" i="11" l="1"/>
  <c r="BH47" i="11"/>
  <c r="BH57" i="11" l="1"/>
  <c r="BI47" i="11"/>
  <c r="BI57" i="11" l="1"/>
  <c r="BJ47" i="11" l="1"/>
  <c r="BJ57" i="11" l="1"/>
  <c r="AL47" i="11"/>
  <c r="AL57" i="11" l="1"/>
  <c r="N334" i="8" l="1"/>
  <c r="N343" i="8" l="1"/>
  <c r="L343" i="8"/>
  <c r="L334" i="8"/>
  <c r="L332" i="8" l="1"/>
  <c r="L341" i="8"/>
  <c r="N341" i="8" l="1"/>
  <c r="N332" i="8"/>
  <c r="L340" i="8" l="1"/>
  <c r="L331" i="8"/>
  <c r="N331" i="8" l="1"/>
  <c r="N340" i="8"/>
  <c r="N344" i="8" l="1"/>
  <c r="N335" i="8"/>
  <c r="L34" i="8"/>
  <c r="L22" i="8"/>
  <c r="L335" i="8" l="1"/>
  <c r="L344" i="8"/>
  <c r="L20" i="8"/>
  <c r="L32" i="8"/>
  <c r="P382" i="8" l="1"/>
  <c r="P393" i="8"/>
  <c r="L382" i="8"/>
  <c r="L393" i="8"/>
  <c r="L381" i="8" l="1"/>
  <c r="L392" i="8"/>
  <c r="P381" i="8"/>
  <c r="P392" i="8"/>
  <c r="P391" i="8"/>
  <c r="P380" i="8"/>
  <c r="P388" i="8"/>
  <c r="P390" i="8"/>
  <c r="P379" i="8"/>
  <c r="L388" i="8"/>
  <c r="L377" i="8"/>
  <c r="P389" i="8"/>
  <c r="P378" i="8"/>
  <c r="L390" i="8"/>
  <c r="L379" i="8"/>
  <c r="L380" i="8"/>
  <c r="L391" i="8"/>
  <c r="L378" i="8"/>
  <c r="L389" i="8"/>
  <c r="N41" i="12" l="1"/>
  <c r="J41" i="12"/>
  <c r="N53" i="12"/>
  <c r="J53" i="12"/>
  <c r="L53" i="12"/>
  <c r="P41" i="12"/>
  <c r="L41" i="12"/>
  <c r="P53" i="12"/>
  <c r="L394" i="8"/>
  <c r="L383" i="8"/>
  <c r="P394" i="8"/>
  <c r="P383" i="8"/>
  <c r="J34" i="8"/>
  <c r="J22" i="8"/>
  <c r="J20" i="8"/>
  <c r="J32" i="8"/>
  <c r="AI19" i="11" l="1"/>
  <c r="AJ19" i="11"/>
  <c r="AK19" i="11" l="1"/>
  <c r="AL19" i="11" l="1"/>
  <c r="AM19" i="11" l="1"/>
  <c r="AO19" i="11" l="1"/>
  <c r="AN19" i="11"/>
  <c r="AQ19" i="11" l="1"/>
  <c r="AP19" i="11"/>
  <c r="AR19" i="11" l="1"/>
  <c r="AT19" i="11" l="1"/>
  <c r="AS19" i="11"/>
  <c r="AU19" i="11" l="1"/>
  <c r="AV19" i="11" l="1"/>
  <c r="AW19" i="11"/>
  <c r="AX19" i="11" l="1"/>
  <c r="AY19" i="11" l="1"/>
  <c r="N20" i="8" l="1"/>
  <c r="N32" i="8"/>
  <c r="BA19" i="11"/>
  <c r="AZ19" i="11"/>
  <c r="BB19" i="11" l="1"/>
  <c r="BC19" i="11" l="1"/>
  <c r="BD19" i="11"/>
  <c r="BE19" i="11" l="1"/>
  <c r="BG19" i="11"/>
  <c r="BH19" i="11" l="1"/>
  <c r="BF19" i="11" l="1"/>
  <c r="BJ19" i="11" l="1"/>
  <c r="BI19" i="11"/>
  <c r="BL18" i="11" l="1"/>
  <c r="N22" i="8" l="1"/>
  <c r="N34" i="8"/>
  <c r="BK19" i="11"/>
  <c r="BL19" i="11" s="1"/>
  <c r="N382" i="8" l="1"/>
  <c r="N393" i="8"/>
  <c r="R382" i="8"/>
  <c r="R393" i="8"/>
  <c r="R379" i="8" l="1"/>
  <c r="R390" i="8"/>
  <c r="N379" i="8"/>
  <c r="N390" i="8"/>
  <c r="R380" i="8"/>
  <c r="R391" i="8"/>
  <c r="R392" i="8"/>
  <c r="R381" i="8"/>
  <c r="R389" i="8"/>
  <c r="R378" i="8"/>
  <c r="N392" i="8"/>
  <c r="N381" i="8"/>
  <c r="N389" i="8"/>
  <c r="N378" i="8"/>
  <c r="N377" i="8"/>
  <c r="N388" i="8"/>
  <c r="N380" i="8"/>
  <c r="N391" i="8"/>
  <c r="R377" i="8"/>
  <c r="R388" i="8"/>
  <c r="N383" i="8" l="1"/>
  <c r="N394" i="8"/>
  <c r="J21" i="8"/>
  <c r="J33" i="8"/>
  <c r="J23" i="8"/>
  <c r="J35" i="8"/>
  <c r="R394" i="8"/>
  <c r="R383" i="8"/>
  <c r="N21" i="8" l="1"/>
  <c r="N33" i="8"/>
  <c r="BL26" i="11" l="1"/>
  <c r="N23" i="8" l="1"/>
  <c r="N35" i="8"/>
  <c r="L30" i="12" l="1"/>
  <c r="J30" i="12"/>
  <c r="R215" i="13" l="1"/>
  <c r="S215" i="13" l="1"/>
  <c r="R239" i="13"/>
  <c r="R240" i="13" s="1"/>
  <c r="R191" i="13"/>
  <c r="S191" i="13" l="1"/>
  <c r="S239" i="13"/>
  <c r="S240" i="13" s="1"/>
  <c r="R194" i="13"/>
  <c r="R193" i="13"/>
  <c r="T215" i="13"/>
  <c r="T239" i="13" l="1"/>
  <c r="T240" i="13" s="1"/>
  <c r="T191" i="13"/>
  <c r="U215" i="13"/>
  <c r="S194" i="13"/>
  <c r="S193" i="13"/>
  <c r="U191" i="13" l="1"/>
  <c r="U239" i="13"/>
  <c r="U240" i="13" s="1"/>
  <c r="T194" i="13"/>
  <c r="T193" i="13"/>
  <c r="V215" i="13"/>
  <c r="V239" i="13" l="1"/>
  <c r="V240" i="13" s="1"/>
  <c r="V191" i="13"/>
  <c r="U194" i="13"/>
  <c r="U193" i="13"/>
  <c r="W215" i="13"/>
  <c r="W239" i="13" l="1"/>
  <c r="W240" i="13" s="1"/>
  <c r="W191" i="13"/>
  <c r="X215" i="13"/>
  <c r="V193" i="13"/>
  <c r="V194" i="13"/>
  <c r="X239" i="13" l="1"/>
  <c r="X240" i="13" s="1"/>
  <c r="X191" i="13"/>
  <c r="Y215" i="13"/>
  <c r="W194" i="13"/>
  <c r="W193" i="13"/>
  <c r="Y191" i="13" l="1"/>
  <c r="Y239" i="13"/>
  <c r="Y240" i="13" s="1"/>
  <c r="Z215" i="13"/>
  <c r="X194" i="13"/>
  <c r="X193" i="13"/>
  <c r="Z191" i="13" l="1"/>
  <c r="Z239" i="13"/>
  <c r="Z240" i="13" s="1"/>
  <c r="AA215" i="13"/>
  <c r="Y194" i="13"/>
  <c r="Y193" i="13"/>
  <c r="AA239" i="13" l="1"/>
  <c r="AA240" i="13" s="1"/>
  <c r="AA191" i="13"/>
  <c r="AB215" i="13"/>
  <c r="Z194" i="13"/>
  <c r="Z193" i="13"/>
  <c r="AB191" i="13" l="1"/>
  <c r="AB239" i="13"/>
  <c r="AB240" i="13" s="1"/>
  <c r="AC215" i="13"/>
  <c r="AA193" i="13"/>
  <c r="AA194" i="13"/>
  <c r="AC239" i="13" l="1"/>
  <c r="AC240" i="13" s="1"/>
  <c r="AC191" i="13"/>
  <c r="AD215" i="13"/>
  <c r="AB194" i="13"/>
  <c r="AB193" i="13"/>
  <c r="AD239" i="13" l="1"/>
  <c r="AD240" i="13" s="1"/>
  <c r="AD191" i="13"/>
  <c r="AC193" i="13"/>
  <c r="AC194" i="13"/>
  <c r="AE215" i="13"/>
  <c r="AE191" i="13" l="1"/>
  <c r="AE239" i="13"/>
  <c r="AE240" i="13" s="1"/>
  <c r="AF215" i="13"/>
  <c r="AD193" i="13"/>
  <c r="AD194" i="13"/>
  <c r="AF191" i="13" l="1"/>
  <c r="AF239" i="13"/>
  <c r="AF240" i="13" s="1"/>
  <c r="AG215" i="13"/>
  <c r="F17" i="12"/>
  <c r="H17" i="12"/>
  <c r="D51" i="12"/>
  <c r="H39" i="12"/>
  <c r="F28" i="12"/>
  <c r="D28" i="12"/>
  <c r="F51" i="12"/>
  <c r="H28" i="12"/>
  <c r="F39" i="12"/>
  <c r="H51" i="12"/>
  <c r="D17" i="12"/>
  <c r="H19" i="12"/>
  <c r="F19" i="12"/>
  <c r="D30" i="12"/>
  <c r="D16" i="12"/>
  <c r="N30" i="12"/>
  <c r="P30" i="12"/>
  <c r="AE194" i="13"/>
  <c r="AE193" i="13"/>
  <c r="F66" i="12" l="1"/>
  <c r="H79" i="12"/>
  <c r="H66" i="12"/>
  <c r="D79" i="12"/>
  <c r="F79" i="12"/>
  <c r="AF194" i="13"/>
  <c r="AF193" i="13"/>
  <c r="AH215" i="13"/>
  <c r="AH221" i="13"/>
  <c r="AG191" i="13"/>
  <c r="AG239" i="13"/>
  <c r="AG240" i="13" s="1"/>
  <c r="AH198" i="13" l="1"/>
  <c r="AH249" i="13"/>
  <c r="AH250" i="13" s="1"/>
  <c r="AH191" i="13"/>
  <c r="AH239" i="13"/>
  <c r="AH240" i="13" s="1"/>
  <c r="AG193" i="13"/>
  <c r="AG194" i="13"/>
  <c r="H80" i="12"/>
  <c r="H67" i="12"/>
  <c r="D80" i="12"/>
  <c r="F80" i="12"/>
  <c r="F67" i="12"/>
  <c r="AH194" i="13" l="1"/>
  <c r="AH193" i="13"/>
  <c r="AH201" i="13"/>
  <c r="AH200" i="13"/>
  <c r="AF228" i="11"/>
  <c r="AF191" i="11"/>
  <c r="AF240" i="11"/>
  <c r="D101" i="12" l="1"/>
  <c r="D100" i="12"/>
  <c r="D99" i="12"/>
  <c r="D103" i="12"/>
  <c r="D98" i="12"/>
  <c r="D102" i="12"/>
  <c r="D97" i="12"/>
  <c r="D68" i="12"/>
  <c r="D69" i="12"/>
  <c r="AH240" i="11"/>
  <c r="AH228" i="11"/>
  <c r="AH191" i="11"/>
  <c r="D70" i="12"/>
  <c r="D83" i="12"/>
  <c r="D66" i="12"/>
  <c r="D67" i="12"/>
  <c r="AF193" i="11"/>
  <c r="AI250" i="11"/>
  <c r="D120" i="12"/>
  <c r="D104" i="12" l="1"/>
  <c r="D106" i="12" s="1"/>
  <c r="D119" i="12"/>
  <c r="AI198" i="11"/>
  <c r="AI205" i="11"/>
  <c r="AI260" i="11"/>
  <c r="AE228" i="11"/>
  <c r="AE191" i="11"/>
  <c r="AE240" i="11"/>
  <c r="AH205" i="13"/>
  <c r="AH223" i="13"/>
  <c r="AI205" i="13"/>
  <c r="AI259" i="13"/>
  <c r="AI260" i="13" s="1"/>
  <c r="D52" i="12"/>
  <c r="D18" i="12"/>
  <c r="D29" i="12"/>
  <c r="AH193" i="11"/>
  <c r="AJ260" i="11" l="1"/>
  <c r="AJ205" i="11"/>
  <c r="AH207" i="13"/>
  <c r="AH208" i="13"/>
  <c r="AJ250" i="11"/>
  <c r="AJ198" i="11"/>
  <c r="AJ200" i="11" s="1"/>
  <c r="AE193" i="11"/>
  <c r="AJ205" i="13"/>
  <c r="AJ259" i="13"/>
  <c r="AJ260" i="13" s="1"/>
  <c r="D38" i="12"/>
  <c r="D41" i="12"/>
  <c r="D54" i="12"/>
  <c r="D42" i="12"/>
  <c r="D39" i="12"/>
  <c r="AI207" i="13"/>
  <c r="AI208" i="13"/>
  <c r="AI200" i="11"/>
  <c r="D40" i="12"/>
  <c r="AI208" i="11"/>
  <c r="AI207" i="11"/>
  <c r="AJ207" i="13" l="1"/>
  <c r="AJ208" i="13"/>
  <c r="AC228" i="11"/>
  <c r="AC191" i="11"/>
  <c r="AC240" i="11"/>
  <c r="AD228" i="11"/>
  <c r="AD191" i="11"/>
  <c r="AD240" i="11"/>
  <c r="W228" i="11"/>
  <c r="W191" i="11"/>
  <c r="W240" i="11"/>
  <c r="AK259" i="13"/>
  <c r="AK260" i="13" s="1"/>
  <c r="AK205" i="13"/>
  <c r="X228" i="11"/>
  <c r="X191" i="11"/>
  <c r="X240" i="11"/>
  <c r="AK260" i="11"/>
  <c r="AK205" i="11"/>
  <c r="AK250" i="11"/>
  <c r="AK198" i="11"/>
  <c r="AK200" i="11" s="1"/>
  <c r="T228" i="11"/>
  <c r="T191" i="11"/>
  <c r="T240" i="11"/>
  <c r="Y228" i="11"/>
  <c r="Y191" i="11"/>
  <c r="Y240" i="11"/>
  <c r="AB228" i="11"/>
  <c r="AB191" i="11"/>
  <c r="AB240" i="11"/>
  <c r="Z228" i="11"/>
  <c r="Z191" i="11"/>
  <c r="Z240" i="11"/>
  <c r="U228" i="11"/>
  <c r="U191" i="11"/>
  <c r="U240" i="11"/>
  <c r="AJ208" i="11"/>
  <c r="AJ207" i="11"/>
  <c r="V228" i="11"/>
  <c r="V191" i="11"/>
  <c r="V240" i="11"/>
  <c r="H120" i="12" l="1"/>
  <c r="H106" i="12"/>
  <c r="AC193" i="11"/>
  <c r="Z193" i="11"/>
  <c r="R191" i="11"/>
  <c r="R240" i="11"/>
  <c r="H70" i="12"/>
  <c r="H83" i="12"/>
  <c r="AK208" i="11"/>
  <c r="AK207" i="11"/>
  <c r="W193" i="11"/>
  <c r="V193" i="11"/>
  <c r="T193" i="11"/>
  <c r="X193" i="11"/>
  <c r="J81" i="12"/>
  <c r="N68" i="12"/>
  <c r="J68" i="12"/>
  <c r="N81" i="12"/>
  <c r="U193" i="11"/>
  <c r="AB193" i="11"/>
  <c r="AL205" i="13"/>
  <c r="AL259" i="13"/>
  <c r="AL260" i="13" s="1"/>
  <c r="Y193" i="11"/>
  <c r="AL205" i="11"/>
  <c r="AL260" i="11"/>
  <c r="AL250" i="11"/>
  <c r="AL198" i="11"/>
  <c r="AL200" i="11" s="1"/>
  <c r="AK208" i="13"/>
  <c r="AK207" i="13"/>
  <c r="AD193" i="11"/>
  <c r="AA228" i="11"/>
  <c r="AA191" i="11"/>
  <c r="AA240" i="11"/>
  <c r="J17" i="12" l="1"/>
  <c r="N51" i="12"/>
  <c r="J51" i="12"/>
  <c r="J28" i="12"/>
  <c r="N17" i="12"/>
  <c r="J39" i="12"/>
  <c r="N39" i="12"/>
  <c r="N28" i="12"/>
  <c r="P28" i="12"/>
  <c r="L39" i="12"/>
  <c r="P17" i="12"/>
  <c r="L51" i="12"/>
  <c r="L17" i="12"/>
  <c r="L28" i="12"/>
  <c r="P51" i="12"/>
  <c r="P39" i="12"/>
  <c r="AA193" i="11"/>
  <c r="AL208" i="11"/>
  <c r="AL207" i="11"/>
  <c r="S228" i="11"/>
  <c r="S191" i="11"/>
  <c r="S240" i="11"/>
  <c r="AM198" i="11"/>
  <c r="AM200" i="11" s="1"/>
  <c r="AM250" i="11"/>
  <c r="H104" i="12"/>
  <c r="H119" i="12"/>
  <c r="AL208" i="13"/>
  <c r="AL207" i="13"/>
  <c r="H30" i="12"/>
  <c r="R193" i="11"/>
  <c r="H40" i="12"/>
  <c r="H52" i="12"/>
  <c r="H18" i="12"/>
  <c r="H29" i="12"/>
  <c r="AM205" i="13"/>
  <c r="AM259" i="13"/>
  <c r="AM260" i="13" s="1"/>
  <c r="AM205" i="11"/>
  <c r="AM260" i="11"/>
  <c r="AN205" i="11" l="1"/>
  <c r="AN260" i="11"/>
  <c r="F106" i="12"/>
  <c r="F120" i="12"/>
  <c r="AM208" i="11"/>
  <c r="AM207" i="11"/>
  <c r="AG228" i="11"/>
  <c r="AG191" i="11"/>
  <c r="AG240" i="11"/>
  <c r="F83" i="12"/>
  <c r="F70" i="12"/>
  <c r="AN250" i="11"/>
  <c r="AN198" i="11"/>
  <c r="AN200" i="11" s="1"/>
  <c r="S193" i="11"/>
  <c r="AM208" i="13"/>
  <c r="AM207" i="13"/>
  <c r="AN205" i="13"/>
  <c r="AN259" i="13"/>
  <c r="AN260" i="13" s="1"/>
  <c r="H54" i="12"/>
  <c r="H42" i="12"/>
  <c r="F30" i="12" l="1"/>
  <c r="AG193" i="11"/>
  <c r="F52" i="12"/>
  <c r="F29" i="12"/>
  <c r="F18" i="12"/>
  <c r="F40" i="12"/>
  <c r="AN208" i="11"/>
  <c r="AN207" i="11"/>
  <c r="AO260" i="11"/>
  <c r="AO205" i="11"/>
  <c r="AO205" i="13"/>
  <c r="AO259" i="13"/>
  <c r="AO260" i="13" s="1"/>
  <c r="AN208" i="13"/>
  <c r="AN207" i="13"/>
  <c r="AO250" i="11"/>
  <c r="AO198" i="11"/>
  <c r="AO200" i="11" s="1"/>
  <c r="F104" i="12"/>
  <c r="F119" i="12"/>
  <c r="AP259" i="13" l="1"/>
  <c r="AP260" i="13" s="1"/>
  <c r="AP205" i="13"/>
  <c r="AO208" i="11"/>
  <c r="AO207" i="11"/>
  <c r="J107" i="12"/>
  <c r="AP205" i="11"/>
  <c r="AP260" i="11"/>
  <c r="L107" i="12"/>
  <c r="AP198" i="11"/>
  <c r="AP200" i="11" s="1"/>
  <c r="AP250" i="11"/>
  <c r="F42" i="12"/>
  <c r="F54" i="12"/>
  <c r="AO207" i="13"/>
  <c r="AO208" i="13"/>
  <c r="L70" i="12" l="1"/>
  <c r="L71" i="12"/>
  <c r="J70" i="12"/>
  <c r="J71" i="12"/>
  <c r="AQ259" i="13"/>
  <c r="AQ260" i="13" s="1"/>
  <c r="AQ205" i="13"/>
  <c r="AQ250" i="11"/>
  <c r="AQ198" i="11"/>
  <c r="N83" i="12"/>
  <c r="J83" i="12"/>
  <c r="N70" i="12"/>
  <c r="L106" i="12"/>
  <c r="L120" i="12"/>
  <c r="P120" i="12"/>
  <c r="P106" i="12"/>
  <c r="J121" i="12"/>
  <c r="N106" i="12"/>
  <c r="J106" i="12"/>
  <c r="J120" i="12"/>
  <c r="J84" i="12"/>
  <c r="N120" i="12"/>
  <c r="AP208" i="13"/>
  <c r="AP207" i="13"/>
  <c r="P83" i="12"/>
  <c r="P70" i="12"/>
  <c r="AQ260" i="11"/>
  <c r="L83" i="12"/>
  <c r="AQ205" i="11"/>
  <c r="AP208" i="11"/>
  <c r="AP207" i="11"/>
  <c r="AR259" i="13" l="1"/>
  <c r="AR260" i="13" s="1"/>
  <c r="AR205" i="13"/>
  <c r="AQ208" i="11"/>
  <c r="P29" i="12"/>
  <c r="P40" i="12"/>
  <c r="L40" i="12"/>
  <c r="P52" i="12"/>
  <c r="L52" i="12"/>
  <c r="L29" i="12"/>
  <c r="P18" i="12"/>
  <c r="L18" i="12"/>
  <c r="AQ207" i="11"/>
  <c r="L119" i="12"/>
  <c r="P119" i="12"/>
  <c r="L104" i="12"/>
  <c r="P104" i="12"/>
  <c r="AR250" i="11"/>
  <c r="AR198" i="11"/>
  <c r="AR200" i="11" s="1"/>
  <c r="J52" i="12"/>
  <c r="J40" i="12"/>
  <c r="N40" i="12"/>
  <c r="N18" i="12"/>
  <c r="N29" i="12"/>
  <c r="J18" i="12"/>
  <c r="N52" i="12"/>
  <c r="J29" i="12"/>
  <c r="AQ200" i="11"/>
  <c r="J119" i="12"/>
  <c r="N119" i="12"/>
  <c r="N104" i="12"/>
  <c r="J104" i="12"/>
  <c r="AQ207" i="13"/>
  <c r="AQ208" i="13"/>
  <c r="AR205" i="11"/>
  <c r="AR260" i="11"/>
  <c r="AS250" i="11" l="1"/>
  <c r="AS198" i="11"/>
  <c r="AS200" i="11" s="1"/>
  <c r="P42" i="12"/>
  <c r="P54" i="12"/>
  <c r="L42" i="12"/>
  <c r="L54" i="12"/>
  <c r="L19" i="12"/>
  <c r="P19" i="12"/>
  <c r="J54" i="12"/>
  <c r="J42" i="12"/>
  <c r="N54" i="12"/>
  <c r="N42" i="12"/>
  <c r="AS205" i="11"/>
  <c r="AS260" i="11"/>
  <c r="AR208" i="13"/>
  <c r="AR207" i="13"/>
  <c r="AR208" i="11"/>
  <c r="AR207" i="11"/>
  <c r="AS259" i="13"/>
  <c r="AS260" i="13" s="1"/>
  <c r="AS205" i="13"/>
  <c r="AS208" i="11" l="1"/>
  <c r="AS207" i="11"/>
  <c r="AS207" i="13"/>
  <c r="AS208" i="13"/>
  <c r="AT260" i="11"/>
  <c r="AT205" i="11"/>
  <c r="AT198" i="11"/>
  <c r="AT200" i="11" s="1"/>
  <c r="AT250" i="11"/>
  <c r="AT205" i="13"/>
  <c r="AT259" i="13"/>
  <c r="AT260" i="13" s="1"/>
  <c r="AU205" i="11" l="1"/>
  <c r="AU260" i="11"/>
  <c r="AU250" i="11"/>
  <c r="AU198" i="11"/>
  <c r="AU200" i="11" s="1"/>
  <c r="AT208" i="11"/>
  <c r="AT207" i="11"/>
  <c r="AT208" i="13"/>
  <c r="AT207" i="13"/>
  <c r="AU259" i="13"/>
  <c r="AU260" i="13" s="1"/>
  <c r="AU205" i="13"/>
  <c r="AU207" i="13" l="1"/>
  <c r="AU208" i="13"/>
  <c r="AV198" i="11"/>
  <c r="AV200" i="11" s="1"/>
  <c r="AV250" i="11"/>
  <c r="AV260" i="11"/>
  <c r="AV205" i="11"/>
  <c r="AV205" i="13"/>
  <c r="AV259" i="13"/>
  <c r="AV260" i="13" s="1"/>
  <c r="AU208" i="11"/>
  <c r="AU207" i="11"/>
  <c r="AW205" i="13" l="1"/>
  <c r="AW259" i="13"/>
  <c r="AW260" i="13" s="1"/>
  <c r="AV208" i="11"/>
  <c r="AV207" i="11"/>
  <c r="AW198" i="11"/>
  <c r="AW200" i="11" s="1"/>
  <c r="AW250" i="11"/>
  <c r="J82" i="12"/>
  <c r="N82" i="12"/>
  <c r="N69" i="12"/>
  <c r="J69" i="12"/>
  <c r="AW260" i="11"/>
  <c r="AW205" i="11"/>
  <c r="AV207" i="13"/>
  <c r="AV208" i="13"/>
  <c r="AX205" i="11" l="1"/>
  <c r="AX260" i="11"/>
  <c r="AX205" i="13"/>
  <c r="AX259" i="13"/>
  <c r="AX260" i="13" s="1"/>
  <c r="AW208" i="11"/>
  <c r="AW207" i="11"/>
  <c r="AX250" i="11"/>
  <c r="AX198" i="11"/>
  <c r="AX200" i="11" s="1"/>
  <c r="AW207" i="13"/>
  <c r="AW208" i="13"/>
  <c r="AX207" i="13" l="1"/>
  <c r="AX208" i="13"/>
  <c r="AY198" i="11"/>
  <c r="AY200" i="11" s="1"/>
  <c r="AY250" i="11"/>
  <c r="AX208" i="11"/>
  <c r="AX207" i="11"/>
  <c r="AY259" i="13"/>
  <c r="AY260" i="13" s="1"/>
  <c r="AY205" i="13"/>
  <c r="AY205" i="11"/>
  <c r="AY260" i="11"/>
  <c r="AZ205" i="13" l="1"/>
  <c r="AZ259" i="13"/>
  <c r="AZ260" i="13" s="1"/>
  <c r="AY208" i="11"/>
  <c r="AY207" i="11"/>
  <c r="AZ260" i="11"/>
  <c r="AZ205" i="11"/>
  <c r="AZ250" i="11"/>
  <c r="AZ198" i="11"/>
  <c r="AZ200" i="11" s="1"/>
  <c r="AY208" i="13"/>
  <c r="AY207" i="13"/>
  <c r="BA198" i="11" l="1"/>
  <c r="BA200" i="11" s="1"/>
  <c r="BA250" i="11"/>
  <c r="BA259" i="13"/>
  <c r="BA260" i="13" s="1"/>
  <c r="BA205" i="13"/>
  <c r="AZ208" i="13"/>
  <c r="AZ207" i="13"/>
  <c r="BA205" i="11"/>
  <c r="BA260" i="11"/>
  <c r="AZ208" i="11"/>
  <c r="AZ207" i="11"/>
  <c r="BA208" i="11" l="1"/>
  <c r="BA207" i="11"/>
  <c r="BA208" i="13"/>
  <c r="BA207" i="13"/>
  <c r="BB205" i="13"/>
  <c r="BB259" i="13"/>
  <c r="BB260" i="13" s="1"/>
  <c r="BB250" i="11"/>
  <c r="BB198" i="11"/>
  <c r="BB200" i="11" s="1"/>
  <c r="BB205" i="11"/>
  <c r="BB260" i="11"/>
  <c r="BB208" i="11" l="1"/>
  <c r="BB207" i="11"/>
  <c r="BC250" i="11"/>
  <c r="BC198" i="11"/>
  <c r="BC200" i="11" s="1"/>
  <c r="BC260" i="11"/>
  <c r="BC205" i="11"/>
  <c r="BC259" i="13"/>
  <c r="BC260" i="13" s="1"/>
  <c r="BC205" i="13"/>
  <c r="BB208" i="13"/>
  <c r="BB207" i="13"/>
  <c r="BC208" i="13" l="1"/>
  <c r="BC207" i="13"/>
  <c r="BC208" i="11"/>
  <c r="BC207" i="11"/>
  <c r="BD205" i="13"/>
  <c r="BD259" i="13"/>
  <c r="BD260" i="13" s="1"/>
  <c r="BD198" i="11"/>
  <c r="BD200" i="11" s="1"/>
  <c r="BD250" i="11"/>
  <c r="BD205" i="11"/>
  <c r="BD260" i="11"/>
  <c r="BD208" i="11" l="1"/>
  <c r="BD207" i="11"/>
  <c r="BE205" i="11"/>
  <c r="BE260" i="11"/>
  <c r="BE259" i="13"/>
  <c r="BE260" i="13" s="1"/>
  <c r="BE205" i="13"/>
  <c r="BE198" i="11"/>
  <c r="BE200" i="11" s="1"/>
  <c r="BE250" i="11"/>
  <c r="BD207" i="13"/>
  <c r="BD208" i="13"/>
  <c r="BB223" i="11"/>
  <c r="BB223" i="13"/>
  <c r="BC223" i="11" l="1"/>
  <c r="BC223" i="13"/>
  <c r="BF250" i="11"/>
  <c r="BF198" i="11"/>
  <c r="BF200" i="11" s="1"/>
  <c r="BF205" i="11"/>
  <c r="BF260" i="11"/>
  <c r="BF205" i="13"/>
  <c r="BF259" i="13"/>
  <c r="BF260" i="13" s="1"/>
  <c r="BE208" i="11"/>
  <c r="BE207" i="11"/>
  <c r="BE207" i="13"/>
  <c r="BE208" i="13"/>
  <c r="BG250" i="11" l="1"/>
  <c r="BG198" i="11"/>
  <c r="BG200" i="11" s="1"/>
  <c r="BD223" i="11"/>
  <c r="BD223" i="13"/>
  <c r="BF208" i="13"/>
  <c r="BF207" i="13"/>
  <c r="BG205" i="11"/>
  <c r="BG260" i="11"/>
  <c r="BG205" i="13"/>
  <c r="BG259" i="13"/>
  <c r="BG260" i="13" s="1"/>
  <c r="BF208" i="11"/>
  <c r="BF207" i="11"/>
  <c r="BE223" i="11" l="1"/>
  <c r="BE223" i="13"/>
  <c r="BG208" i="11"/>
  <c r="BG207" i="11"/>
  <c r="BH250" i="11"/>
  <c r="BH198" i="11"/>
  <c r="BH200" i="11" s="1"/>
  <c r="BH205" i="11"/>
  <c r="BH260" i="11"/>
  <c r="BH259" i="13"/>
  <c r="BH260" i="13" s="1"/>
  <c r="BH205" i="13"/>
  <c r="BG207" i="13"/>
  <c r="BG208" i="13"/>
  <c r="BF223" i="11" l="1"/>
  <c r="BF223" i="13"/>
  <c r="BH208" i="11"/>
  <c r="BH207" i="11"/>
  <c r="BI250" i="11"/>
  <c r="BI198" i="11"/>
  <c r="BI200" i="11" s="1"/>
  <c r="BI205" i="13"/>
  <c r="BI259" i="13"/>
  <c r="BI260" i="13" s="1"/>
  <c r="BI205" i="11"/>
  <c r="BI260" i="11"/>
  <c r="BH207" i="13"/>
  <c r="BH208" i="13"/>
  <c r="BJ205" i="11" l="1"/>
  <c r="BJ260" i="11"/>
  <c r="BJ259" i="13"/>
  <c r="BJ260" i="13" s="1"/>
  <c r="BJ205" i="13"/>
  <c r="BJ250" i="11"/>
  <c r="BJ198" i="11"/>
  <c r="BJ200" i="11" s="1"/>
  <c r="BI208" i="11"/>
  <c r="BI207" i="11"/>
  <c r="BG223" i="11"/>
  <c r="BG223" i="13"/>
  <c r="BI208" i="13"/>
  <c r="BI207" i="13"/>
  <c r="BK198" i="11" l="1"/>
  <c r="BL198" i="11" s="1"/>
  <c r="BK250" i="11"/>
  <c r="BJ207" i="13"/>
  <c r="BJ208" i="13"/>
  <c r="BH223" i="11"/>
  <c r="BH223" i="13"/>
  <c r="BK260" i="11"/>
  <c r="BK205" i="11"/>
  <c r="BK259" i="13"/>
  <c r="BK260" i="13" s="1"/>
  <c r="BK205" i="13"/>
  <c r="BJ208" i="11"/>
  <c r="BJ207" i="11"/>
  <c r="BK200" i="11" l="1"/>
  <c r="BK207" i="13"/>
  <c r="BK208" i="13"/>
  <c r="BI223" i="11"/>
  <c r="BI223" i="13"/>
  <c r="BK208" i="11"/>
  <c r="BK207" i="11"/>
  <c r="BJ223" i="11" l="1"/>
  <c r="BJ223" i="13"/>
  <c r="BK223" i="11" l="1"/>
  <c r="BK223" i="13"/>
  <c r="BJ221" i="13" l="1"/>
  <c r="BJ249" i="13" l="1"/>
  <c r="BJ250" i="13" s="1"/>
  <c r="BJ198" i="13"/>
  <c r="BJ200" i="13" l="1"/>
  <c r="BJ201" i="13"/>
  <c r="BK221" i="13" l="1"/>
  <c r="BK249" i="13" l="1"/>
  <c r="BK250" i="13" s="1"/>
  <c r="BK198" i="13"/>
  <c r="BK201" i="13" l="1"/>
  <c r="BK200" i="13"/>
  <c r="BH221" i="13"/>
  <c r="BH249" i="13" l="1"/>
  <c r="BH250" i="13" s="1"/>
  <c r="BH198" i="13"/>
  <c r="BH200" i="13" l="1"/>
  <c r="BH201" i="13"/>
  <c r="BI221" i="13" l="1"/>
  <c r="BC221" i="13" l="1"/>
  <c r="BI198" i="13"/>
  <c r="BI249" i="13"/>
  <c r="BI250" i="13" s="1"/>
  <c r="BI200" i="13" l="1"/>
  <c r="BI201" i="13"/>
  <c r="BC249" i="13"/>
  <c r="BC250" i="13" s="1"/>
  <c r="BC198" i="13"/>
  <c r="BC201" i="13" l="1"/>
  <c r="BC200" i="13"/>
  <c r="BF221" i="13"/>
  <c r="BG221" i="13" l="1"/>
  <c r="BF249" i="13"/>
  <c r="BF250" i="13" s="1"/>
  <c r="BF198" i="13"/>
  <c r="BD221" i="13" l="1"/>
  <c r="BF201" i="13"/>
  <c r="BF200" i="13"/>
  <c r="BG198" i="13"/>
  <c r="BG249" i="13"/>
  <c r="BG250" i="13" s="1"/>
  <c r="BG200" i="13" l="1"/>
  <c r="BG201" i="13"/>
  <c r="BD198" i="13"/>
  <c r="BD249" i="13"/>
  <c r="BD250" i="13" s="1"/>
  <c r="BD201" i="13" l="1"/>
  <c r="BD200" i="13"/>
  <c r="BE221" i="13" l="1"/>
  <c r="J79" i="12"/>
  <c r="J66" i="12"/>
  <c r="N79" i="12"/>
  <c r="N66" i="12"/>
  <c r="BE249" i="13" l="1"/>
  <c r="BE250" i="13" s="1"/>
  <c r="BE198" i="13"/>
  <c r="BE200" i="13" l="1"/>
  <c r="BE201" i="13"/>
  <c r="BB221" i="13" l="1"/>
  <c r="AJ223" i="11" l="1"/>
  <c r="AJ223" i="13"/>
  <c r="AJ221" i="13"/>
  <c r="BB249" i="13"/>
  <c r="BB250" i="13" s="1"/>
  <c r="BB198" i="13"/>
  <c r="BB201" i="13" l="1"/>
  <c r="BB200" i="13"/>
  <c r="AJ249" i="13"/>
  <c r="AJ250" i="13" s="1"/>
  <c r="AJ198" i="13"/>
  <c r="AK223" i="11"/>
  <c r="AK223" i="13"/>
  <c r="AK221" i="13"/>
  <c r="AJ201" i="13" l="1"/>
  <c r="AJ200" i="13"/>
  <c r="AL223" i="11"/>
  <c r="AL221" i="13"/>
  <c r="AL223" i="13"/>
  <c r="AK198" i="13"/>
  <c r="AK249" i="13"/>
  <c r="AK250" i="13" s="1"/>
  <c r="AK201" i="13" l="1"/>
  <c r="AK200" i="13"/>
  <c r="AL249" i="13"/>
  <c r="AL250" i="13" s="1"/>
  <c r="AL198" i="13"/>
  <c r="AM223" i="13"/>
  <c r="AM221" i="13"/>
  <c r="AM223" i="11"/>
  <c r="AM198" i="13" l="1"/>
  <c r="AM249" i="13"/>
  <c r="AM250" i="13" s="1"/>
  <c r="AL200" i="13"/>
  <c r="AL201" i="13"/>
  <c r="AN221" i="13"/>
  <c r="AN223" i="11"/>
  <c r="AN223" i="13"/>
  <c r="AN198" i="13" l="1"/>
  <c r="AN249" i="13"/>
  <c r="AN250" i="13" s="1"/>
  <c r="AO223" i="11"/>
  <c r="AO221" i="13"/>
  <c r="AO223" i="13"/>
  <c r="AM201" i="13"/>
  <c r="AM200" i="13"/>
  <c r="AO249" i="13" l="1"/>
  <c r="AO250" i="13" s="1"/>
  <c r="AO198" i="13"/>
  <c r="AP221" i="13"/>
  <c r="AP223" i="11"/>
  <c r="AP223" i="13"/>
  <c r="AN200" i="13"/>
  <c r="AN201" i="13"/>
  <c r="AP198" i="13" l="1"/>
  <c r="AP249" i="13"/>
  <c r="AP250" i="13" s="1"/>
  <c r="AO200" i="13"/>
  <c r="AO201" i="13"/>
  <c r="AQ223" i="13"/>
  <c r="AQ221" i="13"/>
  <c r="AQ223" i="11" l="1"/>
  <c r="P80" i="12"/>
  <c r="P67" i="12"/>
  <c r="L67" i="12"/>
  <c r="L80" i="12"/>
  <c r="J80" i="12"/>
  <c r="N67" i="12"/>
  <c r="N80" i="12"/>
  <c r="AR223" i="11"/>
  <c r="AR223" i="13"/>
  <c r="AR221" i="13"/>
  <c r="AP200" i="13"/>
  <c r="AP201" i="13"/>
  <c r="AQ198" i="13"/>
  <c r="AQ249" i="13"/>
  <c r="AQ250" i="13" s="1"/>
  <c r="AR198" i="13" l="1"/>
  <c r="AR249" i="13"/>
  <c r="AR250" i="13" s="1"/>
  <c r="AS223" i="11"/>
  <c r="AS223" i="13"/>
  <c r="AS221" i="13"/>
  <c r="AQ200" i="13"/>
  <c r="AQ201" i="13"/>
  <c r="P66" i="12"/>
  <c r="P79" i="12"/>
  <c r="L79" i="12"/>
  <c r="L66" i="12"/>
  <c r="AT223" i="11" l="1"/>
  <c r="AT221" i="13"/>
  <c r="AT223" i="13"/>
  <c r="AS198" i="13"/>
  <c r="AS249" i="13"/>
  <c r="AS250" i="13" s="1"/>
  <c r="AR201" i="13"/>
  <c r="AR200" i="13"/>
  <c r="AU223" i="11" l="1"/>
  <c r="AU221" i="13"/>
  <c r="AU223" i="13"/>
  <c r="AS201" i="13"/>
  <c r="AS200" i="13"/>
  <c r="AT249" i="13"/>
  <c r="AT250" i="13" s="1"/>
  <c r="AT198" i="13"/>
  <c r="AV223" i="11" l="1"/>
  <c r="AV223" i="13"/>
  <c r="AV221" i="13"/>
  <c r="AT200" i="13"/>
  <c r="AT201" i="13"/>
  <c r="AU198" i="13"/>
  <c r="AU249" i="13"/>
  <c r="AU250" i="13" s="1"/>
  <c r="AU201" i="13" l="1"/>
  <c r="AU200" i="13"/>
  <c r="AV198" i="13"/>
  <c r="AV249" i="13"/>
  <c r="AV250" i="13" s="1"/>
  <c r="AW223" i="13"/>
  <c r="AW223" i="11"/>
  <c r="AW221" i="13"/>
  <c r="AX223" i="13" l="1"/>
  <c r="AX223" i="11"/>
  <c r="AX221" i="13"/>
  <c r="AV200" i="13"/>
  <c r="AV201" i="13"/>
  <c r="AW198" i="13"/>
  <c r="AW249" i="13"/>
  <c r="AW250" i="13" s="1"/>
  <c r="AW200" i="13" l="1"/>
  <c r="AW201" i="13"/>
  <c r="AX249" i="13"/>
  <c r="AX250" i="13" s="1"/>
  <c r="AX198" i="13"/>
  <c r="AY223" i="11"/>
  <c r="AY223" i="13"/>
  <c r="AY221" i="13"/>
  <c r="AX200" i="13" l="1"/>
  <c r="AX201" i="13"/>
  <c r="AZ223" i="11"/>
  <c r="AZ223" i="13"/>
  <c r="AZ221" i="13"/>
  <c r="AY249" i="13"/>
  <c r="AY250" i="13" s="1"/>
  <c r="AY198" i="13"/>
  <c r="AY200" i="13" l="1"/>
  <c r="AY201" i="13"/>
  <c r="AZ198" i="13"/>
  <c r="AZ249" i="13"/>
  <c r="AZ250" i="13" s="1"/>
  <c r="BA223" i="11"/>
  <c r="BA223" i="13"/>
  <c r="BA221" i="13"/>
  <c r="AZ200" i="13" l="1"/>
  <c r="AZ201" i="13"/>
  <c r="AI223" i="11"/>
  <c r="AI221" i="13"/>
  <c r="AI223" i="13"/>
  <c r="BA198" i="13"/>
  <c r="BA249" i="13"/>
  <c r="BA250" i="13" s="1"/>
  <c r="BA200" i="13" l="1"/>
  <c r="BA201" i="13"/>
  <c r="N19" i="12"/>
  <c r="J19" i="12"/>
  <c r="AI249" i="13"/>
  <c r="AI250" i="13" s="1"/>
  <c r="AI198" i="13"/>
  <c r="AI201" i="13" l="1"/>
  <c r="AI200" i="13"/>
</calcChain>
</file>

<file path=xl/sharedStrings.xml><?xml version="1.0" encoding="utf-8"?>
<sst xmlns="http://schemas.openxmlformats.org/spreadsheetml/2006/main" count="1353" uniqueCount="180">
  <si>
    <t>Fiskiskip</t>
  </si>
  <si>
    <t>Vegasamgöngur</t>
  </si>
  <si>
    <t>Jarðvarmavirkjanir</t>
  </si>
  <si>
    <t>Annað</t>
  </si>
  <si>
    <t>Samtals</t>
  </si>
  <si>
    <t>ORKA</t>
  </si>
  <si>
    <t>Steinefnaiðnaður</t>
  </si>
  <si>
    <t>Efnaiðnaður</t>
  </si>
  <si>
    <t>Leysiefni</t>
  </si>
  <si>
    <t>Landbúnaður</t>
  </si>
  <si>
    <t>Iðragerjun</t>
  </si>
  <si>
    <t>Meðhöndlun húsdýraáburðar</t>
  </si>
  <si>
    <t>Nytjajarðvegur</t>
  </si>
  <si>
    <t>Úrgangur</t>
  </si>
  <si>
    <t>Meðhöndlun skólps</t>
  </si>
  <si>
    <t>Urðun úrgangs</t>
  </si>
  <si>
    <t>Jarðgerð</t>
  </si>
  <si>
    <t>Orka</t>
  </si>
  <si>
    <t>Vélar og tæki</t>
  </si>
  <si>
    <t>Efnanotkun</t>
  </si>
  <si>
    <t>Innanlandsflug</t>
  </si>
  <si>
    <t>Strandsiglingar</t>
  </si>
  <si>
    <t>LANDBÚNAÐUR</t>
  </si>
  <si>
    <t>Iðnaður og efnanotkun</t>
  </si>
  <si>
    <t>F-gös (m.a. kælimiðlar)</t>
  </si>
  <si>
    <t>Breyting frá 1990</t>
  </si>
  <si>
    <t>Brennsla og opinn bruni</t>
  </si>
  <si>
    <t>Eldsneytisbruni vegna iðnaðar</t>
  </si>
  <si>
    <t>Kælibúnaður (F-gös)</t>
  </si>
  <si>
    <t>ETS - staðbundinn iðnaður</t>
  </si>
  <si>
    <t>Breyting frá 2005</t>
  </si>
  <si>
    <t>Innlandsflug**</t>
  </si>
  <si>
    <t>Orka***</t>
  </si>
  <si>
    <t>Iðnaður****</t>
  </si>
  <si>
    <t>Data based on:</t>
  </si>
  <si>
    <t>Published:</t>
  </si>
  <si>
    <t>Checks performed:</t>
  </si>
  <si>
    <t>Crosschecked by:</t>
  </si>
  <si>
    <t>Sigríður Rós Einarsdóttir, Umhverfisstofnun</t>
  </si>
  <si>
    <t>Updated by:</t>
  </si>
  <si>
    <t>Created by:</t>
  </si>
  <si>
    <t>Version nr.</t>
  </si>
  <si>
    <t>Upplýsingar um skjalið</t>
  </si>
  <si>
    <t>Bein ábyrgð Íslands (BÁÍ)</t>
  </si>
  <si>
    <t>Alþjóðaflug</t>
  </si>
  <si>
    <t>Alþjóðasiglingar</t>
  </si>
  <si>
    <t>LULUCF</t>
  </si>
  <si>
    <t>ÚRGANGUR</t>
  </si>
  <si>
    <t>Skóglendi</t>
  </si>
  <si>
    <t>Ræktunarland</t>
  </si>
  <si>
    <t>Votlendi</t>
  </si>
  <si>
    <t>Viðarvörur</t>
  </si>
  <si>
    <t>Byggð</t>
  </si>
  <si>
    <t>Mólendi</t>
  </si>
  <si>
    <t>Kölkun</t>
  </si>
  <si>
    <t>Samtals án LULUCF</t>
  </si>
  <si>
    <t>Samtals með LULUCF</t>
  </si>
  <si>
    <t>Landnotkun og skógrækt</t>
  </si>
  <si>
    <t>Hlutfall innan geira 2021</t>
  </si>
  <si>
    <t xml:space="preserve"> Losunartölur byggðar á hnatthlýnunarmætti úr fimmtu matsskýrslu (AR5) milliríkjanefndar um loftslagsbreyingar (IPCC).</t>
  </si>
  <si>
    <t>Álframleiðsla</t>
  </si>
  <si>
    <t>Annar málmiðnaður</t>
  </si>
  <si>
    <t>Úthlutaðar losunarheimildir Íslands skv. EES samningnum*****</t>
  </si>
  <si>
    <t>***** Miðað við 29% samdrátt frá 2005. Árið 2021 uppfærði ESB heildarmarkmið um samdrátt. Búist er við uppfærslu á úthlutuðum losunarheimildum til samræmis.</t>
  </si>
  <si>
    <t>Söguleg losun</t>
  </si>
  <si>
    <t>Allir flokkar</t>
  </si>
  <si>
    <t>Landnotkun og skógrækt (LULUCF)</t>
  </si>
  <si>
    <t>-</t>
  </si>
  <si>
    <t>LANDNOTKUN OG SKÓGRÆKT (LULUCF)</t>
  </si>
  <si>
    <t>MEMO ITEMS</t>
  </si>
  <si>
    <t>ALLT</t>
  </si>
  <si>
    <t>IÐNAÐUR OG EFNANOTKUN</t>
  </si>
  <si>
    <t>Breyting frá 2020</t>
  </si>
  <si>
    <t>* Viðskiptakerfi ESB með losunarheimildir (ETS) var komið á fót árið 2005 og því er þessi skipting ekki til fyrir þann tíma</t>
  </si>
  <si>
    <t>** Losun frá innanlandsflugi er að hluta innan ETS</t>
  </si>
  <si>
    <t>Innlandsflug **</t>
  </si>
  <si>
    <t>LOSUN UNDIR BEINA ÁBYRGÐ ÍSLANDS</t>
  </si>
  <si>
    <t>Iðnaður</t>
  </si>
  <si>
    <r>
      <t>CO</t>
    </r>
    <r>
      <rPr>
        <vertAlign val="subscript"/>
        <sz val="10"/>
        <color theme="0" tint="-0.34998626667073579"/>
        <rFont val="Calibri"/>
        <family val="2"/>
        <scheme val="minor"/>
      </rPr>
      <t>2</t>
    </r>
    <r>
      <rPr>
        <sz val="10"/>
        <color theme="0" tint="-0.34998626667073579"/>
        <rFont val="Calibri"/>
        <family val="2"/>
        <scheme val="minor"/>
      </rPr>
      <t xml:space="preserve"> íg.</t>
    </r>
  </si>
  <si>
    <t>Hlutfall við heildarlosun 2021</t>
  </si>
  <si>
    <t>Breyting frá 2005*</t>
  </si>
  <si>
    <t>WAM</t>
  </si>
  <si>
    <t>WEM</t>
  </si>
  <si>
    <t>Áburðarnotkun í landbúnaði</t>
  </si>
  <si>
    <t>Nautgripir</t>
  </si>
  <si>
    <t>Sauðfé</t>
  </si>
  <si>
    <t>Hestar</t>
  </si>
  <si>
    <t>Framræst ræktarland</t>
  </si>
  <si>
    <t>Önnur losun</t>
  </si>
  <si>
    <r>
      <t>CO</t>
    </r>
    <r>
      <rPr>
        <b/>
        <vertAlign val="subscript"/>
        <sz val="10"/>
        <color theme="0" tint="-0.34998626667073579"/>
        <rFont val="Calibri"/>
        <family val="2"/>
        <scheme val="minor"/>
      </rPr>
      <t>2</t>
    </r>
    <r>
      <rPr>
        <b/>
        <sz val="10"/>
        <color theme="0" tint="-0.34998626667073579"/>
        <rFont val="Calibri"/>
        <family val="2"/>
        <scheme val="minor"/>
      </rPr>
      <t xml:space="preserve"> íg.</t>
    </r>
  </si>
  <si>
    <t>LOSUN UNDIR BEINA ÁBYRGÐ ÍSLANDS - NÁNARI SKIPTING</t>
  </si>
  <si>
    <t>Bein ábyrgð Íslands</t>
  </si>
  <si>
    <t>Áætluð breyting árið 2050 m.v. 2021 (WEM)</t>
  </si>
  <si>
    <t>Áætluð breyting árið 2050 m.v. 2021 (WAM)</t>
  </si>
  <si>
    <t>Áætluð breyting árið 2040 m.v. 2021 (WEM)</t>
  </si>
  <si>
    <t>Áætluð breyting árið 2040 m.v. 2021 (WAM)</t>
  </si>
  <si>
    <t>Áætluð breyting árið 2030 m.v. 2021 (WEM)</t>
  </si>
  <si>
    <t>Áætluð breyting árið 2030 m.v. 2021 (WAM)</t>
  </si>
  <si>
    <t>Heildarlosun 2021</t>
  </si>
  <si>
    <t>Áætluð breyting árið 2030 m.v. 2005 (WEM)</t>
  </si>
  <si>
    <t>Áætluð breyting árið 2030 m.v. 2005 (WAM)</t>
  </si>
  <si>
    <t>Samtals (m.v. losunarbókhaldið)</t>
  </si>
  <si>
    <t>Samtals (m.v. JCD 29/2022)</t>
  </si>
  <si>
    <t xml:space="preserve">Framreikningar </t>
  </si>
  <si>
    <t>LOSUN EFTIR SKULDBINGUM</t>
  </si>
  <si>
    <t>Losun 2021</t>
  </si>
  <si>
    <r>
      <t>CO</t>
    </r>
    <r>
      <rPr>
        <vertAlign val="subscript"/>
        <sz val="10"/>
        <color theme="2" tint="-0.14999847407452621"/>
        <rFont val="Calibri"/>
        <family val="2"/>
        <scheme val="minor"/>
      </rPr>
      <t>2</t>
    </r>
    <r>
      <rPr>
        <sz val="10"/>
        <color theme="2" tint="-0.14999847407452621"/>
        <rFont val="Calibri"/>
        <family val="2"/>
        <scheme val="minor"/>
      </rPr>
      <t xml:space="preserve"> íg.</t>
    </r>
  </si>
  <si>
    <t xml:space="preserve">ETS </t>
  </si>
  <si>
    <t>BÁÍ</t>
  </si>
  <si>
    <t>Losun Íslands</t>
  </si>
  <si>
    <t>Án LULUCF</t>
  </si>
  <si>
    <t>WAM-WDS</t>
  </si>
  <si>
    <t>V3</t>
  </si>
  <si>
    <t>Diljá Helgadóttir, Umhverfisstofnun</t>
  </si>
  <si>
    <t>Skil Umhverfisstofnunar til ESB í mars 2023.</t>
  </si>
  <si>
    <t>NO</t>
  </si>
  <si>
    <t xml:space="preserve">Frá LULUCF </t>
  </si>
  <si>
    <t>WEM vs WAM með LULUCF</t>
  </si>
  <si>
    <t>WEM vs WAM án LULUCF</t>
  </si>
  <si>
    <t>WEM vs WAM</t>
  </si>
  <si>
    <t>Staðan 2021</t>
  </si>
  <si>
    <t>WEM - með LULUCF</t>
  </si>
  <si>
    <t>WAM - med LULUCF</t>
  </si>
  <si>
    <t>WEM - án LULUCF</t>
  </si>
  <si>
    <t>WAM - án LULUCF</t>
  </si>
  <si>
    <t>WEM - málmiðnaður (ETS)</t>
  </si>
  <si>
    <t>WEM - á beinni ábyrgð Íslands (BÁÍ)</t>
  </si>
  <si>
    <t>WEM vs WAM vs WAM-WDS</t>
  </si>
  <si>
    <t>WDS</t>
  </si>
  <si>
    <t>ETS og BÁÍ til 2030 (Án LULUCF)</t>
  </si>
  <si>
    <t>ETS og BÁÍ til 2050 (ÁN LULUCF)</t>
  </si>
  <si>
    <t xml:space="preserve">WEM í prósentu </t>
  </si>
  <si>
    <t xml:space="preserve">BÁÍ í prósentu </t>
  </si>
  <si>
    <r>
      <t>*** sá hluti orku sem fellur ekki undir beina ábyrgð stjórnvalda er losun vegna eldsneytisbruna hjá fyrirtækjum sem eru hluti af viðskiptakerfi ESB og CO</t>
    </r>
    <r>
      <rPr>
        <i/>
        <vertAlign val="subscript"/>
        <sz val="11"/>
        <color theme="0" tint="-0.499984740745262"/>
        <rFont val="Avenir Next LT Pro"/>
        <family val="2"/>
      </rPr>
      <t xml:space="preserve">2 </t>
    </r>
    <r>
      <rPr>
        <i/>
        <sz val="11"/>
        <color theme="0" tint="-0.499984740745262"/>
        <rFont val="Avenir Next LT Pro"/>
        <family val="2"/>
      </rPr>
      <t>losun frá innanlandsflugi</t>
    </r>
  </si>
  <si>
    <r>
      <t>**** sá hluti iðnaðar sem fellur ekki undir beina ábyrgð stjórnvalda er CO</t>
    </r>
    <r>
      <rPr>
        <i/>
        <vertAlign val="subscript"/>
        <sz val="11"/>
        <color theme="0" tint="-0.499984740745262"/>
        <rFont val="Avenir Next LT Pro"/>
        <family val="2"/>
      </rPr>
      <t>2</t>
    </r>
    <r>
      <rPr>
        <i/>
        <sz val="11"/>
        <color theme="0" tint="-0.499984740745262"/>
        <rFont val="Avenir Next LT Pro"/>
        <family val="2"/>
      </rPr>
      <t xml:space="preserve"> og PFC losun fyrirtækja sem eru hluti af viðskiptakerfi ESB</t>
    </r>
  </si>
  <si>
    <t>Kælibúnaður
(F-gös)</t>
  </si>
  <si>
    <t>Heildarlosun</t>
  </si>
  <si>
    <t xml:space="preserve"> [ktCO2-íg]</t>
  </si>
  <si>
    <t>[ktCO2-íg]</t>
  </si>
  <si>
    <t>[kt CO2-íg]</t>
  </si>
  <si>
    <t>[%]</t>
  </si>
  <si>
    <t>Árlegar losunarúthlutanir Íslands skv. EES samningnum*</t>
  </si>
  <si>
    <r>
      <rPr>
        <b/>
        <sz val="16"/>
        <color theme="1"/>
        <rFont val="Avenir Next LT Pro"/>
        <family val="2"/>
      </rPr>
      <t>Síðast uppfært: 17/04/2023</t>
    </r>
    <r>
      <rPr>
        <sz val="11"/>
        <color theme="1"/>
        <rFont val="Avenir Next LT Pro"/>
        <family val="2"/>
      </rPr>
      <t xml:space="preserve">
Þetta eru tölurnar eins og þær standa miða við þessa dagsetningu. Þar sem að losunarbókhaldið er í stöðugri endurskoðun með það markmið að hafa það eins nákvæmt og mögulegt er þá geta allar þessar tölur breyst.</t>
    </r>
  </si>
  <si>
    <t>LOSUN GHL 2021</t>
  </si>
  <si>
    <t>LOSUN GHL 1990-2050</t>
  </si>
  <si>
    <t>LOSUN EFTIR GEIRUM</t>
  </si>
  <si>
    <r>
      <t>WEM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</t>
    </r>
  </si>
  <si>
    <t>WEM - án vegasamgna og fiskiskipa</t>
  </si>
  <si>
    <t>WEM - Önnur flokkaskipting</t>
  </si>
  <si>
    <t>Önnur flokkaskipting</t>
  </si>
  <si>
    <t>Mismunur</t>
  </si>
  <si>
    <t>Innanlandsflug **</t>
  </si>
  <si>
    <t>ETS, BÁÍ og LULUCF til 2050</t>
  </si>
  <si>
    <t>LOSUN EFTIR SKULDBINDINGUM: ETS, BÁÍ og LULUCF</t>
  </si>
  <si>
    <t>Hlutfall af heildarlosun</t>
  </si>
  <si>
    <t>Hlutfall, breyting og áætluð breyting í prósentu</t>
  </si>
  <si>
    <r>
      <t>Hlutfall, breyting og áætluð breyting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-íg.</t>
    </r>
  </si>
  <si>
    <t>IPCC flokkaskipting</t>
  </si>
  <si>
    <r>
      <t>WEM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-íg.</t>
    </r>
  </si>
  <si>
    <t>WAM - með LULUCF</t>
  </si>
  <si>
    <r>
      <t>WEM í kt CO</t>
    </r>
    <r>
      <rPr>
        <vertAlign val="subscript"/>
        <sz val="18"/>
        <color theme="1"/>
        <rFont val="Avenir Next LT Pro"/>
        <family val="2"/>
      </rPr>
      <t>2</t>
    </r>
    <r>
      <rPr>
        <sz val="18"/>
        <color theme="1"/>
        <rFont val="Avenir Next LT Pro"/>
        <family val="2"/>
      </rPr>
      <t>-íg.</t>
    </r>
  </si>
  <si>
    <r>
      <t>Með LULUCF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-íg.</t>
    </r>
  </si>
  <si>
    <t xml:space="preserve">Með LULUCF í prósentu </t>
  </si>
  <si>
    <t xml:space="preserve">Án LULUCF í prósentu </t>
  </si>
  <si>
    <r>
      <t>Án LULUCF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-íg.</t>
    </r>
  </si>
  <si>
    <r>
      <t>BÁÍ í kt CO</t>
    </r>
    <r>
      <rPr>
        <vertAlign val="subscript"/>
        <sz val="20"/>
        <color theme="1"/>
        <rFont val="Avenir Next LT Pro"/>
        <family val="2"/>
      </rPr>
      <t>2</t>
    </r>
    <r>
      <rPr>
        <sz val="20"/>
        <color theme="1"/>
        <rFont val="Avenir Next LT Pro"/>
        <family val="2"/>
      </rPr>
      <t>-íg.</t>
    </r>
  </si>
  <si>
    <t>BÁÍ - WEM</t>
  </si>
  <si>
    <t>BÁÍ - WEM vs. WAM</t>
  </si>
  <si>
    <t>BÁÍ - WEM vs WAM vs losunarhlutanir</t>
  </si>
  <si>
    <t>BÁÍ - söguleg losun</t>
  </si>
  <si>
    <t>Grunnsviðsmynd (WEM)</t>
  </si>
  <si>
    <t>Viðbótarsviðsmynd (WAM)</t>
  </si>
  <si>
    <t>WAM með stöðvun framræsts votlendis (WDS)</t>
  </si>
  <si>
    <t>LANDBÚNAÐUR (IPCC flokkaskipting)</t>
  </si>
  <si>
    <t>LANDBÚNAÐUR (önnurflokkaskipting)</t>
  </si>
  <si>
    <t xml:space="preserve">Grunnsviðsmynd (WEM) </t>
  </si>
  <si>
    <r>
      <t xml:space="preserve">JCD
</t>
    </r>
    <r>
      <rPr>
        <b/>
        <i/>
        <sz val="10"/>
        <rFont val="Calibri"/>
        <family val="2"/>
        <scheme val="minor"/>
      </rPr>
      <t>Losun á beinni ábyrgð Íslands, fyrir árið 2005, eins og hún var reiknuð þegar lagður var grunnur að útreikningum á losunarúthlutunum sbr. JCD 29/2022 (Join Committee Decision)</t>
    </r>
  </si>
  <si>
    <t>LANDBÚNAÐUR (önnur skipting)</t>
  </si>
  <si>
    <t>Chanee Jónsdóttir Thianthong, Umhverfisstofnun</t>
  </si>
  <si>
    <t>Rafn Helgason, Umhverfisstofnun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</si>
</sst>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00%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vertAlign val="subscript"/>
      <sz val="10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bscript"/>
      <sz val="10"/>
      <color theme="0" tint="-0.34998626667073579"/>
      <name val="Calibri"/>
      <family val="2"/>
      <scheme val="minor"/>
    </font>
    <font>
      <sz val="10"/>
      <color theme="2" tint="-0.14999847407452621"/>
      <name val="Calibri"/>
      <family val="2"/>
      <scheme val="minor"/>
    </font>
    <font>
      <vertAlign val="subscript"/>
      <sz val="10"/>
      <color theme="2" tint="-0.1499984740745262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1"/>
      <color theme="0" tint="-0.249977111117893"/>
      <name val="Avenir Next LT Pro"/>
      <family val="2"/>
    </font>
    <font>
      <b/>
      <sz val="11"/>
      <color theme="0"/>
      <name val="Avenir Next LT Pro"/>
      <family val="2"/>
    </font>
    <font>
      <sz val="11"/>
      <color theme="0"/>
      <name val="Avenir Next LT Pro"/>
      <family val="2"/>
    </font>
    <font>
      <sz val="18"/>
      <color theme="1"/>
      <name val="Avenir Next LT Pro"/>
      <family val="2"/>
    </font>
    <font>
      <b/>
      <sz val="11"/>
      <name val="Avenir Next LT Pro"/>
      <family val="2"/>
    </font>
    <font>
      <sz val="11"/>
      <name val="Avenir Next LT Pro"/>
      <family val="2"/>
    </font>
    <font>
      <i/>
      <sz val="11"/>
      <color theme="0" tint="-0.499984740745262"/>
      <name val="Avenir Next LT Pro"/>
      <family val="2"/>
    </font>
    <font>
      <vertAlign val="subscript"/>
      <sz val="18"/>
      <color theme="1"/>
      <name val="Avenir Next LT Pro"/>
      <family val="2"/>
    </font>
    <font>
      <sz val="11"/>
      <color theme="0" tint="-0.499984740745262"/>
      <name val="Avenir Next LT Pro"/>
      <family val="2"/>
    </font>
    <font>
      <i/>
      <vertAlign val="subscript"/>
      <sz val="11"/>
      <color theme="0" tint="-0.499984740745262"/>
      <name val="Avenir Next LT Pro"/>
      <family val="2"/>
    </font>
    <font>
      <b/>
      <sz val="11"/>
      <color theme="0" tint="-0.499984740745262"/>
      <name val="Avenir Next LT Pro"/>
      <family val="2"/>
    </font>
    <font>
      <sz val="11"/>
      <color theme="0" tint="-0.14999847407452621"/>
      <name val="Avenir Next LT Pro"/>
      <family val="2"/>
    </font>
    <font>
      <b/>
      <sz val="16"/>
      <color theme="1"/>
      <name val="Avenir Next LT Pro"/>
      <family val="2"/>
    </font>
    <font>
      <b/>
      <sz val="12"/>
      <color rgb="FF0073B4"/>
      <name val="Avenir Next LT Pro"/>
      <family val="2"/>
    </font>
    <font>
      <b/>
      <sz val="12"/>
      <color rgb="FFFFAF73"/>
      <name val="Avenir Next LT Pro"/>
      <family val="2"/>
    </font>
    <font>
      <b/>
      <sz val="12"/>
      <color rgb="FF7FB9D9"/>
      <name val="Avenir Next LT Pro"/>
      <family val="2"/>
    </font>
    <font>
      <b/>
      <sz val="12"/>
      <color rgb="FF41A86E"/>
      <name val="Avenir Next LT Pro"/>
      <family val="2"/>
    </font>
    <font>
      <b/>
      <sz val="12"/>
      <color rgb="FFFF6941"/>
      <name val="Avenir Next LT Pro"/>
      <family val="2"/>
    </font>
    <font>
      <b/>
      <sz val="12"/>
      <color theme="1"/>
      <name val="Avenir Next LT Pro"/>
      <family val="2"/>
    </font>
    <font>
      <b/>
      <sz val="12"/>
      <color rgb="FF8E96A0"/>
      <name val="Avenir Next LT Pro"/>
      <family val="2"/>
    </font>
    <font>
      <b/>
      <sz val="12"/>
      <color rgb="FFF0F564"/>
      <name val="Avenir Next LT Pro"/>
      <family val="2"/>
    </font>
    <font>
      <b/>
      <sz val="12"/>
      <color rgb="FFEBE10F"/>
      <name val="Avenir Next LT Pro"/>
      <family val="2"/>
    </font>
    <font>
      <sz val="11"/>
      <color theme="5"/>
      <name val="Avenir Next LT Pro"/>
      <family val="2"/>
    </font>
    <font>
      <sz val="11"/>
      <color rgb="FFFFFF00"/>
      <name val="Avenir Next LT Pro"/>
      <family val="2"/>
    </font>
    <font>
      <b/>
      <sz val="24"/>
      <color theme="0"/>
      <name val="Avenir Next LT Pro"/>
      <family val="2"/>
    </font>
    <font>
      <sz val="24"/>
      <color theme="0"/>
      <name val="Avenir Next LT Pro"/>
      <family val="2"/>
    </font>
    <font>
      <b/>
      <sz val="20"/>
      <color theme="1"/>
      <name val="Avenir Next LT Pro"/>
      <family val="2"/>
    </font>
    <font>
      <b/>
      <sz val="14"/>
      <color theme="1"/>
      <name val="Avenir Next LT Pro"/>
      <family val="2"/>
    </font>
    <font>
      <sz val="11"/>
      <color theme="8"/>
      <name val="Avenir Next LT Pro"/>
      <family val="2"/>
    </font>
    <font>
      <b/>
      <sz val="10"/>
      <color theme="0" tint="-0.34998626667073579"/>
      <name val="Avenir Next LT Pro"/>
      <family val="2"/>
    </font>
    <font>
      <sz val="10"/>
      <color theme="0" tint="-0.34998626667073579"/>
      <name val="Avenir Next LT Pro"/>
      <family val="2"/>
    </font>
    <font>
      <b/>
      <sz val="24"/>
      <color theme="1"/>
      <name val="Avenir Next LT Pro"/>
      <family val="2"/>
    </font>
    <font>
      <b/>
      <sz val="11"/>
      <color theme="0" tint="-0.14999847407452621"/>
      <name val="Avenir Next LT Pro"/>
      <family val="2"/>
    </font>
    <font>
      <b/>
      <sz val="10"/>
      <color theme="0" tint="-0.249977111117893"/>
      <name val="Avenir Next LT Pro"/>
      <family val="2"/>
    </font>
    <font>
      <sz val="10"/>
      <color theme="0" tint="-0.249977111117893"/>
      <name val="Avenir Next LT Pro"/>
      <family val="2"/>
    </font>
    <font>
      <b/>
      <sz val="22"/>
      <color theme="0"/>
      <name val="Avenir Next LT Pro"/>
      <family val="2"/>
    </font>
    <font>
      <sz val="20"/>
      <color theme="1"/>
      <name val="Avenir Next LT Pro"/>
      <family val="2"/>
    </font>
    <font>
      <vertAlign val="subscript"/>
      <sz val="20"/>
      <color theme="1"/>
      <name val="Avenir Next LT Pro"/>
      <family val="2"/>
    </font>
    <font>
      <sz val="20"/>
      <name val="Avenir Next LT Pro"/>
      <family val="2"/>
    </font>
    <font>
      <b/>
      <sz val="24"/>
      <color theme="0" tint="-0.249977111117893"/>
      <name val="Avenir Next LT Pro"/>
      <family val="2"/>
    </font>
    <font>
      <b/>
      <sz val="18"/>
      <color theme="1"/>
      <name val="Avenir Next LT Pro"/>
      <family val="2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2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566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E2D4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0D3B6"/>
        <bgColor indexed="64"/>
      </patternFill>
    </fill>
    <fill>
      <patternFill patternType="solid">
        <fgColor rgb="FF41A86E"/>
        <bgColor indexed="64"/>
      </patternFill>
    </fill>
    <fill>
      <patternFill patternType="solid">
        <fgColor rgb="FF3789B7"/>
        <bgColor indexed="64"/>
      </patternFill>
    </fill>
    <fill>
      <patternFill patternType="solid">
        <fgColor rgb="FFFF6941"/>
        <bgColor indexed="64"/>
      </patternFill>
    </fill>
    <fill>
      <patternFill patternType="solid">
        <fgColor rgb="FFF0F564"/>
        <bgColor indexed="64"/>
      </patternFill>
    </fill>
    <fill>
      <patternFill patternType="solid">
        <fgColor rgb="FF7FB9D9"/>
        <bgColor indexed="64"/>
      </patternFill>
    </fill>
    <fill>
      <patternFill patternType="solid">
        <fgColor rgb="FFFFAF73"/>
        <bgColor indexed="64"/>
      </patternFill>
    </fill>
    <fill>
      <patternFill patternType="solid">
        <fgColor rgb="FFEBE10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rgb="FF41A86E"/>
      </top>
      <bottom/>
      <diagonal/>
    </border>
    <border>
      <left/>
      <right/>
      <top style="thick">
        <color rgb="FF0073B4"/>
      </top>
      <bottom/>
      <diagonal/>
    </border>
    <border>
      <left/>
      <right/>
      <top style="thick">
        <color rgb="FFFF6941"/>
      </top>
      <bottom/>
      <diagonal/>
    </border>
    <border>
      <left/>
      <right style="thick">
        <color rgb="FF41A86E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41A86E"/>
      </bottom>
      <diagonal/>
    </border>
    <border>
      <left/>
      <right/>
      <top/>
      <bottom style="thick">
        <color rgb="FF0073B4"/>
      </bottom>
      <diagonal/>
    </border>
    <border>
      <left/>
      <right/>
      <top style="thick">
        <color rgb="FFEBE10F"/>
      </top>
      <bottom/>
      <diagonal/>
    </border>
    <border>
      <left/>
      <right/>
      <top/>
      <bottom style="thick">
        <color rgb="FFFFAF73"/>
      </bottom>
      <diagonal/>
    </border>
    <border>
      <left style="thick">
        <color rgb="FF41A86E"/>
      </left>
      <right/>
      <top/>
      <bottom/>
      <diagonal/>
    </border>
    <border>
      <left style="thick">
        <color rgb="FFFFAF73"/>
      </left>
      <right/>
      <top/>
      <bottom/>
      <diagonal/>
    </border>
    <border>
      <left/>
      <right style="thick">
        <color rgb="FFFFAF73"/>
      </right>
      <top/>
      <bottom/>
      <diagonal/>
    </border>
    <border>
      <left style="thick">
        <color rgb="FF0073B4"/>
      </left>
      <right/>
      <top/>
      <bottom/>
      <diagonal/>
    </border>
    <border>
      <left style="thick">
        <color rgb="FF1E2D41"/>
      </left>
      <right/>
      <top/>
      <bottom/>
      <diagonal/>
    </border>
    <border>
      <left/>
      <right style="thick">
        <color rgb="FFA0D3B6"/>
      </right>
      <top/>
      <bottom/>
      <diagonal/>
    </border>
    <border>
      <left style="thick">
        <color rgb="FFA0D3B6"/>
      </left>
      <right/>
      <top/>
      <bottom/>
      <diagonal/>
    </border>
    <border>
      <left/>
      <right style="thick">
        <color rgb="FFFF6941"/>
      </right>
      <top/>
      <bottom/>
      <diagonal/>
    </border>
    <border>
      <left style="thick">
        <color rgb="FFFF694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rgb="FF005A50"/>
      </left>
      <right/>
      <top/>
      <bottom/>
      <diagonal/>
    </border>
    <border>
      <left/>
      <right style="thick">
        <color rgb="FF41A86E"/>
      </right>
      <top/>
      <bottom/>
      <diagonal/>
    </border>
    <border>
      <left/>
      <right style="thick">
        <color rgb="FF0073B4"/>
      </right>
      <top/>
      <bottom/>
      <diagonal/>
    </border>
    <border>
      <left/>
      <right style="thick">
        <color rgb="FF1E2D41"/>
      </right>
      <top/>
      <bottom/>
      <diagonal/>
    </border>
    <border>
      <left/>
      <right style="thick">
        <color rgb="FF7FB9D9"/>
      </right>
      <top/>
      <bottom/>
      <diagonal/>
    </border>
    <border>
      <left style="thick">
        <color rgb="FF7FB9D9"/>
      </left>
      <right/>
      <top/>
      <bottom/>
      <diagonal/>
    </border>
    <border>
      <left style="thick">
        <color rgb="FFEBE10F"/>
      </left>
      <right/>
      <top/>
      <bottom/>
      <diagonal/>
    </border>
    <border>
      <left/>
      <right style="thick">
        <color rgb="FFEBE10F"/>
      </right>
      <top/>
      <bottom/>
      <diagonal/>
    </border>
    <border>
      <left style="thick">
        <color rgb="FF8E96A0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32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Border="1"/>
    <xf numFmtId="0" fontId="6" fillId="3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 applyAlignment="1">
      <alignment vertical="center"/>
    </xf>
    <xf numFmtId="0" fontId="6" fillId="3" borderId="11" xfId="0" applyFont="1" applyFill="1" applyBorder="1"/>
    <xf numFmtId="1" fontId="8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Fill="1" applyBorder="1"/>
    <xf numFmtId="0" fontId="16" fillId="0" borderId="0" xfId="0" applyFont="1" applyBorder="1"/>
    <xf numFmtId="0" fontId="18" fillId="0" borderId="0" xfId="0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3" fillId="5" borderId="0" xfId="0" applyNumberFormat="1" applyFont="1" applyFill="1" applyBorder="1"/>
    <xf numFmtId="1" fontId="22" fillId="5" borderId="0" xfId="0" applyNumberFormat="1" applyFont="1" applyFill="1" applyBorder="1"/>
    <xf numFmtId="0" fontId="23" fillId="6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1" fontId="23" fillId="5" borderId="0" xfId="0" applyNumberFormat="1" applyFont="1" applyFill="1" applyBorder="1"/>
    <xf numFmtId="165" fontId="15" fillId="0" borderId="0" xfId="1" applyNumberFormat="1" applyFont="1" applyBorder="1"/>
    <xf numFmtId="0" fontId="15" fillId="0" borderId="0" xfId="0" applyFont="1" applyFill="1" applyBorder="1"/>
    <xf numFmtId="1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" fontId="20" fillId="6" borderId="0" xfId="0" applyNumberFormat="1" applyFont="1" applyFill="1" applyBorder="1" applyAlignment="1">
      <alignment horizontal="center" vertical="center"/>
    </xf>
    <xf numFmtId="1" fontId="14" fillId="6" borderId="0" xfId="0" applyNumberFormat="1" applyFont="1" applyFill="1" applyBorder="1"/>
    <xf numFmtId="1" fontId="0" fillId="6" borderId="0" xfId="0" applyNumberFormat="1" applyFill="1" applyBorder="1"/>
    <xf numFmtId="0" fontId="23" fillId="10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1" fontId="8" fillId="10" borderId="0" xfId="0" applyNumberFormat="1" applyFont="1" applyFill="1" applyBorder="1"/>
    <xf numFmtId="0" fontId="15" fillId="10" borderId="0" xfId="0" applyFont="1" applyFill="1" applyBorder="1"/>
    <xf numFmtId="165" fontId="15" fillId="10" borderId="0" xfId="1" applyNumberFormat="1" applyFont="1" applyFill="1" applyBorder="1"/>
    <xf numFmtId="0" fontId="0" fillId="10" borderId="0" xfId="0" applyFill="1" applyBorder="1"/>
    <xf numFmtId="0" fontId="23" fillId="11" borderId="0" xfId="0" applyFont="1" applyFill="1" applyBorder="1" applyAlignment="1">
      <alignment horizontal="center" vertical="center"/>
    </xf>
    <xf numFmtId="1" fontId="8" fillId="11" borderId="0" xfId="0" applyNumberFormat="1" applyFont="1" applyFill="1" applyBorder="1"/>
    <xf numFmtId="0" fontId="8" fillId="11" borderId="0" xfId="0" applyFont="1" applyFill="1" applyBorder="1"/>
    <xf numFmtId="165" fontId="15" fillId="11" borderId="0" xfId="1" applyNumberFormat="1" applyFont="1" applyFill="1" applyBorder="1"/>
    <xf numFmtId="0" fontId="15" fillId="11" borderId="0" xfId="0" applyFont="1" applyFill="1" applyBorder="1"/>
    <xf numFmtId="0" fontId="0" fillId="11" borderId="0" xfId="0" applyFill="1" applyBorder="1"/>
    <xf numFmtId="0" fontId="23" fillId="12" borderId="0" xfId="0" applyFont="1" applyFill="1" applyBorder="1" applyAlignment="1">
      <alignment horizontal="center" vertical="center"/>
    </xf>
    <xf numFmtId="1" fontId="8" fillId="12" borderId="0" xfId="0" applyNumberFormat="1" applyFont="1" applyFill="1" applyBorder="1"/>
    <xf numFmtId="0" fontId="8" fillId="12" borderId="0" xfId="0" applyFont="1" applyFill="1" applyBorder="1"/>
    <xf numFmtId="165" fontId="15" fillId="12" borderId="0" xfId="1" applyNumberFormat="1" applyFont="1" applyFill="1" applyBorder="1"/>
    <xf numFmtId="0" fontId="15" fillId="12" borderId="0" xfId="0" applyFont="1" applyFill="1" applyBorder="1"/>
    <xf numFmtId="0" fontId="0" fillId="12" borderId="0" xfId="0" applyFill="1" applyBorder="1"/>
    <xf numFmtId="0" fontId="23" fillId="13" borderId="0" xfId="0" applyFont="1" applyFill="1" applyBorder="1" applyAlignment="1">
      <alignment horizontal="center" vertical="center"/>
    </xf>
    <xf numFmtId="1" fontId="8" fillId="13" borderId="0" xfId="0" applyNumberFormat="1" applyFont="1" applyFill="1" applyBorder="1"/>
    <xf numFmtId="0" fontId="8" fillId="13" borderId="0" xfId="0" applyFont="1" applyFill="1" applyBorder="1"/>
    <xf numFmtId="165" fontId="15" fillId="13" borderId="0" xfId="1" applyNumberFormat="1" applyFont="1" applyFill="1" applyBorder="1"/>
    <xf numFmtId="0" fontId="15" fillId="13" borderId="0" xfId="0" applyFont="1" applyFill="1" applyBorder="1"/>
    <xf numFmtId="0" fontId="0" fillId="13" borderId="0" xfId="0" applyFill="1" applyBorder="1"/>
    <xf numFmtId="0" fontId="23" fillId="14" borderId="0" xfId="0" applyFont="1" applyFill="1" applyBorder="1" applyAlignment="1">
      <alignment horizontal="center" vertical="center"/>
    </xf>
    <xf numFmtId="1" fontId="8" fillId="14" borderId="0" xfId="0" applyNumberFormat="1" applyFont="1" applyFill="1" applyBorder="1"/>
    <xf numFmtId="0" fontId="8" fillId="14" borderId="0" xfId="0" applyFont="1" applyFill="1" applyBorder="1"/>
    <xf numFmtId="0" fontId="0" fillId="14" borderId="0" xfId="0" applyFill="1" applyBorder="1"/>
    <xf numFmtId="0" fontId="23" fillId="9" borderId="0" xfId="0" applyFont="1" applyFill="1" applyBorder="1" applyAlignment="1">
      <alignment horizontal="center" vertical="center"/>
    </xf>
    <xf numFmtId="1" fontId="8" fillId="9" borderId="0" xfId="0" applyNumberFormat="1" applyFont="1" applyFill="1" applyBorder="1"/>
    <xf numFmtId="0" fontId="8" fillId="9" borderId="0" xfId="0" applyFont="1" applyFill="1" applyBorder="1"/>
    <xf numFmtId="165" fontId="15" fillId="9" borderId="0" xfId="1" applyNumberFormat="1" applyFont="1" applyFill="1" applyBorder="1"/>
    <xf numFmtId="0" fontId="15" fillId="9" borderId="0" xfId="0" applyFont="1" applyFill="1" applyBorder="1"/>
    <xf numFmtId="0" fontId="0" fillId="9" borderId="0" xfId="0" applyFill="1" applyBorder="1"/>
    <xf numFmtId="0" fontId="18" fillId="15" borderId="0" xfId="0" applyFont="1" applyFill="1" applyBorder="1" applyAlignment="1">
      <alignment horizontal="center" vertical="center"/>
    </xf>
    <xf numFmtId="0" fontId="15" fillId="15" borderId="0" xfId="0" applyFont="1" applyFill="1" applyBorder="1"/>
    <xf numFmtId="0" fontId="0" fillId="15" borderId="0" xfId="0" applyFill="1" applyBorder="1"/>
    <xf numFmtId="0" fontId="8" fillId="0" borderId="0" xfId="0" applyFont="1" applyFill="1" applyBorder="1"/>
    <xf numFmtId="1" fontId="8" fillId="0" borderId="0" xfId="0" applyNumberFormat="1" applyFont="1" applyFill="1" applyBorder="1"/>
    <xf numFmtId="1" fontId="9" fillId="0" borderId="0" xfId="0" applyNumberFormat="1" applyFont="1" applyFill="1" applyBorder="1"/>
    <xf numFmtId="0" fontId="24" fillId="0" borderId="0" xfId="0" applyFont="1" applyFill="1" applyBorder="1"/>
    <xf numFmtId="165" fontId="15" fillId="0" borderId="0" xfId="1" applyNumberFormat="1" applyFont="1" applyFill="1" applyBorder="1"/>
    <xf numFmtId="1" fontId="14" fillId="0" borderId="0" xfId="0" applyNumberFormat="1" applyFont="1" applyFill="1" applyBorder="1"/>
    <xf numFmtId="1" fontId="0" fillId="0" borderId="0" xfId="0" applyNumberFormat="1" applyFill="1" applyBorder="1"/>
    <xf numFmtId="1" fontId="21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/>
    <xf numFmtId="1" fontId="2" fillId="0" borderId="0" xfId="0" applyNumberFormat="1" applyFont="1" applyFill="1" applyBorder="1"/>
    <xf numFmtId="0" fontId="14" fillId="0" borderId="0" xfId="0" applyFont="1" applyFill="1" applyBorder="1"/>
    <xf numFmtId="165" fontId="14" fillId="0" borderId="0" xfId="1" applyNumberFormat="1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8" fillId="11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2" fontId="19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/>
    <xf numFmtId="1" fontId="31" fillId="0" borderId="0" xfId="0" applyNumberFormat="1" applyFont="1" applyFill="1" applyBorder="1"/>
    <xf numFmtId="0" fontId="0" fillId="0" borderId="0" xfId="0" applyFont="1" applyFill="1" applyBorder="1"/>
    <xf numFmtId="0" fontId="33" fillId="4" borderId="0" xfId="0" applyFont="1" applyFill="1" applyBorder="1"/>
    <xf numFmtId="0" fontId="35" fillId="4" borderId="0" xfId="0" applyFont="1" applyFill="1" applyBorder="1" applyAlignment="1">
      <alignment vertical="center"/>
    </xf>
    <xf numFmtId="0" fontId="36" fillId="4" borderId="0" xfId="0" applyFont="1" applyFill="1" applyBorder="1" applyAlignment="1">
      <alignment horizontal="left" vertical="center" wrapText="1"/>
    </xf>
    <xf numFmtId="0" fontId="37" fillId="4" borderId="0" xfId="0" applyFont="1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/>
    <xf numFmtId="0" fontId="34" fillId="4" borderId="0" xfId="0" applyFont="1" applyFill="1" applyBorder="1" applyAlignment="1">
      <alignment horizontal="left"/>
    </xf>
    <xf numFmtId="9" fontId="34" fillId="4" borderId="0" xfId="1" applyFont="1" applyFill="1" applyBorder="1" applyAlignment="1">
      <alignment horizontal="center" vertical="center"/>
    </xf>
    <xf numFmtId="165" fontId="34" fillId="4" borderId="0" xfId="1" applyNumberFormat="1" applyFont="1" applyFill="1" applyBorder="1" applyAlignment="1">
      <alignment horizontal="center" vertical="center"/>
    </xf>
    <xf numFmtId="9" fontId="34" fillId="4" borderId="0" xfId="1" applyNumberFormat="1" applyFont="1" applyFill="1" applyBorder="1" applyAlignment="1">
      <alignment horizontal="center" vertical="center"/>
    </xf>
    <xf numFmtId="0" fontId="41" fillId="4" borderId="0" xfId="0" applyFont="1" applyFill="1" applyBorder="1"/>
    <xf numFmtId="0" fontId="33" fillId="4" borderId="0" xfId="0" applyFont="1" applyFill="1" applyBorder="1" applyAlignment="1">
      <alignment vertical="top"/>
    </xf>
    <xf numFmtId="0" fontId="41" fillId="4" borderId="0" xfId="0" applyFont="1" applyFill="1" applyBorder="1" applyAlignment="1">
      <alignment vertical="top"/>
    </xf>
    <xf numFmtId="0" fontId="33" fillId="4" borderId="41" xfId="0" applyFont="1" applyFill="1" applyBorder="1" applyAlignment="1"/>
    <xf numFmtId="0" fontId="33" fillId="4" borderId="30" xfId="0" applyFont="1" applyFill="1" applyBorder="1" applyAlignment="1"/>
    <xf numFmtId="0" fontId="33" fillId="4" borderId="0" xfId="0" applyFont="1" applyFill="1" applyBorder="1" applyAlignment="1">
      <alignment horizontal="center" vertical="top"/>
    </xf>
    <xf numFmtId="0" fontId="38" fillId="4" borderId="0" xfId="0" applyFont="1" applyFill="1" applyBorder="1" applyAlignment="1">
      <alignment vertical="top"/>
    </xf>
    <xf numFmtId="0" fontId="33" fillId="4" borderId="35" xfId="0" applyFont="1" applyFill="1" applyBorder="1" applyAlignment="1"/>
    <xf numFmtId="164" fontId="33" fillId="4" borderId="0" xfId="0" applyNumberFormat="1" applyFont="1" applyFill="1" applyBorder="1"/>
    <xf numFmtId="0" fontId="34" fillId="4" borderId="0" xfId="0" applyFont="1" applyFill="1" applyBorder="1"/>
    <xf numFmtId="0" fontId="33" fillId="4" borderId="0" xfId="0" applyFont="1" applyFill="1" applyBorder="1" applyAlignment="1">
      <alignment horizontal="center"/>
    </xf>
    <xf numFmtId="10" fontId="33" fillId="4" borderId="0" xfId="1" applyNumberFormat="1" applyFont="1" applyFill="1" applyBorder="1" applyAlignment="1">
      <alignment horizontal="center"/>
    </xf>
    <xf numFmtId="1" fontId="38" fillId="4" borderId="0" xfId="0" applyNumberFormat="1" applyFont="1" applyFill="1" applyBorder="1" applyAlignment="1">
      <alignment vertical="top"/>
    </xf>
    <xf numFmtId="165" fontId="33" fillId="4" borderId="0" xfId="1" applyNumberFormat="1" applyFont="1" applyFill="1" applyBorder="1"/>
    <xf numFmtId="0" fontId="33" fillId="4" borderId="36" xfId="0" applyFont="1" applyFill="1" applyBorder="1"/>
    <xf numFmtId="0" fontId="34" fillId="4" borderId="32" xfId="0" applyFont="1" applyFill="1" applyBorder="1"/>
    <xf numFmtId="0" fontId="43" fillId="4" borderId="0" xfId="0" applyFont="1" applyFill="1" applyBorder="1"/>
    <xf numFmtId="9" fontId="45" fillId="4" borderId="0" xfId="1" applyFont="1" applyFill="1" applyBorder="1"/>
    <xf numFmtId="165" fontId="45" fillId="4" borderId="0" xfId="1" applyNumberFormat="1" applyFont="1" applyFill="1" applyBorder="1"/>
    <xf numFmtId="9" fontId="45" fillId="4" borderId="0" xfId="1" applyNumberFormat="1" applyFont="1" applyFill="1" applyBorder="1"/>
    <xf numFmtId="10" fontId="43" fillId="4" borderId="0" xfId="1" applyNumberFormat="1" applyFont="1" applyFill="1" applyBorder="1" applyAlignment="1">
      <alignment horizontal="center"/>
    </xf>
    <xf numFmtId="165" fontId="43" fillId="4" borderId="0" xfId="1" applyNumberFormat="1" applyFont="1" applyFill="1" applyBorder="1"/>
    <xf numFmtId="3" fontId="40" fillId="4" borderId="24" xfId="1" applyNumberFormat="1" applyFont="1" applyFill="1" applyBorder="1"/>
    <xf numFmtId="3" fontId="40" fillId="4" borderId="0" xfId="1" applyNumberFormat="1" applyFont="1" applyFill="1" applyBorder="1"/>
    <xf numFmtId="3" fontId="40" fillId="4" borderId="26" xfId="1" applyNumberFormat="1" applyFont="1" applyFill="1" applyBorder="1"/>
    <xf numFmtId="3" fontId="40" fillId="4" borderId="40" xfId="1" applyNumberFormat="1" applyFont="1" applyFill="1" applyBorder="1"/>
    <xf numFmtId="3" fontId="40" fillId="4" borderId="31" xfId="1" applyNumberFormat="1" applyFont="1" applyFill="1" applyBorder="1"/>
    <xf numFmtId="3" fontId="39" fillId="4" borderId="33" xfId="1" applyNumberFormat="1" applyFont="1" applyFill="1" applyBorder="1"/>
    <xf numFmtId="3" fontId="39" fillId="4" borderId="0" xfId="1" applyNumberFormat="1" applyFont="1" applyFill="1" applyBorder="1"/>
    <xf numFmtId="0" fontId="34" fillId="4" borderId="32" xfId="0" applyFont="1" applyFill="1" applyBorder="1" applyAlignment="1">
      <alignment horizontal="left"/>
    </xf>
    <xf numFmtId="1" fontId="39" fillId="4" borderId="0" xfId="1" applyNumberFormat="1" applyFont="1" applyFill="1" applyBorder="1"/>
    <xf numFmtId="9" fontId="40" fillId="4" borderId="0" xfId="1" applyNumberFormat="1" applyFont="1" applyFill="1" applyBorder="1"/>
    <xf numFmtId="0" fontId="41" fillId="4" borderId="0" xfId="0" applyFont="1" applyFill="1" applyBorder="1" applyAlignment="1">
      <alignment vertical="center"/>
    </xf>
    <xf numFmtId="9" fontId="34" fillId="4" borderId="0" xfId="1" applyFont="1" applyFill="1" applyBorder="1"/>
    <xf numFmtId="165" fontId="34" fillId="4" borderId="0" xfId="1" applyNumberFormat="1" applyFont="1" applyFill="1" applyBorder="1"/>
    <xf numFmtId="9" fontId="34" fillId="4" borderId="0" xfId="1" applyNumberFormat="1" applyFont="1" applyFill="1" applyBorder="1"/>
    <xf numFmtId="0" fontId="43" fillId="4" borderId="0" xfId="0" applyFont="1" applyFill="1" applyBorder="1" applyAlignment="1">
      <alignment vertical="center" wrapText="1"/>
    </xf>
    <xf numFmtId="0" fontId="40" fillId="4" borderId="0" xfId="0" applyFont="1" applyFill="1" applyBorder="1"/>
    <xf numFmtId="166" fontId="33" fillId="4" borderId="0" xfId="1" applyNumberFormat="1" applyFont="1" applyFill="1" applyBorder="1"/>
    <xf numFmtId="0" fontId="45" fillId="4" borderId="0" xfId="0" applyFont="1" applyFill="1" applyBorder="1"/>
    <xf numFmtId="0" fontId="45" fillId="4" borderId="0" xfId="0" applyFont="1" applyFill="1" applyBorder="1" applyAlignment="1">
      <alignment horizontal="center"/>
    </xf>
    <xf numFmtId="0" fontId="33" fillId="4" borderId="17" xfId="0" applyFont="1" applyFill="1" applyBorder="1" applyAlignment="1">
      <alignment horizontal="left"/>
    </xf>
    <xf numFmtId="0" fontId="33" fillId="4" borderId="18" xfId="0" applyFont="1" applyFill="1" applyBorder="1" applyAlignment="1">
      <alignment horizontal="left"/>
    </xf>
    <xf numFmtId="0" fontId="33" fillId="4" borderId="0" xfId="0" applyFont="1" applyFill="1" applyBorder="1" applyAlignment="1">
      <alignment horizontal="left"/>
    </xf>
    <xf numFmtId="0" fontId="33" fillId="4" borderId="30" xfId="0" applyFont="1" applyFill="1" applyBorder="1" applyAlignment="1">
      <alignment horizontal="left"/>
    </xf>
    <xf numFmtId="0" fontId="34" fillId="4" borderId="18" xfId="0" applyFont="1" applyFill="1" applyBorder="1" applyAlignment="1">
      <alignment horizontal="left"/>
    </xf>
    <xf numFmtId="0" fontId="43" fillId="4" borderId="0" xfId="0" applyFont="1" applyFill="1" applyBorder="1" applyAlignment="1"/>
    <xf numFmtId="0" fontId="33" fillId="4" borderId="28" xfId="0" applyFont="1" applyFill="1" applyBorder="1" applyAlignment="1">
      <alignment horizontal="left"/>
    </xf>
    <xf numFmtId="1" fontId="43" fillId="4" borderId="0" xfId="0" applyNumberFormat="1" applyFont="1" applyFill="1" applyBorder="1"/>
    <xf numFmtId="0" fontId="41" fillId="4" borderId="0" xfId="0" applyFont="1" applyFill="1" applyBorder="1" applyAlignment="1"/>
    <xf numFmtId="0" fontId="34" fillId="4" borderId="0" xfId="0" applyFont="1" applyFill="1" applyBorder="1" applyAlignment="1">
      <alignment horizontal="center" vertical="top" wrapText="1"/>
    </xf>
    <xf numFmtId="0" fontId="39" fillId="4" borderId="0" xfId="0" applyFont="1" applyFill="1" applyBorder="1" applyAlignment="1">
      <alignment horizontal="center" vertical="top" wrapText="1"/>
    </xf>
    <xf numFmtId="9" fontId="40" fillId="4" borderId="0" xfId="1" applyNumberFormat="1" applyFont="1" applyFill="1" applyBorder="1" applyAlignment="1">
      <alignment horizontal="center"/>
    </xf>
    <xf numFmtId="9" fontId="39" fillId="4" borderId="0" xfId="1" applyNumberFormat="1" applyFont="1" applyFill="1" applyBorder="1" applyAlignment="1">
      <alignment horizontal="center"/>
    </xf>
    <xf numFmtId="0" fontId="33" fillId="4" borderId="0" xfId="0" applyFont="1" applyFill="1" applyBorder="1" applyAlignment="1">
      <alignment horizontal="left" vertical="center"/>
    </xf>
    <xf numFmtId="9" fontId="15" fillId="0" borderId="0" xfId="1" applyFont="1" applyFill="1" applyBorder="1"/>
    <xf numFmtId="9" fontId="14" fillId="0" borderId="0" xfId="0" applyNumberFormat="1" applyFont="1" applyFill="1" applyBorder="1"/>
    <xf numFmtId="0" fontId="33" fillId="4" borderId="17" xfId="0" applyFont="1" applyFill="1" applyBorder="1" applyAlignment="1">
      <alignment horizontal="left" vertical="center"/>
    </xf>
    <xf numFmtId="0" fontId="33" fillId="4" borderId="18" xfId="0" applyFont="1" applyFill="1" applyBorder="1" applyAlignment="1">
      <alignment horizontal="left" vertical="center"/>
    </xf>
    <xf numFmtId="0" fontId="33" fillId="4" borderId="3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left" vertical="center" wrapText="1"/>
    </xf>
    <xf numFmtId="0" fontId="46" fillId="4" borderId="0" xfId="0" applyFont="1" applyFill="1"/>
    <xf numFmtId="0" fontId="33" fillId="4" borderId="0" xfId="0" applyFont="1" applyFill="1"/>
    <xf numFmtId="0" fontId="33" fillId="4" borderId="0" xfId="0" applyFont="1" applyFill="1" applyAlignment="1">
      <alignment horizontal="center"/>
    </xf>
    <xf numFmtId="0" fontId="33" fillId="4" borderId="0" xfId="0" applyFont="1" applyFill="1" applyAlignment="1">
      <alignment vertical="center"/>
    </xf>
    <xf numFmtId="0" fontId="33" fillId="4" borderId="0" xfId="0" applyFont="1" applyFill="1" applyAlignment="1">
      <alignment horizontal="center" vertical="center" wrapText="1"/>
    </xf>
    <xf numFmtId="0" fontId="59" fillId="7" borderId="0" xfId="0" applyFont="1" applyFill="1" applyAlignment="1">
      <alignment vertical="center"/>
    </xf>
    <xf numFmtId="0" fontId="60" fillId="7" borderId="0" xfId="0" applyFont="1" applyFill="1" applyAlignment="1">
      <alignment horizontal="center" vertical="center"/>
    </xf>
    <xf numFmtId="0" fontId="60" fillId="7" borderId="0" xfId="0" applyFont="1" applyFill="1" applyAlignment="1">
      <alignment vertical="center"/>
    </xf>
    <xf numFmtId="0" fontId="34" fillId="4" borderId="0" xfId="0" applyFont="1" applyFill="1"/>
    <xf numFmtId="0" fontId="47" fillId="4" borderId="0" xfId="0" applyFont="1" applyFill="1"/>
    <xf numFmtId="0" fontId="61" fillId="4" borderId="0" xfId="0" applyFont="1" applyFill="1" applyAlignment="1">
      <alignment vertical="center"/>
    </xf>
    <xf numFmtId="0" fontId="59" fillId="4" borderId="0" xfId="0" applyFont="1" applyFill="1" applyBorder="1" applyAlignment="1">
      <alignment vertical="center"/>
    </xf>
    <xf numFmtId="0" fontId="62" fillId="4" borderId="0" xfId="0" applyFont="1" applyFill="1" applyAlignment="1">
      <alignment vertical="center"/>
    </xf>
    <xf numFmtId="1" fontId="38" fillId="4" borderId="0" xfId="0" applyNumberFormat="1" applyFont="1" applyFill="1" applyBorder="1" applyAlignment="1">
      <alignment vertical="top" wrapText="1"/>
    </xf>
    <xf numFmtId="0" fontId="46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46" fillId="4" borderId="0" xfId="0" applyFont="1" applyFill="1" applyAlignment="1">
      <alignment vertical="center"/>
    </xf>
    <xf numFmtId="0" fontId="33" fillId="4" borderId="0" xfId="0" applyFont="1" applyFill="1" applyBorder="1" applyAlignment="1">
      <alignment vertical="center"/>
    </xf>
    <xf numFmtId="0" fontId="46" fillId="4" borderId="0" xfId="0" applyFont="1" applyFill="1" applyBorder="1"/>
    <xf numFmtId="0" fontId="33" fillId="4" borderId="0" xfId="0" applyFont="1" applyFill="1" applyBorder="1" applyAlignment="1">
      <alignment vertical="center" wrapText="1"/>
    </xf>
    <xf numFmtId="0" fontId="38" fillId="4" borderId="0" xfId="0" applyFont="1" applyFill="1"/>
    <xf numFmtId="0" fontId="64" fillId="4" borderId="0" xfId="0" applyFont="1" applyFill="1" applyBorder="1" applyAlignment="1">
      <alignment horizontal="left"/>
    </xf>
    <xf numFmtId="0" fontId="65" fillId="4" borderId="0" xfId="0" applyFont="1" applyFill="1" applyBorder="1" applyAlignment="1">
      <alignment horizontal="center"/>
    </xf>
    <xf numFmtId="1" fontId="64" fillId="4" borderId="0" xfId="0" applyNumberFormat="1" applyFont="1" applyFill="1" applyBorder="1"/>
    <xf numFmtId="0" fontId="59" fillId="7" borderId="0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vertical="center"/>
    </xf>
    <xf numFmtId="1" fontId="33" fillId="4" borderId="0" xfId="0" applyNumberFormat="1" applyFont="1" applyFill="1" applyBorder="1"/>
    <xf numFmtId="0" fontId="66" fillId="4" borderId="0" xfId="0" applyFont="1" applyFill="1" applyBorder="1"/>
    <xf numFmtId="0" fontId="61" fillId="4" borderId="0" xfId="0" applyFont="1" applyFill="1" applyBorder="1"/>
    <xf numFmtId="0" fontId="62" fillId="4" borderId="0" xfId="0" applyFont="1" applyFill="1" applyAlignment="1"/>
    <xf numFmtId="0" fontId="46" fillId="4" borderId="0" xfId="0" applyFont="1" applyFill="1" applyBorder="1" applyAlignment="1">
      <alignment vertical="center"/>
    </xf>
    <xf numFmtId="1" fontId="33" fillId="4" borderId="0" xfId="0" applyNumberFormat="1" applyFont="1" applyFill="1" applyBorder="1" applyAlignment="1">
      <alignment vertical="center"/>
    </xf>
    <xf numFmtId="165" fontId="33" fillId="4" borderId="0" xfId="1" applyNumberFormat="1" applyFont="1" applyFill="1" applyBorder="1" applyAlignment="1">
      <alignment vertical="center"/>
    </xf>
    <xf numFmtId="1" fontId="38" fillId="4" borderId="0" xfId="0" applyNumberFormat="1" applyFont="1" applyFill="1" applyBorder="1" applyAlignment="1">
      <alignment horizontal="center"/>
    </xf>
    <xf numFmtId="9" fontId="33" fillId="4" borderId="0" xfId="1" applyNumberFormat="1" applyFont="1" applyFill="1" applyBorder="1"/>
    <xf numFmtId="9" fontId="33" fillId="4" borderId="0" xfId="0" applyNumberFormat="1" applyFont="1" applyFill="1" applyBorder="1"/>
    <xf numFmtId="0" fontId="33" fillId="4" borderId="38" xfId="0" applyFont="1" applyFill="1" applyBorder="1"/>
    <xf numFmtId="0" fontId="34" fillId="4" borderId="0" xfId="0" applyFont="1" applyFill="1" applyBorder="1" applyAlignment="1">
      <alignment horizontal="right"/>
    </xf>
    <xf numFmtId="0" fontId="46" fillId="4" borderId="1" xfId="0" applyFont="1" applyFill="1" applyBorder="1"/>
    <xf numFmtId="0" fontId="33" fillId="4" borderId="1" xfId="0" applyFont="1" applyFill="1" applyBorder="1"/>
    <xf numFmtId="0" fontId="33" fillId="4" borderId="1" xfId="0" applyFont="1" applyFill="1" applyBorder="1" applyAlignment="1">
      <alignment horizontal="center"/>
    </xf>
    <xf numFmtId="165" fontId="33" fillId="4" borderId="1" xfId="1" applyNumberFormat="1" applyFont="1" applyFill="1" applyBorder="1"/>
    <xf numFmtId="0" fontId="67" fillId="4" borderId="0" xfId="0" applyFont="1" applyFill="1" applyBorder="1" applyAlignment="1">
      <alignment vertical="center"/>
    </xf>
    <xf numFmtId="0" fontId="66" fillId="4" borderId="0" xfId="0" applyFont="1" applyFill="1" applyBorder="1" applyAlignment="1">
      <alignment vertical="center"/>
    </xf>
    <xf numFmtId="1" fontId="46" fillId="4" borderId="0" xfId="0" applyNumberFormat="1" applyFont="1" applyFill="1" applyBorder="1"/>
    <xf numFmtId="0" fontId="40" fillId="4" borderId="0" xfId="0" applyFont="1" applyFill="1" applyBorder="1" applyAlignment="1">
      <alignment horizontal="left" vertical="center"/>
    </xf>
    <xf numFmtId="0" fontId="40" fillId="4" borderId="38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40" fillId="4" borderId="35" xfId="0" applyFont="1" applyFill="1" applyBorder="1" applyAlignment="1">
      <alignment horizontal="left" vertical="center"/>
    </xf>
    <xf numFmtId="0" fontId="40" fillId="4" borderId="36" xfId="0" applyFont="1" applyFill="1" applyBorder="1" applyAlignment="1">
      <alignment horizontal="left" vertical="center"/>
    </xf>
    <xf numFmtId="0" fontId="40" fillId="4" borderId="30" xfId="0" applyFont="1" applyFill="1" applyBorder="1" applyAlignment="1">
      <alignment horizontal="left" vertical="center"/>
    </xf>
    <xf numFmtId="0" fontId="40" fillId="4" borderId="37" xfId="0" applyFont="1" applyFill="1" applyBorder="1" applyAlignment="1">
      <alignment horizontal="left" vertical="center"/>
    </xf>
    <xf numFmtId="0" fontId="33" fillId="4" borderId="12" xfId="0" applyFont="1" applyFill="1" applyBorder="1"/>
    <xf numFmtId="0" fontId="33" fillId="4" borderId="35" xfId="0" applyFont="1" applyFill="1" applyBorder="1" applyAlignment="1">
      <alignment vertical="center"/>
    </xf>
    <xf numFmtId="0" fontId="33" fillId="4" borderId="25" xfId="0" applyFont="1" applyFill="1" applyBorder="1" applyAlignment="1">
      <alignment vertical="center"/>
    </xf>
    <xf numFmtId="0" fontId="33" fillId="4" borderId="30" xfId="0" applyFont="1" applyFill="1" applyBorder="1" applyAlignment="1">
      <alignment vertical="center"/>
    </xf>
    <xf numFmtId="0" fontId="34" fillId="4" borderId="0" xfId="0" applyFont="1" applyFill="1" applyBorder="1" applyAlignment="1">
      <alignment horizontal="left" vertical="center"/>
    </xf>
    <xf numFmtId="9" fontId="34" fillId="4" borderId="0" xfId="1" applyFont="1" applyFill="1" applyBorder="1" applyAlignment="1">
      <alignment horizontal="center"/>
    </xf>
    <xf numFmtId="0" fontId="34" fillId="4" borderId="32" xfId="0" applyFont="1" applyFill="1" applyBorder="1" applyAlignment="1">
      <alignment horizontal="left" vertical="center"/>
    </xf>
    <xf numFmtId="1" fontId="38" fillId="4" borderId="0" xfId="0" applyNumberFormat="1" applyFont="1" applyFill="1" applyBorder="1"/>
    <xf numFmtId="1" fontId="33" fillId="4" borderId="25" xfId="0" applyNumberFormat="1" applyFont="1" applyFill="1" applyBorder="1" applyAlignment="1">
      <alignment vertical="center"/>
    </xf>
    <xf numFmtId="1" fontId="33" fillId="4" borderId="35" xfId="0" applyNumberFormat="1" applyFont="1" applyFill="1" applyBorder="1" applyAlignment="1">
      <alignment vertical="center"/>
    </xf>
    <xf numFmtId="1" fontId="33" fillId="4" borderId="36" xfId="0" applyNumberFormat="1" applyFont="1" applyFill="1" applyBorder="1" applyAlignment="1">
      <alignment vertical="center"/>
    </xf>
    <xf numFmtId="1" fontId="33" fillId="4" borderId="30" xfId="0" applyNumberFormat="1" applyFont="1" applyFill="1" applyBorder="1" applyAlignment="1">
      <alignment vertical="center"/>
    </xf>
    <xf numFmtId="0" fontId="68" fillId="4" borderId="0" xfId="0" applyFont="1" applyFill="1" applyBorder="1"/>
    <xf numFmtId="165" fontId="68" fillId="4" borderId="0" xfId="1" applyNumberFormat="1" applyFont="1" applyFill="1" applyBorder="1"/>
    <xf numFmtId="0" fontId="33" fillId="4" borderId="25" xfId="0" applyFont="1" applyFill="1" applyBorder="1" applyAlignment="1">
      <alignment horizontal="left" vertical="center"/>
    </xf>
    <xf numFmtId="9" fontId="33" fillId="4" borderId="0" xfId="1" applyNumberFormat="1" applyFont="1" applyFill="1" applyBorder="1" applyAlignment="1">
      <alignment horizontal="center" vertical="center"/>
    </xf>
    <xf numFmtId="9" fontId="33" fillId="4" borderId="0" xfId="1" applyFont="1" applyFill="1" applyBorder="1" applyAlignment="1">
      <alignment horizontal="center"/>
    </xf>
    <xf numFmtId="0" fontId="69" fillId="4" borderId="0" xfId="0" applyFont="1" applyFill="1" applyBorder="1"/>
    <xf numFmtId="1" fontId="69" fillId="4" borderId="0" xfId="0" applyNumberFormat="1" applyFont="1" applyFill="1" applyBorder="1"/>
    <xf numFmtId="1" fontId="38" fillId="4" borderId="1" xfId="0" applyNumberFormat="1" applyFont="1" applyFill="1" applyBorder="1" applyAlignment="1">
      <alignment vertical="top"/>
    </xf>
    <xf numFmtId="9" fontId="46" fillId="4" borderId="0" xfId="1" applyFont="1" applyFill="1" applyBorder="1"/>
    <xf numFmtId="0" fontId="39" fillId="4" borderId="0" xfId="0" applyFont="1" applyFill="1" applyBorder="1"/>
    <xf numFmtId="0" fontId="46" fillId="4" borderId="0" xfId="0" applyFont="1" applyFill="1" applyBorder="1" applyAlignment="1">
      <alignment vertical="top"/>
    </xf>
    <xf numFmtId="9" fontId="34" fillId="4" borderId="0" xfId="1" applyFont="1" applyFill="1" applyBorder="1" applyAlignment="1">
      <alignment vertical="top"/>
    </xf>
    <xf numFmtId="165" fontId="33" fillId="4" borderId="0" xfId="1" applyNumberFormat="1" applyFont="1" applyFill="1" applyBorder="1" applyAlignment="1">
      <alignment vertical="top"/>
    </xf>
    <xf numFmtId="0" fontId="33" fillId="4" borderId="28" xfId="0" applyFont="1" applyFill="1" applyBorder="1" applyAlignment="1">
      <alignment vertical="center"/>
    </xf>
    <xf numFmtId="1" fontId="33" fillId="4" borderId="0" xfId="1" applyNumberFormat="1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vertical="center"/>
    </xf>
    <xf numFmtId="0" fontId="40" fillId="4" borderId="1" xfId="0" applyFont="1" applyFill="1" applyBorder="1"/>
    <xf numFmtId="1" fontId="38" fillId="4" borderId="1" xfId="0" applyNumberFormat="1" applyFont="1" applyFill="1" applyBorder="1" applyAlignment="1">
      <alignment vertical="top" wrapText="1"/>
    </xf>
    <xf numFmtId="165" fontId="33" fillId="4" borderId="0" xfId="1" applyNumberFormat="1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left" vertical="center"/>
    </xf>
    <xf numFmtId="2" fontId="33" fillId="4" borderId="0" xfId="0" applyNumberFormat="1" applyFont="1" applyFill="1" applyBorder="1"/>
    <xf numFmtId="2" fontId="33" fillId="4" borderId="0" xfId="0" applyNumberFormat="1" applyFont="1" applyFill="1"/>
    <xf numFmtId="0" fontId="67" fillId="4" borderId="0" xfId="0" applyFont="1" applyFill="1"/>
    <xf numFmtId="0" fontId="34" fillId="4" borderId="0" xfId="0" applyFont="1" applyFill="1" applyAlignment="1">
      <alignment horizontal="center"/>
    </xf>
    <xf numFmtId="2" fontId="34" fillId="4" borderId="0" xfId="0" applyNumberFormat="1" applyFont="1" applyFill="1"/>
    <xf numFmtId="9" fontId="2" fillId="0" borderId="0" xfId="1" applyFont="1" applyFill="1" applyBorder="1"/>
    <xf numFmtId="9" fontId="14" fillId="0" borderId="0" xfId="1" applyFont="1" applyFill="1" applyBorder="1"/>
    <xf numFmtId="9" fontId="16" fillId="0" borderId="0" xfId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horizontal="center" vertical="center"/>
    </xf>
    <xf numFmtId="9" fontId="34" fillId="4" borderId="0" xfId="1" applyNumberFormat="1" applyFont="1" applyFill="1" applyBorder="1" applyAlignment="1">
      <alignment horizontal="center" vertical="center"/>
    </xf>
    <xf numFmtId="3" fontId="33" fillId="4" borderId="0" xfId="1" applyNumberFormat="1" applyFont="1" applyFill="1" applyBorder="1" applyAlignment="1">
      <alignment horizontal="center" vertical="center"/>
    </xf>
    <xf numFmtId="9" fontId="33" fillId="4" borderId="0" xfId="1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top" wrapText="1"/>
    </xf>
    <xf numFmtId="3" fontId="34" fillId="4" borderId="0" xfId="1" applyNumberFormat="1" applyFont="1" applyFill="1" applyBorder="1" applyAlignment="1">
      <alignment horizontal="center" vertical="center"/>
    </xf>
    <xf numFmtId="9" fontId="34" fillId="4" borderId="0" xfId="1" applyNumberFormat="1" applyFont="1" applyFill="1" applyBorder="1" applyAlignment="1">
      <alignment horizontal="center" vertical="center"/>
    </xf>
    <xf numFmtId="1" fontId="33" fillId="4" borderId="0" xfId="1" applyNumberFormat="1" applyFont="1" applyFill="1" applyBorder="1" applyAlignment="1">
      <alignment horizontal="center" vertical="center"/>
    </xf>
    <xf numFmtId="9" fontId="33" fillId="4" borderId="0" xfId="0" applyNumberFormat="1" applyFont="1" applyFill="1" applyBorder="1" applyAlignment="1">
      <alignment vertical="center"/>
    </xf>
    <xf numFmtId="0" fontId="58" fillId="4" borderId="0" xfId="0" applyFont="1" applyFill="1" applyBorder="1"/>
    <xf numFmtId="0" fontId="23" fillId="16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 vertical="center"/>
    </xf>
    <xf numFmtId="1" fontId="8" fillId="16" borderId="0" xfId="0" applyNumberFormat="1" applyFont="1" applyFill="1" applyBorder="1"/>
    <xf numFmtId="0" fontId="8" fillId="16" borderId="0" xfId="0" applyFont="1" applyFill="1" applyBorder="1"/>
    <xf numFmtId="165" fontId="15" fillId="16" borderId="0" xfId="1" applyNumberFormat="1" applyFont="1" applyFill="1" applyBorder="1"/>
    <xf numFmtId="0" fontId="15" fillId="16" borderId="0" xfId="0" applyFont="1" applyFill="1" applyBorder="1"/>
    <xf numFmtId="0" fontId="0" fillId="16" borderId="0" xfId="0" applyFill="1" applyBorder="1"/>
    <xf numFmtId="0" fontId="0" fillId="4" borderId="0" xfId="0" applyFill="1"/>
    <xf numFmtId="0" fontId="5" fillId="4" borderId="0" xfId="0" applyFont="1" applyFill="1"/>
    <xf numFmtId="0" fontId="71" fillId="4" borderId="0" xfId="0" applyFont="1" applyFill="1" applyAlignment="1">
      <alignment vertical="center"/>
    </xf>
    <xf numFmtId="0" fontId="59" fillId="4" borderId="0" xfId="0" applyFont="1" applyFill="1" applyBorder="1" applyAlignment="1">
      <alignment horizontal="left" vertical="center" wrapText="1"/>
    </xf>
    <xf numFmtId="0" fontId="71" fillId="4" borderId="0" xfId="0" applyFont="1" applyFill="1"/>
    <xf numFmtId="1" fontId="71" fillId="4" borderId="0" xfId="0" applyNumberFormat="1" applyFont="1" applyFill="1" applyBorder="1" applyAlignment="1">
      <alignment vertical="top" wrapText="1"/>
    </xf>
    <xf numFmtId="1" fontId="71" fillId="4" borderId="0" xfId="0" applyNumberFormat="1" applyFont="1" applyFill="1" applyBorder="1" applyAlignment="1">
      <alignment vertical="top"/>
    </xf>
    <xf numFmtId="0" fontId="71" fillId="4" borderId="0" xfId="0" applyFont="1" applyFill="1" applyBorder="1"/>
    <xf numFmtId="0" fontId="46" fillId="4" borderId="12" xfId="0" applyFont="1" applyFill="1" applyBorder="1"/>
    <xf numFmtId="0" fontId="33" fillId="4" borderId="12" xfId="0" applyFont="1" applyFill="1" applyBorder="1" applyAlignment="1">
      <alignment horizontal="center"/>
    </xf>
    <xf numFmtId="165" fontId="33" fillId="4" borderId="12" xfId="1" applyNumberFormat="1" applyFont="1" applyFill="1" applyBorder="1"/>
    <xf numFmtId="1" fontId="71" fillId="4" borderId="0" xfId="0" applyNumberFormat="1" applyFont="1" applyFill="1" applyBorder="1"/>
    <xf numFmtId="0" fontId="34" fillId="4" borderId="12" xfId="0" applyFont="1" applyFill="1" applyBorder="1" applyAlignment="1">
      <alignment horizontal="right"/>
    </xf>
    <xf numFmtId="1" fontId="33" fillId="4" borderId="12" xfId="0" applyNumberFormat="1" applyFont="1" applyFill="1" applyBorder="1"/>
    <xf numFmtId="0" fontId="73" fillId="4" borderId="0" xfId="0" applyFont="1" applyFill="1" applyBorder="1" applyAlignment="1">
      <alignment vertical="top"/>
    </xf>
    <xf numFmtId="0" fontId="71" fillId="4" borderId="0" xfId="0" applyFont="1" applyFill="1" applyAlignment="1">
      <alignment vertical="top"/>
    </xf>
    <xf numFmtId="0" fontId="34" fillId="4" borderId="12" xfId="0" applyFont="1" applyFill="1" applyBorder="1" applyAlignment="1">
      <alignment horizontal="left" vertical="center"/>
    </xf>
    <xf numFmtId="9" fontId="34" fillId="4" borderId="12" xfId="1" applyFont="1" applyFill="1" applyBorder="1" applyAlignment="1">
      <alignment horizontal="center" vertical="center"/>
    </xf>
    <xf numFmtId="9" fontId="34" fillId="4" borderId="12" xfId="1" applyNumberFormat="1" applyFont="1" applyFill="1" applyBorder="1" applyAlignment="1">
      <alignment horizontal="center" vertical="center"/>
    </xf>
    <xf numFmtId="9" fontId="34" fillId="4" borderId="12" xfId="1" applyFont="1" applyFill="1" applyBorder="1" applyAlignment="1">
      <alignment horizontal="center"/>
    </xf>
    <xf numFmtId="0" fontId="66" fillId="4" borderId="0" xfId="0" applyFont="1" applyFill="1" applyBorder="1" applyAlignment="1">
      <alignment vertical="top"/>
    </xf>
    <xf numFmtId="0" fontId="74" fillId="7" borderId="0" xfId="0" applyFont="1" applyFill="1" applyBorder="1" applyAlignment="1">
      <alignment vertical="center"/>
    </xf>
    <xf numFmtId="0" fontId="74" fillId="4" borderId="0" xfId="0" applyFont="1" applyFill="1" applyBorder="1" applyAlignment="1">
      <alignment vertical="center"/>
    </xf>
    <xf numFmtId="0" fontId="71" fillId="4" borderId="0" xfId="0" applyFont="1" applyFill="1" applyBorder="1" applyAlignment="1">
      <alignment vertical="top"/>
    </xf>
    <xf numFmtId="1" fontId="75" fillId="4" borderId="0" xfId="0" applyNumberFormat="1" applyFont="1" applyFill="1" applyBorder="1" applyAlignment="1">
      <alignment vertical="top"/>
    </xf>
    <xf numFmtId="0" fontId="17" fillId="1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16" borderId="0" xfId="0" applyFont="1" applyFill="1" applyBorder="1" applyAlignment="1">
      <alignment horizontal="center" vertical="center"/>
    </xf>
    <xf numFmtId="0" fontId="76" fillId="15" borderId="0" xfId="0" applyFont="1" applyFill="1" applyBorder="1"/>
    <xf numFmtId="1" fontId="9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" fontId="22" fillId="5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" fontId="9" fillId="17" borderId="0" xfId="0" applyNumberFormat="1" applyFont="1" applyFill="1" applyBorder="1"/>
    <xf numFmtId="1" fontId="9" fillId="17" borderId="0" xfId="0" applyNumberFormat="1" applyFont="1" applyFill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2" fillId="17" borderId="0" xfId="0" applyFont="1" applyFill="1" applyBorder="1"/>
    <xf numFmtId="0" fontId="76" fillId="15" borderId="0" xfId="0" applyFont="1" applyFill="1" applyBorder="1" applyAlignment="1">
      <alignment vertical="center"/>
    </xf>
    <xf numFmtId="0" fontId="76" fillId="15" borderId="0" xfId="0" applyFont="1" applyFill="1" applyBorder="1" applyAlignment="1">
      <alignment horizontal="center" vertical="center"/>
    </xf>
    <xf numFmtId="0" fontId="78" fillId="15" borderId="0" xfId="0" applyFont="1" applyFill="1" applyBorder="1" applyAlignment="1">
      <alignment horizontal="center" vertical="center"/>
    </xf>
    <xf numFmtId="0" fontId="78" fillId="15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top" wrapText="1"/>
    </xf>
    <xf numFmtId="3" fontId="33" fillId="4" borderId="0" xfId="1" applyNumberFormat="1" applyFont="1" applyFill="1" applyBorder="1" applyAlignment="1">
      <alignment horizontal="center" vertical="center"/>
    </xf>
    <xf numFmtId="3" fontId="34" fillId="4" borderId="0" xfId="1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top" wrapText="1"/>
    </xf>
    <xf numFmtId="9" fontId="33" fillId="4" borderId="0" xfId="1" applyNumberFormat="1" applyFont="1" applyFill="1" applyBorder="1" applyAlignment="1">
      <alignment horizontal="center" vertical="center"/>
    </xf>
    <xf numFmtId="9" fontId="34" fillId="4" borderId="0" xfId="1" applyNumberFormat="1" applyFont="1" applyFill="1" applyBorder="1" applyAlignment="1">
      <alignment horizontal="center" vertical="center"/>
    </xf>
    <xf numFmtId="9" fontId="33" fillId="4" borderId="33" xfId="1" applyNumberFormat="1" applyFont="1" applyFill="1" applyBorder="1" applyAlignment="1">
      <alignment horizontal="center" vertical="center"/>
    </xf>
    <xf numFmtId="9" fontId="34" fillId="4" borderId="29" xfId="1" applyNumberFormat="1" applyFont="1" applyFill="1" applyBorder="1" applyAlignment="1">
      <alignment horizontal="center" vertical="center"/>
    </xf>
    <xf numFmtId="3" fontId="34" fillId="4" borderId="43" xfId="0" applyNumberFormat="1" applyFont="1" applyFill="1" applyBorder="1" applyAlignment="1">
      <alignment horizontal="center" vertical="center"/>
    </xf>
    <xf numFmtId="0" fontId="53" fillId="4" borderId="13" xfId="0" applyFont="1" applyFill="1" applyBorder="1" applyAlignment="1">
      <alignment horizontal="center" vertical="center"/>
    </xf>
    <xf numFmtId="0" fontId="61" fillId="4" borderId="0" xfId="0" applyFont="1" applyFill="1" applyBorder="1" applyAlignment="1">
      <alignment horizontal="left" vertical="center" wrapText="1"/>
    </xf>
    <xf numFmtId="0" fontId="49" fillId="4" borderId="22" xfId="0" applyFont="1" applyFill="1" applyBorder="1" applyAlignment="1">
      <alignment horizontal="center" vertical="center"/>
    </xf>
    <xf numFmtId="9" fontId="33" fillId="4" borderId="0" xfId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1" fontId="33" fillId="4" borderId="0" xfId="1" applyNumberFormat="1" applyFont="1" applyFill="1" applyBorder="1" applyAlignment="1">
      <alignment horizontal="center" vertical="center"/>
    </xf>
    <xf numFmtId="1" fontId="57" fillId="4" borderId="0" xfId="1" applyNumberFormat="1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9" fontId="34" fillId="4" borderId="43" xfId="0" applyNumberFormat="1" applyFont="1" applyFill="1" applyBorder="1" applyAlignment="1">
      <alignment horizontal="center" vertical="center"/>
    </xf>
    <xf numFmtId="9" fontId="33" fillId="4" borderId="16" xfId="1" applyNumberFormat="1" applyFont="1" applyFill="1" applyBorder="1" applyAlignment="1">
      <alignment horizontal="center" vertical="center"/>
    </xf>
    <xf numFmtId="0" fontId="70" fillId="7" borderId="0" xfId="0" applyFont="1" applyFill="1" applyAlignment="1">
      <alignment horizontal="left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1" fillId="4" borderId="19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3" fontId="33" fillId="4" borderId="16" xfId="1" applyNumberFormat="1" applyFont="1" applyFill="1" applyBorder="1" applyAlignment="1">
      <alignment horizontal="center" vertical="center"/>
    </xf>
    <xf numFmtId="3" fontId="33" fillId="4" borderId="21" xfId="1" applyNumberFormat="1" applyFont="1" applyFill="1" applyBorder="1" applyAlignment="1">
      <alignment horizontal="center" vertical="center"/>
    </xf>
    <xf numFmtId="3" fontId="33" fillId="4" borderId="15" xfId="1" applyNumberFormat="1" applyFont="1" applyFill="1" applyBorder="1" applyAlignment="1">
      <alignment horizontal="center" vertical="center"/>
    </xf>
    <xf numFmtId="3" fontId="33" fillId="4" borderId="14" xfId="1" applyNumberFormat="1" applyFont="1" applyFill="1" applyBorder="1" applyAlignment="1">
      <alignment horizontal="center" vertical="center"/>
    </xf>
    <xf numFmtId="9" fontId="34" fillId="4" borderId="33" xfId="1" applyNumberFormat="1" applyFont="1" applyFill="1" applyBorder="1" applyAlignment="1">
      <alignment horizontal="center" vertical="center"/>
    </xf>
    <xf numFmtId="9" fontId="33" fillId="4" borderId="23" xfId="1" applyNumberFormat="1" applyFont="1" applyFill="1" applyBorder="1" applyAlignment="1">
      <alignment horizontal="center" vertical="center"/>
    </xf>
    <xf numFmtId="9" fontId="33" fillId="4" borderId="26" xfId="1" applyNumberFormat="1" applyFont="1" applyFill="1" applyBorder="1" applyAlignment="1">
      <alignment horizontal="center" vertical="center"/>
    </xf>
    <xf numFmtId="9" fontId="33" fillId="4" borderId="29" xfId="1" applyNumberFormat="1" applyFont="1" applyFill="1" applyBorder="1" applyAlignment="1">
      <alignment horizontal="center" vertical="center"/>
    </xf>
    <xf numFmtId="9" fontId="33" fillId="4" borderId="27" xfId="1" applyNumberFormat="1" applyFont="1" applyFill="1" applyBorder="1" applyAlignment="1">
      <alignment horizontal="center" vertical="center"/>
    </xf>
    <xf numFmtId="9" fontId="33" fillId="4" borderId="40" xfId="1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horizontal="center" vertical="center" wrapText="1"/>
    </xf>
    <xf numFmtId="9" fontId="33" fillId="4" borderId="14" xfId="1" applyNumberFormat="1" applyFont="1" applyFill="1" applyBorder="1" applyAlignment="1">
      <alignment horizontal="center" vertical="center"/>
    </xf>
    <xf numFmtId="9" fontId="63" fillId="4" borderId="0" xfId="1" applyNumberFormat="1" applyFont="1" applyFill="1" applyBorder="1" applyAlignment="1">
      <alignment horizontal="center" vertical="center"/>
    </xf>
    <xf numFmtId="9" fontId="33" fillId="4" borderId="15" xfId="1" applyNumberFormat="1" applyFont="1" applyFill="1" applyBorder="1" applyAlignment="1">
      <alignment horizontal="center" vertical="center"/>
    </xf>
    <xf numFmtId="9" fontId="33" fillId="4" borderId="21" xfId="1" applyNumberFormat="1" applyFont="1" applyFill="1" applyBorder="1" applyAlignment="1">
      <alignment horizontal="center" vertical="center"/>
    </xf>
    <xf numFmtId="9" fontId="33" fillId="4" borderId="31" xfId="1" applyNumberFormat="1" applyFont="1" applyFill="1" applyBorder="1" applyAlignment="1">
      <alignment horizontal="center" vertical="center"/>
    </xf>
    <xf numFmtId="9" fontId="33" fillId="4" borderId="39" xfId="1" applyNumberFormat="1" applyFont="1" applyFill="1" applyBorder="1" applyAlignment="1">
      <alignment horizontal="center" vertical="center"/>
    </xf>
    <xf numFmtId="3" fontId="33" fillId="4" borderId="23" xfId="1" applyNumberFormat="1" applyFont="1" applyFill="1" applyBorder="1" applyAlignment="1">
      <alignment horizontal="center" vertical="center"/>
    </xf>
    <xf numFmtId="3" fontId="33" fillId="4" borderId="26" xfId="1" applyNumberFormat="1" applyFont="1" applyFill="1" applyBorder="1" applyAlignment="1">
      <alignment horizontal="center" vertical="center"/>
    </xf>
    <xf numFmtId="3" fontId="34" fillId="4" borderId="33" xfId="1" applyNumberFormat="1" applyFont="1" applyFill="1" applyBorder="1" applyAlignment="1">
      <alignment horizontal="center" vertical="center"/>
    </xf>
    <xf numFmtId="3" fontId="33" fillId="4" borderId="29" xfId="1" applyNumberFormat="1" applyFont="1" applyFill="1" applyBorder="1" applyAlignment="1">
      <alignment horizontal="center" vertical="center"/>
    </xf>
    <xf numFmtId="3" fontId="33" fillId="4" borderId="31" xfId="1" applyNumberFormat="1" applyFont="1" applyFill="1" applyBorder="1" applyAlignment="1">
      <alignment horizontal="center" vertical="center"/>
    </xf>
    <xf numFmtId="3" fontId="33" fillId="4" borderId="40" xfId="1" applyNumberFormat="1" applyFont="1" applyFill="1" applyBorder="1" applyAlignment="1">
      <alignment horizontal="center" vertical="center"/>
    </xf>
    <xf numFmtId="3" fontId="33" fillId="4" borderId="24" xfId="1" applyNumberFormat="1" applyFont="1" applyFill="1" applyBorder="1" applyAlignment="1">
      <alignment horizontal="center" vertical="center"/>
    </xf>
    <xf numFmtId="9" fontId="33" fillId="4" borderId="24" xfId="1" applyNumberFormat="1" applyFont="1" applyFill="1" applyBorder="1" applyAlignment="1">
      <alignment horizontal="center" vertical="center"/>
    </xf>
    <xf numFmtId="3" fontId="33" fillId="4" borderId="27" xfId="1" applyNumberFormat="1" applyFont="1" applyFill="1" applyBorder="1" applyAlignment="1">
      <alignment horizontal="center" vertical="center"/>
    </xf>
    <xf numFmtId="3" fontId="34" fillId="4" borderId="29" xfId="1" applyNumberFormat="1" applyFont="1" applyFill="1" applyBorder="1" applyAlignment="1">
      <alignment horizontal="center" vertical="center"/>
    </xf>
    <xf numFmtId="3" fontId="33" fillId="4" borderId="33" xfId="1" applyNumberFormat="1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left" vertical="center" wrapText="1"/>
    </xf>
    <xf numFmtId="3" fontId="33" fillId="4" borderId="34" xfId="1" applyNumberFormat="1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center" wrapText="1"/>
    </xf>
    <xf numFmtId="9" fontId="40" fillId="4" borderId="26" xfId="1" applyNumberFormat="1" applyFont="1" applyFill="1" applyBorder="1" applyAlignment="1">
      <alignment horizontal="center"/>
    </xf>
    <xf numFmtId="9" fontId="40" fillId="4" borderId="0" xfId="1" applyNumberFormat="1" applyFont="1" applyFill="1" applyBorder="1" applyAlignment="1">
      <alignment horizontal="center"/>
    </xf>
    <xf numFmtId="3" fontId="39" fillId="4" borderId="0" xfId="1" applyNumberFormat="1" applyFont="1" applyFill="1" applyBorder="1" applyAlignment="1">
      <alignment horizontal="center"/>
    </xf>
    <xf numFmtId="3" fontId="40" fillId="4" borderId="0" xfId="1" applyNumberFormat="1" applyFont="1" applyFill="1" applyBorder="1" applyAlignment="1">
      <alignment horizontal="center"/>
    </xf>
    <xf numFmtId="9" fontId="40" fillId="4" borderId="40" xfId="1" applyNumberFormat="1" applyFont="1" applyFill="1" applyBorder="1" applyAlignment="1">
      <alignment horizontal="center"/>
    </xf>
    <xf numFmtId="9" fontId="39" fillId="4" borderId="0" xfId="1" applyNumberFormat="1" applyFont="1" applyFill="1" applyBorder="1" applyAlignment="1">
      <alignment horizontal="center"/>
    </xf>
    <xf numFmtId="9" fontId="39" fillId="4" borderId="33" xfId="1" applyNumberFormat="1" applyFont="1" applyFill="1" applyBorder="1" applyAlignment="1">
      <alignment horizontal="center"/>
    </xf>
    <xf numFmtId="9" fontId="40" fillId="4" borderId="31" xfId="1" applyNumberFormat="1" applyFont="1" applyFill="1" applyBorder="1" applyAlignment="1">
      <alignment horizontal="center"/>
    </xf>
    <xf numFmtId="3" fontId="39" fillId="4" borderId="33" xfId="1" applyNumberFormat="1" applyFont="1" applyFill="1" applyBorder="1" applyAlignment="1">
      <alignment horizontal="center"/>
    </xf>
    <xf numFmtId="3" fontId="40" fillId="4" borderId="26" xfId="1" applyNumberFormat="1" applyFont="1" applyFill="1" applyBorder="1" applyAlignment="1">
      <alignment horizontal="center"/>
    </xf>
    <xf numFmtId="3" fontId="40" fillId="4" borderId="23" xfId="1" applyNumberFormat="1" applyFont="1" applyFill="1" applyBorder="1" applyAlignment="1">
      <alignment horizontal="center"/>
    </xf>
    <xf numFmtId="3" fontId="40" fillId="4" borderId="31" xfId="1" applyNumberFormat="1" applyFont="1" applyFill="1" applyBorder="1" applyAlignment="1">
      <alignment horizontal="center"/>
    </xf>
    <xf numFmtId="3" fontId="40" fillId="4" borderId="40" xfId="1" applyNumberFormat="1" applyFont="1" applyFill="1" applyBorder="1" applyAlignment="1">
      <alignment horizontal="center"/>
    </xf>
    <xf numFmtId="9" fontId="40" fillId="4" borderId="24" xfId="1" applyNumberFormat="1" applyFont="1" applyFill="1" applyBorder="1" applyAlignment="1">
      <alignment horizontal="center"/>
    </xf>
    <xf numFmtId="9" fontId="40" fillId="4" borderId="0" xfId="1" applyNumberFormat="1" applyFont="1" applyFill="1" applyBorder="1" applyAlignment="1">
      <alignment horizontal="center" vertical="center"/>
    </xf>
    <xf numFmtId="9" fontId="40" fillId="4" borderId="29" xfId="1" applyNumberFormat="1" applyFont="1" applyFill="1" applyBorder="1" applyAlignment="1">
      <alignment horizontal="center" vertical="center"/>
    </xf>
    <xf numFmtId="9" fontId="40" fillId="4" borderId="24" xfId="1" applyNumberFormat="1" applyFont="1" applyFill="1" applyBorder="1" applyAlignment="1">
      <alignment horizontal="center" vertical="center"/>
    </xf>
    <xf numFmtId="9" fontId="40" fillId="4" borderId="26" xfId="1" applyNumberFormat="1" applyFont="1" applyFill="1" applyBorder="1" applyAlignment="1">
      <alignment horizontal="center" vertical="center"/>
    </xf>
    <xf numFmtId="9" fontId="40" fillId="4" borderId="23" xfId="1" applyNumberFormat="1" applyFont="1" applyFill="1" applyBorder="1" applyAlignment="1">
      <alignment horizontal="center" vertical="center"/>
    </xf>
    <xf numFmtId="9" fontId="40" fillId="4" borderId="42" xfId="1" applyNumberFormat="1" applyFont="1" applyFill="1" applyBorder="1" applyAlignment="1">
      <alignment horizontal="center" vertical="center"/>
    </xf>
    <xf numFmtId="9" fontId="40" fillId="4" borderId="39" xfId="1" applyNumberFormat="1" applyFont="1" applyFill="1" applyBorder="1" applyAlignment="1">
      <alignment horizontal="center" vertical="center"/>
    </xf>
    <xf numFmtId="9" fontId="40" fillId="4" borderId="27" xfId="1" applyNumberFormat="1" applyFont="1" applyFill="1" applyBorder="1" applyAlignment="1">
      <alignment horizontal="center" vertical="center"/>
    </xf>
    <xf numFmtId="3" fontId="40" fillId="4" borderId="27" xfId="1" applyNumberFormat="1" applyFont="1" applyFill="1" applyBorder="1" applyAlignment="1">
      <alignment horizontal="center"/>
    </xf>
    <xf numFmtId="3" fontId="40" fillId="4" borderId="39" xfId="1" applyNumberFormat="1" applyFont="1" applyFill="1" applyBorder="1" applyAlignment="1">
      <alignment horizontal="center"/>
    </xf>
    <xf numFmtId="3" fontId="40" fillId="4" borderId="42" xfId="1" applyNumberFormat="1" applyFont="1" applyFill="1" applyBorder="1" applyAlignment="1">
      <alignment horizontal="center"/>
    </xf>
    <xf numFmtId="3" fontId="40" fillId="4" borderId="24" xfId="1" applyNumberFormat="1" applyFont="1" applyFill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Percent" xfId="1" builtinId="5"/>
  </cellStyles>
  <dxfs count="5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strike val="0"/>
        <color auto="1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FFAF73"/>
      <color rgb="FFA0D3B6"/>
      <color rgb="FF41A86E"/>
      <color rgb="FFFF6941"/>
      <color rgb="FF1E2D41"/>
      <color rgb="FF8E96A0"/>
      <color rgb="FFEBE10F"/>
      <color rgb="FF595959"/>
      <color rgb="FF0073B4"/>
      <color rgb="FF005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8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2021</a:t>
            </a:r>
          </a:p>
          <a:p>
            <a:pPr>
              <a:defRPr sz="18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18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með LULUCF</a:t>
            </a:r>
          </a:p>
        </c:rich>
      </c:tx>
      <c:layout>
        <c:manualLayout>
          <c:xMode val="edge"/>
          <c:yMode val="edge"/>
          <c:x val="0.36355314495014074"/>
          <c:y val="0.42475655359835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8104397051079513"/>
          <c:y val="8.6728076216712573E-3"/>
          <c:w val="0.64492157526517713"/>
          <c:h val="0.98403839531680437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012-4B88-A2DA-EB6A7E7E4032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012-4B88-A2DA-EB6A7E7E4032}"/>
              </c:ext>
            </c:extLst>
          </c:dPt>
          <c:dPt>
            <c:idx val="2"/>
            <c:bubble3D val="0"/>
            <c:spPr>
              <a:solidFill>
                <a:srgbClr val="EBE10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12-4B88-A2DA-EB6A7E7E4032}"/>
              </c:ext>
            </c:extLst>
          </c:dPt>
          <c:dPt>
            <c:idx val="3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2-4B88-A2DA-EB6A7E7E4032}"/>
              </c:ext>
            </c:extLst>
          </c:dPt>
          <c:dPt>
            <c:idx val="4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12-4B88-A2DA-EB6A7E7E4032}"/>
              </c:ext>
            </c:extLst>
          </c:dPt>
          <c:dLbls>
            <c:dLbl>
              <c:idx val="0"/>
              <c:layout>
                <c:manualLayout>
                  <c:x val="-0.21480995636801328"/>
                  <c:y val="-9.6884613177226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846606960389491"/>
                      <c:h val="0.12820784143350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012-4B88-A2DA-EB6A7E7E4032}"/>
                </c:ext>
              </c:extLst>
            </c:dLbl>
            <c:dLbl>
              <c:idx val="1"/>
              <c:layout>
                <c:manualLayout>
                  <c:x val="0.19091282944810564"/>
                  <c:y val="-8.56779081243229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826859142607175"/>
                      <c:h val="0.16866964800131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12-4B88-A2DA-EB6A7E7E4032}"/>
                </c:ext>
              </c:extLst>
            </c:dLbl>
            <c:dLbl>
              <c:idx val="2"/>
              <c:layout>
                <c:manualLayout>
                  <c:x val="0.20699616339426766"/>
                  <c:y val="-6.05090679522498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012-4B88-A2DA-EB6A7E7E4032}"/>
                </c:ext>
              </c:extLst>
            </c:dLbl>
            <c:dLbl>
              <c:idx val="3"/>
              <c:layout>
                <c:manualLayout>
                  <c:x val="-0.33549625950170392"/>
                  <c:y val="4.2391847337396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142273272927946"/>
                      <c:h val="0.184517362944778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12-4B88-A2DA-EB6A7E7E4032}"/>
                </c:ext>
              </c:extLst>
            </c:dLbl>
            <c:dLbl>
              <c:idx val="4"/>
              <c:layout>
                <c:manualLayout>
                  <c:x val="-0.23650436319867599"/>
                  <c:y val="-3.996527777777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2012-4B88-A2DA-EB6A7E7E4032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'Samantekt, eftir geirum'!$D$15:$M$15</c15:sqref>
                  </c15:fullRef>
                </c:ext>
              </c:extLst>
              <c:f>('Samantekt, eftir geirum'!$D$15,'Samantekt, eftir geirum'!$F$15,'Samantekt, eftir geirum'!$H$15,'Samantekt, eftir geirum'!$J$15,'Samantekt, eftir geirum'!$L$15)</c:f>
              <c:strCache>
                <c:ptCount val="5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Landnotkun og skógrækt (LULUCF)</c:v>
                </c:pt>
                <c:pt idx="4">
                  <c:v>Úrgangur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'Samantekt, eftir geirum'!$D$16:$M$16</c15:sqref>
                  </c15:fullRef>
                </c:ext>
              </c:extLst>
              <c:f>('Samantekt, eftir geirum'!$D$16,'Samantekt, eftir geirum'!$F$16,'Samantekt, eftir geirum'!$H$16,'Samantekt, eftir geirum'!$J$16,'Samantekt, eftir geirum'!$L$16)</c:f>
              <c:numCache>
                <c:formatCode>0%</c:formatCode>
                <c:ptCount val="5"/>
                <c:pt idx="0">
                  <c:v>0.12566692707821245</c:v>
                </c:pt>
                <c:pt idx="1">
                  <c:v>0.14273072983140242</c:v>
                </c:pt>
                <c:pt idx="2">
                  <c:v>4.4101588639515452E-2</c:v>
                </c:pt>
                <c:pt idx="3">
                  <c:v>0.66840566197040607</c:v>
                </c:pt>
                <c:pt idx="4">
                  <c:v>1.9095092480463621E-2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'Samantekt, eftir geirum'!$G$16</c15:sqref>
                  <c15:explosion val="1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012-4B88-A2DA-EB6A7E7E4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16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latin typeface="Avenir Next LT Pro" panose="020B0504020202020204" pitchFamily="34" charset="0"/>
              </a:rPr>
              <a:t>Losun</a:t>
            </a:r>
            <a:r>
              <a:rPr lang="is-IS" sz="1600" b="1" baseline="0">
                <a:latin typeface="Avenir Next LT Pro" panose="020B0504020202020204" pitchFamily="34" charset="0"/>
              </a:rPr>
              <a:t> frá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 baseline="0">
                <a:latin typeface="Avenir Next LT Pro" panose="020B0504020202020204" pitchFamily="34" charset="0"/>
              </a:rPr>
              <a:t>iðnaði 2021</a:t>
            </a:r>
            <a:endParaRPr lang="is-IS" sz="1600" b="1"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047765424817086"/>
          <c:y val="0.41495841075766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6691043083900238E-2"/>
          <c:y val="1.3934933882583479E-2"/>
          <c:w val="0.64515192743764171"/>
          <c:h val="0.97667660752215235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A6-4564-A1B8-56C22F01C2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A6-4564-A1B8-56C22F01C2B4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A6-4564-A1B8-56C22F01C2B4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A6-4564-A1B8-56C22F01C2B4}"/>
              </c:ext>
            </c:extLst>
          </c:dPt>
          <c:dPt>
            <c:idx val="4"/>
            <c:bubble3D val="0"/>
            <c:spPr>
              <a:solidFill>
                <a:srgbClr val="A0D3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A6-4564-A1B8-56C22F01C2B4}"/>
              </c:ext>
            </c:extLst>
          </c:dPt>
          <c:dPt>
            <c:idx val="5"/>
            <c:bubble3D val="0"/>
            <c:spPr>
              <a:solidFill>
                <a:srgbClr val="1E2D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A6-4564-A1B8-56C22F01C2B4}"/>
              </c:ext>
            </c:extLst>
          </c:dPt>
          <c:dPt>
            <c:idx val="6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A6-4564-A1B8-56C22F01C2B4}"/>
              </c:ext>
            </c:extLst>
          </c:dPt>
          <c:dLbls>
            <c:dLbl>
              <c:idx val="0"/>
              <c:layout>
                <c:manualLayout>
                  <c:x val="0.21605007141887794"/>
                  <c:y val="0.1126354557112770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40532879818594"/>
                      <c:h val="0.117212269447245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DA6-4564-A1B8-56C22F01C2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8808032977821507"/>
                      <c:h val="0.18322838238120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DA6-4564-A1B8-56C22F01C2B4}"/>
                </c:ext>
              </c:extLst>
            </c:dLbl>
            <c:dLbl>
              <c:idx val="2"/>
              <c:layout>
                <c:manualLayout>
                  <c:x val="-0.16982540270600288"/>
                  <c:y val="0.112645802520468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28494261525625"/>
                      <c:h val="0.144330634914006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DA6-4564-A1B8-56C22F01C2B4}"/>
                </c:ext>
              </c:extLst>
            </c:dLbl>
            <c:dLbl>
              <c:idx val="3"/>
              <c:layout>
                <c:manualLayout>
                  <c:x val="0.23419985229690612"/>
                  <c:y val="-8.2314814814814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A6-4564-A1B8-56C22F01C2B4}"/>
                </c:ext>
              </c:extLst>
            </c:dLbl>
            <c:dLbl>
              <c:idx val="4"/>
              <c:layout>
                <c:manualLayout>
                  <c:x val="0.26586925729580396"/>
                  <c:y val="-0.1225277777777777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A6-4564-A1B8-56C22F01C2B4}"/>
                </c:ext>
              </c:extLst>
            </c:dLbl>
            <c:dLbl>
              <c:idx val="5"/>
              <c:layout>
                <c:manualLayout>
                  <c:x val="0.22236189649346561"/>
                  <c:y val="-3.53638888888888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73359160582687"/>
                      <c:h val="0.15915846628793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DA6-4564-A1B8-56C22F01C2B4}"/>
                </c:ext>
              </c:extLst>
            </c:dLbl>
            <c:dLbl>
              <c:idx val="6"/>
              <c:layout>
                <c:manualLayout>
                  <c:x val="0.14078781769070878"/>
                  <c:y val="0.2688469135802469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A6-4564-A1B8-56C22F01C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Talnagögn!$A$61:$A$67</c:f>
              <c:strCache>
                <c:ptCount val="7"/>
                <c:pt idx="0">
                  <c:v>Steinefnaiðnaður</c:v>
                </c:pt>
                <c:pt idx="1">
                  <c:v>Efnaiðnaður</c:v>
                </c:pt>
                <c:pt idx="2">
                  <c:v>Álframleiðsla</c:v>
                </c:pt>
                <c:pt idx="3">
                  <c:v>Annar málmiðnaður</c:v>
                </c:pt>
                <c:pt idx="4">
                  <c:v>Leysiefni</c:v>
                </c:pt>
                <c:pt idx="5">
                  <c:v>F-gös (m.a. kælimiðlar)</c:v>
                </c:pt>
                <c:pt idx="6">
                  <c:v>Efnanotkun</c:v>
                </c:pt>
              </c:strCache>
            </c:strRef>
          </c:cat>
          <c:val>
            <c:numRef>
              <c:f>'Samantekt, eftir geirum'!$D$189:$D$195</c:f>
              <c:numCache>
                <c:formatCode>0%</c:formatCode>
                <c:ptCount val="7"/>
                <c:pt idx="0">
                  <c:v>4.6376934271565783E-4</c:v>
                </c:pt>
                <c:pt idx="1">
                  <c:v>0</c:v>
                </c:pt>
                <c:pt idx="2">
                  <c:v>0.67823755240084527</c:v>
                </c:pt>
                <c:pt idx="3">
                  <c:v>0.23720532153995399</c:v>
                </c:pt>
                <c:pt idx="4">
                  <c:v>3.2607124962250669E-3</c:v>
                </c:pt>
                <c:pt idx="5">
                  <c:v>7.8388826391444621E-2</c:v>
                </c:pt>
                <c:pt idx="6">
                  <c:v>2.4438178288152214E-3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A6-4564-A1B8-56C22F01C2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3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988888888889"/>
          <c:y val="4.3117279006937771E-2"/>
          <c:w val="0.86461911111111123"/>
          <c:h val="0.76494017495935018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Talnagögn!$A$8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Talnagögn!$C$8:$AH$8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0F-4EDF-A5A6-06EDEA812F49}"/>
            </c:ext>
          </c:extLst>
        </c:ser>
        <c:ser>
          <c:idx val="1"/>
          <c:order val="1"/>
          <c:tx>
            <c:strRef>
              <c:f>Talnagögn!$A$5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F-4EDF-A5A6-06EDEA812F49}"/>
            </c:ext>
          </c:extLst>
        </c:ser>
        <c:ser>
          <c:idx val="2"/>
          <c:order val="2"/>
          <c:tx>
            <c:strRef>
              <c:f>Talnagögn!$A$6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F-4EDF-A5A6-06EDEA812F49}"/>
            </c:ext>
          </c:extLst>
        </c:ser>
        <c:ser>
          <c:idx val="3"/>
          <c:order val="3"/>
          <c:tx>
            <c:strRef>
              <c:f>Talnagögn!$A$7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0F-4EDF-A5A6-06EDEA812F49}"/>
            </c:ext>
          </c:extLst>
        </c:ser>
        <c:ser>
          <c:idx val="5"/>
          <c:order val="4"/>
          <c:tx>
            <c:strRef>
              <c:f>Talnagögn!$A$9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0F-4EDF-A5A6-06EDEA812F49}"/>
            </c:ext>
          </c:extLst>
        </c:ser>
        <c:ser>
          <c:idx val="8"/>
          <c:order val="5"/>
          <c:tx>
            <c:v>"LULUCF proj."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Talnagögn!$C$16:$BK$16</c:f>
              <c:numCache>
                <c:formatCode>0</c:formatCode>
                <c:ptCount val="61"/>
                <c:pt idx="32">
                  <c:v>9371.6006168717067</c:v>
                </c:pt>
                <c:pt idx="33">
                  <c:v>9338.7263425041365</c:v>
                </c:pt>
                <c:pt idx="34">
                  <c:v>9306.3930402814622</c:v>
                </c:pt>
                <c:pt idx="35">
                  <c:v>9278.6306080431968</c:v>
                </c:pt>
                <c:pt idx="36">
                  <c:v>9248.8030064455616</c:v>
                </c:pt>
                <c:pt idx="37">
                  <c:v>9217.008336533816</c:v>
                </c:pt>
                <c:pt idx="38">
                  <c:v>9189.9982075036532</c:v>
                </c:pt>
                <c:pt idx="39">
                  <c:v>9160.9609680692192</c:v>
                </c:pt>
                <c:pt idx="40">
                  <c:v>9135.0086536594536</c:v>
                </c:pt>
                <c:pt idx="41">
                  <c:v>9107.3129645309509</c:v>
                </c:pt>
                <c:pt idx="42">
                  <c:v>9080.8075533942028</c:v>
                </c:pt>
                <c:pt idx="43">
                  <c:v>9050.5044309328787</c:v>
                </c:pt>
                <c:pt idx="44">
                  <c:v>9027.0563921907651</c:v>
                </c:pt>
                <c:pt idx="45">
                  <c:v>9013.8358959638153</c:v>
                </c:pt>
                <c:pt idx="46">
                  <c:v>8998.8342472633376</c:v>
                </c:pt>
                <c:pt idx="47">
                  <c:v>8985.8978684516878</c:v>
                </c:pt>
                <c:pt idx="48">
                  <c:v>9007.3669774009068</c:v>
                </c:pt>
                <c:pt idx="49">
                  <c:v>8993.6152509661006</c:v>
                </c:pt>
                <c:pt idx="50">
                  <c:v>8982.7896622255994</c:v>
                </c:pt>
                <c:pt idx="51">
                  <c:v>8971.5839153234938</c:v>
                </c:pt>
                <c:pt idx="52">
                  <c:v>8953.6835236668139</c:v>
                </c:pt>
                <c:pt idx="53">
                  <c:v>8932.368567562773</c:v>
                </c:pt>
                <c:pt idx="54">
                  <c:v>8902.3617018376444</c:v>
                </c:pt>
                <c:pt idx="55">
                  <c:v>8885.1345808428778</c:v>
                </c:pt>
                <c:pt idx="56">
                  <c:v>8856.5733789720707</c:v>
                </c:pt>
                <c:pt idx="57">
                  <c:v>8829.4401401026898</c:v>
                </c:pt>
                <c:pt idx="58">
                  <c:v>8807.3356324188026</c:v>
                </c:pt>
                <c:pt idx="59">
                  <c:v>8785.1094667672878</c:v>
                </c:pt>
                <c:pt idx="60">
                  <c:v>8746.0944091349902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0F-4EDF-A5A6-06EDEA812F49}"/>
            </c:ext>
          </c:extLst>
        </c:ser>
        <c:ser>
          <c:idx val="0"/>
          <c:order val="6"/>
          <c:tx>
            <c:v>"Orka proj,"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Talnagögn!$C$13:$BK$13</c:f>
              <c:numCache>
                <c:formatCode>0</c:formatCode>
                <c:ptCount val="61"/>
                <c:pt idx="32">
                  <c:v>1973.0149280071741</c:v>
                </c:pt>
                <c:pt idx="33">
                  <c:v>1837.2786571146157</c:v>
                </c:pt>
                <c:pt idx="34">
                  <c:v>1816.7109226901816</c:v>
                </c:pt>
                <c:pt idx="35">
                  <c:v>1760.9840293000134</c:v>
                </c:pt>
                <c:pt idx="36">
                  <c:v>1706.3254865817262</c:v>
                </c:pt>
                <c:pt idx="37">
                  <c:v>1652.4821417208477</c:v>
                </c:pt>
                <c:pt idx="38">
                  <c:v>1587.1279218790751</c:v>
                </c:pt>
                <c:pt idx="39">
                  <c:v>1537.6057017160547</c:v>
                </c:pt>
                <c:pt idx="40">
                  <c:v>1475.4279668902752</c:v>
                </c:pt>
                <c:pt idx="41">
                  <c:v>1428.0301928036304</c:v>
                </c:pt>
                <c:pt idx="42">
                  <c:v>1378.6071215340498</c:v>
                </c:pt>
                <c:pt idx="43">
                  <c:v>1325.8337329711192</c:v>
                </c:pt>
                <c:pt idx="44">
                  <c:v>1269.3594223522932</c:v>
                </c:pt>
                <c:pt idx="45">
                  <c:v>1209.3545553020856</c:v>
                </c:pt>
                <c:pt idx="46">
                  <c:v>1146.4639796030631</c:v>
                </c:pt>
                <c:pt idx="47">
                  <c:v>1080.6999053868733</c:v>
                </c:pt>
                <c:pt idx="48">
                  <c:v>1012.9317286683009</c:v>
                </c:pt>
                <c:pt idx="49">
                  <c:v>943.83195441930059</c:v>
                </c:pt>
                <c:pt idx="50">
                  <c:v>873.77384241248262</c:v>
                </c:pt>
                <c:pt idx="51">
                  <c:v>804.01733252383315</c:v>
                </c:pt>
                <c:pt idx="52">
                  <c:v>734.53351973025042</c:v>
                </c:pt>
                <c:pt idx="53">
                  <c:v>665.89865000791872</c:v>
                </c:pt>
                <c:pt idx="54">
                  <c:v>602.35238751693964</c:v>
                </c:pt>
                <c:pt idx="55">
                  <c:v>569.14506505475572</c:v>
                </c:pt>
                <c:pt idx="56">
                  <c:v>535.73082670668327</c:v>
                </c:pt>
                <c:pt idx="57">
                  <c:v>502.4298905476507</c:v>
                </c:pt>
                <c:pt idx="58">
                  <c:v>469.30891102331691</c:v>
                </c:pt>
                <c:pt idx="59">
                  <c:v>436.53763839385772</c:v>
                </c:pt>
                <c:pt idx="60">
                  <c:v>408.96367364501759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0F-4EDF-A5A6-06EDEA812F49}"/>
            </c:ext>
          </c:extLst>
        </c:ser>
        <c:ser>
          <c:idx val="6"/>
          <c:order val="7"/>
          <c:tx>
            <c:v>"IPPU proj."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Talnagögn!$C$14:$BK$14</c:f>
              <c:numCache>
                <c:formatCode>0</c:formatCode>
                <c:ptCount val="61"/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0F-4EDF-A5A6-06EDEA812F49}"/>
            </c:ext>
          </c:extLst>
        </c:ser>
        <c:ser>
          <c:idx val="7"/>
          <c:order val="8"/>
          <c:tx>
            <c:v>"Agri. proj."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Talnagögn!$C$15:$BK$15</c:f>
              <c:numCache>
                <c:formatCode>0</c:formatCode>
                <c:ptCount val="61"/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0F-4EDF-A5A6-06EDEA812F49}"/>
            </c:ext>
          </c:extLst>
        </c:ser>
        <c:ser>
          <c:idx val="9"/>
          <c:order val="9"/>
          <c:tx>
            <c:v>"Úrg. proj."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Talnagögn!$C$17:$BK$17</c:f>
              <c:numCache>
                <c:formatCode>0</c:formatCode>
                <c:ptCount val="61"/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0F-4EDF-A5A6-06EDEA812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274864"/>
        <c:axId val="720274208"/>
      </c:bar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9.7739648563378075E-4"/>
              <c:y val="0.2522817224557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1.1479965552211651E-2"/>
          <c:y val="0.88175412804561015"/>
          <c:w val="0.97797927663043382"/>
          <c:h val="0.10440170590529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6103794916199"/>
          <c:y val="4.4208580958348363E-2"/>
          <c:w val="0.85566195086042474"/>
          <c:h val="0.76168030582084922"/>
        </c:manualLayout>
      </c:layout>
      <c:lineChart>
        <c:grouping val="standard"/>
        <c:varyColors val="0"/>
        <c:ser>
          <c:idx val="4"/>
          <c:order val="0"/>
          <c:tx>
            <c:strRef>
              <c:f>'Talnagögn (fyrir línurit)'!$A$8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línurit)'!$C$8:$AH$8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B-41EB-AE27-F7DA1868100E}"/>
            </c:ext>
          </c:extLst>
        </c:ser>
        <c:ser>
          <c:idx val="1"/>
          <c:order val="1"/>
          <c:tx>
            <c:strRef>
              <c:f>'Talnagögn (fyrir línurit)'!$A$5</c:f>
              <c:strCache>
                <c:ptCount val="1"/>
                <c:pt idx="0">
                  <c:v>Orka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B-41EB-AE27-F7DA1868100E}"/>
            </c:ext>
          </c:extLst>
        </c:ser>
        <c:ser>
          <c:idx val="2"/>
          <c:order val="2"/>
          <c:tx>
            <c:strRef>
              <c:f>'Talnagögn (fyrir línurit)'!$A$6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AB-41EB-AE27-F7DA1868100E}"/>
            </c:ext>
          </c:extLst>
        </c:ser>
        <c:ser>
          <c:idx val="3"/>
          <c:order val="3"/>
          <c:tx>
            <c:strRef>
              <c:f>'Talnagögn (fyrir línurit)'!$A$7</c:f>
              <c:strCache>
                <c:ptCount val="1"/>
                <c:pt idx="0">
                  <c:v>Landbúnaður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AB-41EB-AE27-F7DA1868100E}"/>
            </c:ext>
          </c:extLst>
        </c:ser>
        <c:ser>
          <c:idx val="5"/>
          <c:order val="4"/>
          <c:tx>
            <c:strRef>
              <c:f>'Talnagögn (fyrir línurit)'!$A$9</c:f>
              <c:strCache>
                <c:ptCount val="1"/>
                <c:pt idx="0">
                  <c:v>Úrgangur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AB-41EB-AE27-F7DA1868100E}"/>
            </c:ext>
          </c:extLst>
        </c:ser>
        <c:ser>
          <c:idx val="8"/>
          <c:order val="5"/>
          <c:tx>
            <c:v>"LULUCF proj."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línurit)'!$C$16:$BK$16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9371.6006168717067</c:v>
                </c:pt>
                <c:pt idx="33">
                  <c:v>9338.7263425041365</c:v>
                </c:pt>
                <c:pt idx="34">
                  <c:v>9306.3930402814622</c:v>
                </c:pt>
                <c:pt idx="35">
                  <c:v>9278.6306080431968</c:v>
                </c:pt>
                <c:pt idx="36">
                  <c:v>9248.8030064455616</c:v>
                </c:pt>
                <c:pt idx="37">
                  <c:v>9217.008336533816</c:v>
                </c:pt>
                <c:pt idx="38">
                  <c:v>9189.9982075036532</c:v>
                </c:pt>
                <c:pt idx="39">
                  <c:v>9160.9609680692192</c:v>
                </c:pt>
                <c:pt idx="40">
                  <c:v>9135.0086536594536</c:v>
                </c:pt>
                <c:pt idx="41">
                  <c:v>9107.3129645309509</c:v>
                </c:pt>
                <c:pt idx="42">
                  <c:v>9080.8075533942028</c:v>
                </c:pt>
                <c:pt idx="43">
                  <c:v>9050.5044309328787</c:v>
                </c:pt>
                <c:pt idx="44">
                  <c:v>9027.0563921907651</c:v>
                </c:pt>
                <c:pt idx="45">
                  <c:v>9013.8358959638153</c:v>
                </c:pt>
                <c:pt idx="46">
                  <c:v>8998.8342472633376</c:v>
                </c:pt>
                <c:pt idx="47">
                  <c:v>8985.8978684516878</c:v>
                </c:pt>
                <c:pt idx="48">
                  <c:v>9007.3669774009068</c:v>
                </c:pt>
                <c:pt idx="49">
                  <c:v>8993.6152509661006</c:v>
                </c:pt>
                <c:pt idx="50">
                  <c:v>8982.7896622255994</c:v>
                </c:pt>
                <c:pt idx="51">
                  <c:v>8971.5839153234938</c:v>
                </c:pt>
                <c:pt idx="52">
                  <c:v>8953.6835236668139</c:v>
                </c:pt>
                <c:pt idx="53">
                  <c:v>8932.368567562773</c:v>
                </c:pt>
                <c:pt idx="54">
                  <c:v>8902.3617018376444</c:v>
                </c:pt>
                <c:pt idx="55">
                  <c:v>8885.1345808428778</c:v>
                </c:pt>
                <c:pt idx="56">
                  <c:v>8856.5733789720707</c:v>
                </c:pt>
                <c:pt idx="57">
                  <c:v>8829.4401401026898</c:v>
                </c:pt>
                <c:pt idx="58">
                  <c:v>8807.3356324188026</c:v>
                </c:pt>
                <c:pt idx="59">
                  <c:v>8785.1094667672878</c:v>
                </c:pt>
                <c:pt idx="60">
                  <c:v>8746.0944091349902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AB-41EB-AE27-F7DA1868100E}"/>
            </c:ext>
          </c:extLst>
        </c:ser>
        <c:ser>
          <c:idx val="0"/>
          <c:order val="6"/>
          <c:tx>
            <c:v>"Orka proj,"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línurit)'!$C$13:$BK$13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1837.2786571146157</c:v>
                </c:pt>
                <c:pt idx="34">
                  <c:v>1816.7109226901816</c:v>
                </c:pt>
                <c:pt idx="35">
                  <c:v>1760.9840293000134</c:v>
                </c:pt>
                <c:pt idx="36">
                  <c:v>1706.3254865817262</c:v>
                </c:pt>
                <c:pt idx="37">
                  <c:v>1652.4821417208477</c:v>
                </c:pt>
                <c:pt idx="38">
                  <c:v>1587.1279218790751</c:v>
                </c:pt>
                <c:pt idx="39">
                  <c:v>1537.6057017160547</c:v>
                </c:pt>
                <c:pt idx="40">
                  <c:v>1475.4279668902752</c:v>
                </c:pt>
                <c:pt idx="41">
                  <c:v>1428.0301928036304</c:v>
                </c:pt>
                <c:pt idx="42">
                  <c:v>1378.6071215340498</c:v>
                </c:pt>
                <c:pt idx="43">
                  <c:v>1325.8337329711192</c:v>
                </c:pt>
                <c:pt idx="44">
                  <c:v>1269.3594223522932</c:v>
                </c:pt>
                <c:pt idx="45">
                  <c:v>1209.3545553020856</c:v>
                </c:pt>
                <c:pt idx="46">
                  <c:v>1146.4639796030631</c:v>
                </c:pt>
                <c:pt idx="47">
                  <c:v>1080.6999053868733</c:v>
                </c:pt>
                <c:pt idx="48">
                  <c:v>1012.9317286683009</c:v>
                </c:pt>
                <c:pt idx="49">
                  <c:v>943.83195441930059</c:v>
                </c:pt>
                <c:pt idx="50">
                  <c:v>873.77384241248262</c:v>
                </c:pt>
                <c:pt idx="51">
                  <c:v>804.01733252383315</c:v>
                </c:pt>
                <c:pt idx="52">
                  <c:v>734.53351973025042</c:v>
                </c:pt>
                <c:pt idx="53">
                  <c:v>665.89865000791872</c:v>
                </c:pt>
                <c:pt idx="54">
                  <c:v>602.35238751693964</c:v>
                </c:pt>
                <c:pt idx="55">
                  <c:v>569.14506505475572</c:v>
                </c:pt>
                <c:pt idx="56">
                  <c:v>535.73082670668327</c:v>
                </c:pt>
                <c:pt idx="57">
                  <c:v>502.4298905476507</c:v>
                </c:pt>
                <c:pt idx="58">
                  <c:v>469.30891102331691</c:v>
                </c:pt>
                <c:pt idx="59">
                  <c:v>436.53763839385772</c:v>
                </c:pt>
                <c:pt idx="60">
                  <c:v>408.96367364501759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AB-41EB-AE27-F7DA1868100E}"/>
            </c:ext>
          </c:extLst>
        </c:ser>
        <c:ser>
          <c:idx val="6"/>
          <c:order val="7"/>
          <c:tx>
            <c:v>"IPPU proj."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línurit)'!$C$14:$BK$14</c:f>
              <c:numCache>
                <c:formatCode>0</c:formatCode>
                <c:ptCount val="61"/>
                <c:pt idx="31">
                  <c:v>2006.8040152680362</c:v>
                </c:pt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AB-41EB-AE27-F7DA1868100E}"/>
            </c:ext>
          </c:extLst>
        </c:ser>
        <c:ser>
          <c:idx val="7"/>
          <c:order val="8"/>
          <c:tx>
            <c:v>agri proj.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línurit)'!$C$15:$BK$15</c:f>
              <c:numCache>
                <c:formatCode>0</c:formatCode>
                <c:ptCount val="61"/>
                <c:pt idx="31">
                  <c:v>620.07141185378475</c:v>
                </c:pt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AB-41EB-AE27-F7DA1868100E}"/>
            </c:ext>
          </c:extLst>
        </c:ser>
        <c:ser>
          <c:idx val="9"/>
          <c:order val="9"/>
          <c:tx>
            <c:v>"Úrg. proj."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línurit)'!$C$17:$BK$17</c:f>
              <c:numCache>
                <c:formatCode>0</c:formatCode>
                <c:ptCount val="61"/>
                <c:pt idx="31">
                  <c:v>268.4783319399661</c:v>
                </c:pt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3AB-41EB-AE27-F7DA18681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tx>
                  <c:v>Samtals</c:v>
                </c:tx>
                <c:spPr>
                  <a:ln w="1905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'Talnagögn (fyrir línurit)'!$C$2:$BK$2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Talnagögn!$C$18:$BK$18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32">
                        <c:v>14263.074147279267</c:v>
                      </c:pt>
                      <c:pt idx="33">
                        <c:v>14131.880797576765</c:v>
                      </c:pt>
                      <c:pt idx="34">
                        <c:v>14065.780475446029</c:v>
                      </c:pt>
                      <c:pt idx="35">
                        <c:v>13958.376213734053</c:v>
                      </c:pt>
                      <c:pt idx="36">
                        <c:v>13835.689899237339</c:v>
                      </c:pt>
                      <c:pt idx="37">
                        <c:v>13737.567914608386</c:v>
                      </c:pt>
                      <c:pt idx="38">
                        <c:v>13590.611959483485</c:v>
                      </c:pt>
                      <c:pt idx="39">
                        <c:v>13492.673789371162</c:v>
                      </c:pt>
                      <c:pt idx="40">
                        <c:v>13408.799976592965</c:v>
                      </c:pt>
                      <c:pt idx="41">
                        <c:v>13295.557195634285</c:v>
                      </c:pt>
                      <c:pt idx="42">
                        <c:v>13210.688499473419</c:v>
                      </c:pt>
                      <c:pt idx="43">
                        <c:v>13123.68782550339</c:v>
                      </c:pt>
                      <c:pt idx="44">
                        <c:v>13015.048718579861</c:v>
                      </c:pt>
                      <c:pt idx="45">
                        <c:v>12926.60749942284</c:v>
                      </c:pt>
                      <c:pt idx="46">
                        <c:v>12846.696052690191</c:v>
                      </c:pt>
                      <c:pt idx="47">
                        <c:v>12757.606863787418</c:v>
                      </c:pt>
                      <c:pt idx="48">
                        <c:v>12699.981005872956</c:v>
                      </c:pt>
                      <c:pt idx="49">
                        <c:v>12606.207826478452</c:v>
                      </c:pt>
                      <c:pt idx="50">
                        <c:v>12518.248649484258</c:v>
                      </c:pt>
                      <c:pt idx="51">
                        <c:v>12427.686974464952</c:v>
                      </c:pt>
                      <c:pt idx="52">
                        <c:v>12329.365800443775</c:v>
                      </c:pt>
                      <c:pt idx="53">
                        <c:v>12229.281304330221</c:v>
                      </c:pt>
                      <c:pt idx="54">
                        <c:v>12125.564678252262</c:v>
                      </c:pt>
                      <c:pt idx="55">
                        <c:v>12065.025978745552</c:v>
                      </c:pt>
                      <c:pt idx="56">
                        <c:v>11994.937079316522</c:v>
                      </c:pt>
                      <c:pt idx="57">
                        <c:v>11927.253995879233</c:v>
                      </c:pt>
                      <c:pt idx="58">
                        <c:v>11863.474470764268</c:v>
                      </c:pt>
                      <c:pt idx="59">
                        <c:v>11799.135439643704</c:v>
                      </c:pt>
                      <c:pt idx="60">
                        <c:v>11724.853678008485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33AB-41EB-AE27-F7DA1868100E}"/>
                  </c:ext>
                </c:extLst>
              </c15:ser>
            </c15:filteredLineSeries>
          </c:ext>
        </c:extLst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6880280352306857E-4"/>
              <c:y val="0.24842978940844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4.2065972222221995E-4"/>
          <c:y val="0.90916416504296849"/>
          <c:w val="0.99403940972222227"/>
          <c:h val="9.083579597639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8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2021</a:t>
            </a:r>
          </a:p>
          <a:p>
            <a:pPr>
              <a:defRPr sz="18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18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án</a:t>
            </a:r>
            <a:r>
              <a:rPr lang="is-IS" sz="18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 LULUCF</a:t>
            </a:r>
            <a:endParaRPr lang="is-IS" sz="18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8054872168279613"/>
          <c:y val="0.43624205724917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8295084450503674"/>
          <c:y val="1.2391241965105602E-2"/>
          <c:w val="0.64445940316594719"/>
          <c:h val="0.97667556244260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17-4987-A30D-D755A94204DB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17-4987-A30D-D755A94204DB}"/>
              </c:ext>
            </c:extLst>
          </c:dPt>
          <c:dPt>
            <c:idx val="2"/>
            <c:bubble3D val="0"/>
            <c:spPr>
              <a:solidFill>
                <a:srgbClr val="EBE10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17-4987-A30D-D755A94204DB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17-4987-A30D-D755A94204DB}"/>
              </c:ext>
            </c:extLst>
          </c:dPt>
          <c:dLbls>
            <c:dLbl>
              <c:idx val="0"/>
              <c:layout>
                <c:manualLayout>
                  <c:x val="-0.29832575929712951"/>
                  <c:y val="-4.70470328282828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846606960389491"/>
                      <c:h val="0.12820784143350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17-4987-A30D-D755A94204DB}"/>
                </c:ext>
              </c:extLst>
            </c:dLbl>
            <c:dLbl>
              <c:idx val="1"/>
              <c:layout>
                <c:manualLayout>
                  <c:x val="0.24892552828902531"/>
                  <c:y val="8.64208849862258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969172656019372"/>
                      <c:h val="0.194485400238236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17-4987-A30D-D755A94204DB}"/>
                </c:ext>
              </c:extLst>
            </c:dLbl>
            <c:dLbl>
              <c:idx val="2"/>
              <c:layout>
                <c:manualLayout>
                  <c:x val="-0.19792092706203135"/>
                  <c:y val="0.144622503443526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61041864511585"/>
                      <c:h val="0.13872752459316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17-4987-A30D-D755A94204DB}"/>
                </c:ext>
              </c:extLst>
            </c:dLbl>
            <c:dLbl>
              <c:idx val="3"/>
              <c:layout>
                <c:manualLayout>
                  <c:x val="-0.20416969628114823"/>
                  <c:y val="-3.1664944903581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917-4987-A30D-D755A94204D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'Samantekt, eftir geirum'!$D$15:$M$15</c15:sqref>
                  </c15:fullRef>
                </c:ext>
              </c:extLst>
              <c:f>('Samantekt, eftir geirum'!$D$15,'Samantekt, eftir geirum'!$F$15,'Samantekt, eftir geirum'!$H$15,'Samantekt, eftir geirum'!$L$15)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'Samantekt, eftir geirum'!$D$16:$M$16</c15:sqref>
                  </c15:fullRef>
                </c:ext>
              </c:extLst>
              <c:f>('Samantekt, eftir geirum'!$D$16,'Samantekt, eftir geirum'!$F$16,'Samantekt, eftir geirum'!$H$16,'Samantekt, eftir geirum'!$L$16)</c:f>
              <c:numCache>
                <c:formatCode>0%</c:formatCode>
                <c:ptCount val="4"/>
                <c:pt idx="0">
                  <c:v>0.12566692707821245</c:v>
                </c:pt>
                <c:pt idx="1">
                  <c:v>0.14273072983140242</c:v>
                </c:pt>
                <c:pt idx="2">
                  <c:v>4.4101588639515452E-2</c:v>
                </c:pt>
                <c:pt idx="3">
                  <c:v>1.9095092480463621E-2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'Samantekt, eftir geirum'!$G$16</c15:sqref>
                  <c15:explosion val="10"/>
                </c15:categoryFilterException>
                <c15:categoryFilterException>
                  <c15:sqref>'Samantekt, eftir geirum'!$J$16</c15:sqref>
                  <c15:spPr xmlns:c15="http://schemas.microsoft.com/office/drawing/2012/chart">
                    <a:solidFill>
                      <a:srgbClr val="68A200"/>
                    </a:solidFill>
                    <a:ln w="19050">
                      <a:noFill/>
                    </a:ln>
                    <a:effectLst/>
                  </c15:spPr>
                  <c15:bubble3D val="0"/>
                  <c15:dLbl>
                    <c:idx val="2"/>
                    <c:layout>
                      <c:manualLayout>
                        <c:x val="-0.19878201451597843"/>
                        <c:y val="8.7317692596645374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ysClr val="windowText" lastClr="000000"/>
                            </a:solidFill>
                            <a:latin typeface="Avenir Next LT Pro" panose="020B0504020202020204" pitchFamily="34" charset="0"/>
                            <a:ea typeface="+mn-ea"/>
                            <a:cs typeface="+mn-cs"/>
                          </a:defRPr>
                        </a:pPr>
                        <a:endParaRPr lang="is-IS"/>
                      </a:p>
                    </c:tx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</c:ext>
                      <c:ext xmlns:c16="http://schemas.microsoft.com/office/drawing/2014/chart" uri="{C3380CC4-5D6E-409C-BE32-E72D297353CC}">
                        <c16:uniqueId val="{0000000A-E04E-4A79-B8CC-FA99899DAE9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A917-4987-A30D-D755A942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9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34"/>
          <c:y val="4.3400822596263926E-2"/>
          <c:w val="0.86798511111111121"/>
          <c:h val="0.76451745189220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Talnagögn!$A$5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7-45C6-A466-EC6C553737A6}"/>
            </c:ext>
          </c:extLst>
        </c:ser>
        <c:ser>
          <c:idx val="2"/>
          <c:order val="2"/>
          <c:tx>
            <c:strRef>
              <c:f>Talnagögn!$A$6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7-45C6-A466-EC6C553737A6}"/>
            </c:ext>
          </c:extLst>
        </c:ser>
        <c:ser>
          <c:idx val="3"/>
          <c:order val="3"/>
          <c:tx>
            <c:strRef>
              <c:f>Talnagögn!$A$7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7-45C6-A466-EC6C553737A6}"/>
            </c:ext>
          </c:extLst>
        </c:ser>
        <c:ser>
          <c:idx val="5"/>
          <c:order val="4"/>
          <c:tx>
            <c:strRef>
              <c:f>Talnagögn!$A$9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5C6-A466-EC6C553737A6}"/>
            </c:ext>
          </c:extLst>
        </c:ser>
        <c:ser>
          <c:idx val="0"/>
          <c:order val="6"/>
          <c:tx>
            <c:v>"Orka proj,"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Talnagögn!$C$13:$BK$13</c:f>
              <c:numCache>
                <c:formatCode>0</c:formatCode>
                <c:ptCount val="61"/>
                <c:pt idx="32">
                  <c:v>1973.0149280071741</c:v>
                </c:pt>
                <c:pt idx="33">
                  <c:v>1837.2786571146157</c:v>
                </c:pt>
                <c:pt idx="34">
                  <c:v>1816.7109226901816</c:v>
                </c:pt>
                <c:pt idx="35">
                  <c:v>1760.9840293000134</c:v>
                </c:pt>
                <c:pt idx="36">
                  <c:v>1706.3254865817262</c:v>
                </c:pt>
                <c:pt idx="37">
                  <c:v>1652.4821417208477</c:v>
                </c:pt>
                <c:pt idx="38">
                  <c:v>1587.1279218790751</c:v>
                </c:pt>
                <c:pt idx="39">
                  <c:v>1537.6057017160547</c:v>
                </c:pt>
                <c:pt idx="40">
                  <c:v>1475.4279668902752</c:v>
                </c:pt>
                <c:pt idx="41">
                  <c:v>1428.0301928036304</c:v>
                </c:pt>
                <c:pt idx="42">
                  <c:v>1378.6071215340498</c:v>
                </c:pt>
                <c:pt idx="43">
                  <c:v>1325.8337329711192</c:v>
                </c:pt>
                <c:pt idx="44">
                  <c:v>1269.3594223522932</c:v>
                </c:pt>
                <c:pt idx="45">
                  <c:v>1209.3545553020856</c:v>
                </c:pt>
                <c:pt idx="46">
                  <c:v>1146.4639796030631</c:v>
                </c:pt>
                <c:pt idx="47">
                  <c:v>1080.6999053868733</c:v>
                </c:pt>
                <c:pt idx="48">
                  <c:v>1012.9317286683009</c:v>
                </c:pt>
                <c:pt idx="49">
                  <c:v>943.83195441930059</c:v>
                </c:pt>
                <c:pt idx="50">
                  <c:v>873.77384241248262</c:v>
                </c:pt>
                <c:pt idx="51">
                  <c:v>804.01733252383315</c:v>
                </c:pt>
                <c:pt idx="52">
                  <c:v>734.53351973025042</c:v>
                </c:pt>
                <c:pt idx="53">
                  <c:v>665.89865000791872</c:v>
                </c:pt>
                <c:pt idx="54">
                  <c:v>602.35238751693964</c:v>
                </c:pt>
                <c:pt idx="55">
                  <c:v>569.14506505475572</c:v>
                </c:pt>
                <c:pt idx="56">
                  <c:v>535.73082670668327</c:v>
                </c:pt>
                <c:pt idx="57">
                  <c:v>502.4298905476507</c:v>
                </c:pt>
                <c:pt idx="58">
                  <c:v>469.30891102331691</c:v>
                </c:pt>
                <c:pt idx="59">
                  <c:v>436.53763839385772</c:v>
                </c:pt>
                <c:pt idx="60">
                  <c:v>408.96367364501759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37-45C6-A466-EC6C553737A6}"/>
            </c:ext>
          </c:extLst>
        </c:ser>
        <c:ser>
          <c:idx val="6"/>
          <c:order val="7"/>
          <c:tx>
            <c:v>"IPPU proj."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Talnagögn!$C$14:$BK$14</c:f>
              <c:numCache>
                <c:formatCode>0</c:formatCode>
                <c:ptCount val="61"/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37-45C6-A466-EC6C553737A6}"/>
            </c:ext>
          </c:extLst>
        </c:ser>
        <c:ser>
          <c:idx val="7"/>
          <c:order val="8"/>
          <c:tx>
            <c:v>"Agri. proj."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Talnagögn!$C$15:$BK$15</c:f>
              <c:numCache>
                <c:formatCode>0</c:formatCode>
                <c:ptCount val="61"/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37-45C6-A466-EC6C553737A6}"/>
            </c:ext>
          </c:extLst>
        </c:ser>
        <c:ser>
          <c:idx val="9"/>
          <c:order val="9"/>
          <c:tx>
            <c:v>"Úrg. proj."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Talnagögn!$C$17:$BK$17</c:f>
              <c:numCache>
                <c:formatCode>0</c:formatCode>
                <c:ptCount val="61"/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37-45C6-A466-EC6C5537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274864"/>
        <c:axId val="720274208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Talnagögn!$A$8</c15:sqref>
                        </c15:formulaRef>
                      </c:ext>
                    </c:extLst>
                    <c:strCache>
                      <c:ptCount val="1"/>
                      <c:pt idx="0">
                        <c:v>Landnotkun og skógrækt (LULUCF)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Talnagögn!$C$2:$BK$2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Talnagögn!$C$8:$AH$8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9609.6004528933481</c:v>
                      </c:pt>
                      <c:pt idx="1">
                        <c:v>9617.4355736939378</c:v>
                      </c:pt>
                      <c:pt idx="2">
                        <c:v>9609.4800572095119</c:v>
                      </c:pt>
                      <c:pt idx="3">
                        <c:v>9602.6781818855197</c:v>
                      </c:pt>
                      <c:pt idx="4">
                        <c:v>9597.9787384292322</c:v>
                      </c:pt>
                      <c:pt idx="5">
                        <c:v>9587.1614890733144</c:v>
                      </c:pt>
                      <c:pt idx="6">
                        <c:v>9584.1772362579231</c:v>
                      </c:pt>
                      <c:pt idx="7">
                        <c:v>9582.2169243728931</c:v>
                      </c:pt>
                      <c:pt idx="8">
                        <c:v>9584.8233034895948</c:v>
                      </c:pt>
                      <c:pt idx="9">
                        <c:v>9593.181554374396</c:v>
                      </c:pt>
                      <c:pt idx="10">
                        <c:v>9603.8131229502069</c:v>
                      </c:pt>
                      <c:pt idx="11">
                        <c:v>9616.464812572427</c:v>
                      </c:pt>
                      <c:pt idx="12">
                        <c:v>9633.8312480336863</c:v>
                      </c:pt>
                      <c:pt idx="13">
                        <c:v>9633.4451253589541</c:v>
                      </c:pt>
                      <c:pt idx="14">
                        <c:v>9634.8306010200067</c:v>
                      </c:pt>
                      <c:pt idx="15">
                        <c:v>9635.3395763794288</c:v>
                      </c:pt>
                      <c:pt idx="16">
                        <c:v>9698.2890895655109</c:v>
                      </c:pt>
                      <c:pt idx="17">
                        <c:v>9602.0133866501692</c:v>
                      </c:pt>
                      <c:pt idx="18">
                        <c:v>9642.5852801346937</c:v>
                      </c:pt>
                      <c:pt idx="19">
                        <c:v>9632.9253070605064</c:v>
                      </c:pt>
                      <c:pt idx="20">
                        <c:v>9596.2359399262714</c:v>
                      </c:pt>
                      <c:pt idx="21">
                        <c:v>9569.411760904095</c:v>
                      </c:pt>
                      <c:pt idx="22">
                        <c:v>9563.1011964686841</c:v>
                      </c:pt>
                      <c:pt idx="23">
                        <c:v>9549.5028908710137</c:v>
                      </c:pt>
                      <c:pt idx="24">
                        <c:v>9529.0723309977056</c:v>
                      </c:pt>
                      <c:pt idx="25">
                        <c:v>9505.8491517526509</c:v>
                      </c:pt>
                      <c:pt idx="26">
                        <c:v>9476.4526394273234</c:v>
                      </c:pt>
                      <c:pt idx="27">
                        <c:v>9436.2715248631866</c:v>
                      </c:pt>
                      <c:pt idx="28">
                        <c:v>9409.7079341230492</c:v>
                      </c:pt>
                      <c:pt idx="29">
                        <c:v>9410.3332836944865</c:v>
                      </c:pt>
                      <c:pt idx="30">
                        <c:v>9420.7806043339006</c:v>
                      </c:pt>
                      <c:pt idx="31">
                        <c:v>9397.8302209660942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F37-45C6-A466-EC6C553737A6}"/>
                  </c:ext>
                </c:extLst>
              </c15:ser>
            </c15:filteredBarSeries>
            <c15:filteredBarSeries>
              <c15:ser>
                <c:idx val="8"/>
                <c:order val="5"/>
                <c:tx>
                  <c:v>"LULUCF proj."</c:v>
                </c:tx>
                <c:spPr>
                  <a:solidFill>
                    <a:schemeClr val="accent5">
                      <a:alpha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Talnagögn!$C$2:$BK$2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Talnagögn!$C$16:$BK$16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32">
                        <c:v>9371.6006168717067</c:v>
                      </c:pt>
                      <c:pt idx="33">
                        <c:v>9338.7263425041365</c:v>
                      </c:pt>
                      <c:pt idx="34">
                        <c:v>9306.3930402814622</c:v>
                      </c:pt>
                      <c:pt idx="35">
                        <c:v>9278.6306080431968</c:v>
                      </c:pt>
                      <c:pt idx="36">
                        <c:v>9248.8030064455616</c:v>
                      </c:pt>
                      <c:pt idx="37">
                        <c:v>9217.008336533816</c:v>
                      </c:pt>
                      <c:pt idx="38">
                        <c:v>9189.9982075036532</c:v>
                      </c:pt>
                      <c:pt idx="39">
                        <c:v>9160.9609680692192</c:v>
                      </c:pt>
                      <c:pt idx="40">
                        <c:v>9135.0086536594536</c:v>
                      </c:pt>
                      <c:pt idx="41">
                        <c:v>9107.3129645309509</c:v>
                      </c:pt>
                      <c:pt idx="42">
                        <c:v>9080.8075533942028</c:v>
                      </c:pt>
                      <c:pt idx="43">
                        <c:v>9050.5044309328787</c:v>
                      </c:pt>
                      <c:pt idx="44">
                        <c:v>9027.0563921907651</c:v>
                      </c:pt>
                      <c:pt idx="45">
                        <c:v>9013.8358959638153</c:v>
                      </c:pt>
                      <c:pt idx="46">
                        <c:v>8998.8342472633376</c:v>
                      </c:pt>
                      <c:pt idx="47">
                        <c:v>8985.8978684516878</c:v>
                      </c:pt>
                      <c:pt idx="48">
                        <c:v>9007.3669774009068</c:v>
                      </c:pt>
                      <c:pt idx="49">
                        <c:v>8993.6152509661006</c:v>
                      </c:pt>
                      <c:pt idx="50">
                        <c:v>8982.7896622255994</c:v>
                      </c:pt>
                      <c:pt idx="51">
                        <c:v>8971.5839153234938</c:v>
                      </c:pt>
                      <c:pt idx="52">
                        <c:v>8953.6835236668139</c:v>
                      </c:pt>
                      <c:pt idx="53">
                        <c:v>8932.368567562773</c:v>
                      </c:pt>
                      <c:pt idx="54">
                        <c:v>8902.3617018376444</c:v>
                      </c:pt>
                      <c:pt idx="55">
                        <c:v>8885.1345808428778</c:v>
                      </c:pt>
                      <c:pt idx="56">
                        <c:v>8856.5733789720707</c:v>
                      </c:pt>
                      <c:pt idx="57">
                        <c:v>8829.4401401026898</c:v>
                      </c:pt>
                      <c:pt idx="58">
                        <c:v>8807.3356324188026</c:v>
                      </c:pt>
                      <c:pt idx="59">
                        <c:v>8785.1094667672878</c:v>
                      </c:pt>
                      <c:pt idx="60">
                        <c:v>8746.0944091349902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F37-45C6-A466-EC6C553737A6}"/>
                  </c:ext>
                </c:extLst>
              </c15:ser>
            </c15:filteredBarSeries>
          </c:ext>
        </c:extLst>
      </c:bar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4"/>
        <c:majorTimeUnit val="days"/>
      </c:dateAx>
      <c:valAx>
        <c:axId val="720274208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-íg.]</a:t>
                </a:r>
                <a:endParaRPr lang="is-IS" sz="140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3855206084171421E-3"/>
              <c:y val="0.27254359750435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1572762666157968"/>
          <c:y val="0.88939427215980327"/>
          <c:w val="0.76902759562128964"/>
          <c:h val="0.10688122110967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517361111109"/>
          <c:y val="4.4208580958348363E-2"/>
          <c:w val="0.85559791666666685"/>
          <c:h val="0.76168030582084922"/>
        </c:manualLayout>
      </c:layout>
      <c:lineChart>
        <c:grouping val="standard"/>
        <c:varyColors val="0"/>
        <c:ser>
          <c:idx val="1"/>
          <c:order val="0"/>
          <c:tx>
            <c:strRef>
              <c:f>'Talnagögn (fyrir línurit)'!$A$5</c:f>
              <c:strCache>
                <c:ptCount val="1"/>
                <c:pt idx="0">
                  <c:v>Orka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42E0-B08B-CB4BA11830A2}"/>
            </c:ext>
          </c:extLst>
        </c:ser>
        <c:ser>
          <c:idx val="2"/>
          <c:order val="1"/>
          <c:tx>
            <c:strRef>
              <c:f>'Talnagögn (fyrir línurit)'!$A$6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9-42E0-B08B-CB4BA11830A2}"/>
            </c:ext>
          </c:extLst>
        </c:ser>
        <c:ser>
          <c:idx val="3"/>
          <c:order val="2"/>
          <c:tx>
            <c:strRef>
              <c:f>'Talnagögn (fyrir línurit)'!$A$7</c:f>
              <c:strCache>
                <c:ptCount val="1"/>
                <c:pt idx="0">
                  <c:v>Landbúnaður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9-42E0-B08B-CB4BA11830A2}"/>
            </c:ext>
          </c:extLst>
        </c:ser>
        <c:ser>
          <c:idx val="5"/>
          <c:order val="3"/>
          <c:tx>
            <c:strRef>
              <c:f>'Talnagögn (fyrir línurit)'!$A$9</c:f>
              <c:strCache>
                <c:ptCount val="1"/>
                <c:pt idx="0">
                  <c:v>Úrgangur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09-42E0-B08B-CB4BA11830A2}"/>
            </c:ext>
          </c:extLst>
        </c:ser>
        <c:ser>
          <c:idx val="0"/>
          <c:order val="4"/>
          <c:tx>
            <c:v>"Orka proj,"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línurit)'!$C$13:$BK$13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1837.2786571146157</c:v>
                </c:pt>
                <c:pt idx="34">
                  <c:v>1816.7109226901816</c:v>
                </c:pt>
                <c:pt idx="35">
                  <c:v>1760.9840293000134</c:v>
                </c:pt>
                <c:pt idx="36">
                  <c:v>1706.3254865817262</c:v>
                </c:pt>
                <c:pt idx="37">
                  <c:v>1652.4821417208477</c:v>
                </c:pt>
                <c:pt idx="38">
                  <c:v>1587.1279218790751</c:v>
                </c:pt>
                <c:pt idx="39">
                  <c:v>1537.6057017160547</c:v>
                </c:pt>
                <c:pt idx="40">
                  <c:v>1475.4279668902752</c:v>
                </c:pt>
                <c:pt idx="41">
                  <c:v>1428.0301928036304</c:v>
                </c:pt>
                <c:pt idx="42">
                  <c:v>1378.6071215340498</c:v>
                </c:pt>
                <c:pt idx="43">
                  <c:v>1325.8337329711192</c:v>
                </c:pt>
                <c:pt idx="44">
                  <c:v>1269.3594223522932</c:v>
                </c:pt>
                <c:pt idx="45">
                  <c:v>1209.3545553020856</c:v>
                </c:pt>
                <c:pt idx="46">
                  <c:v>1146.4639796030631</c:v>
                </c:pt>
                <c:pt idx="47">
                  <c:v>1080.6999053868733</c:v>
                </c:pt>
                <c:pt idx="48">
                  <c:v>1012.9317286683009</c:v>
                </c:pt>
                <c:pt idx="49">
                  <c:v>943.83195441930059</c:v>
                </c:pt>
                <c:pt idx="50">
                  <c:v>873.77384241248262</c:v>
                </c:pt>
                <c:pt idx="51">
                  <c:v>804.01733252383315</c:v>
                </c:pt>
                <c:pt idx="52">
                  <c:v>734.53351973025042</c:v>
                </c:pt>
                <c:pt idx="53">
                  <c:v>665.89865000791872</c:v>
                </c:pt>
                <c:pt idx="54">
                  <c:v>602.35238751693964</c:v>
                </c:pt>
                <c:pt idx="55">
                  <c:v>569.14506505475572</c:v>
                </c:pt>
                <c:pt idx="56">
                  <c:v>535.73082670668327</c:v>
                </c:pt>
                <c:pt idx="57">
                  <c:v>502.4298905476507</c:v>
                </c:pt>
                <c:pt idx="58">
                  <c:v>469.30891102331691</c:v>
                </c:pt>
                <c:pt idx="59">
                  <c:v>436.53763839385772</c:v>
                </c:pt>
                <c:pt idx="60">
                  <c:v>408.96367364501759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09-42E0-B08B-CB4BA11830A2}"/>
            </c:ext>
          </c:extLst>
        </c:ser>
        <c:ser>
          <c:idx val="6"/>
          <c:order val="5"/>
          <c:tx>
            <c:v>"IPPU proj."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línurit)'!$C$14:$BK$14</c:f>
              <c:numCache>
                <c:formatCode>0</c:formatCode>
                <c:ptCount val="61"/>
                <c:pt idx="31">
                  <c:v>2006.8040152680362</c:v>
                </c:pt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09-42E0-B08B-CB4BA11830A2}"/>
            </c:ext>
          </c:extLst>
        </c:ser>
        <c:ser>
          <c:idx val="7"/>
          <c:order val="6"/>
          <c:tx>
            <c:v>"Agri. proj."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línurit)'!$C$15:$BK$15</c:f>
              <c:numCache>
                <c:formatCode>0</c:formatCode>
                <c:ptCount val="61"/>
                <c:pt idx="31">
                  <c:v>620.07141185378475</c:v>
                </c:pt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09-42E0-B08B-CB4BA11830A2}"/>
            </c:ext>
          </c:extLst>
        </c:ser>
        <c:ser>
          <c:idx val="9"/>
          <c:order val="7"/>
          <c:tx>
            <c:v>"Úrg. proj."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línurit)'!$C$17:$BK$17</c:f>
              <c:numCache>
                <c:formatCode>0</c:formatCode>
                <c:ptCount val="61"/>
                <c:pt idx="31">
                  <c:v>268.4783319399661</c:v>
                </c:pt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09-42E0-B08B-CB4BA11830A2}"/>
            </c:ext>
          </c:extLst>
        </c:ser>
        <c:ser>
          <c:idx val="11"/>
          <c:order val="9"/>
          <c:tx>
            <c:v>Samtals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'Eftir geirum'!#REF!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0809-42E0-B08B-CB4BA118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>
          <c:ext xmlns:c15="http://schemas.microsoft.com/office/drawing/2012/chart" uri="{02D57815-91ED-43cb-92C2-25804820EDAC}">
            <c15:filteredLineSeries>
              <c15:ser>
                <c:idx val="10"/>
                <c:order val="8"/>
                <c:tx>
                  <c:v>Samtals</c:v>
                </c:tx>
                <c:spPr>
                  <a:ln w="1905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'Talnagögn (fyrir línurit)'!$C$2:$BK$2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Talnagögn!$C$18:$BK$18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32">
                        <c:v>14263.074147279267</c:v>
                      </c:pt>
                      <c:pt idx="33">
                        <c:v>14131.880797576765</c:v>
                      </c:pt>
                      <c:pt idx="34">
                        <c:v>14065.780475446029</c:v>
                      </c:pt>
                      <c:pt idx="35">
                        <c:v>13958.376213734053</c:v>
                      </c:pt>
                      <c:pt idx="36">
                        <c:v>13835.689899237339</c:v>
                      </c:pt>
                      <c:pt idx="37">
                        <c:v>13737.567914608386</c:v>
                      </c:pt>
                      <c:pt idx="38">
                        <c:v>13590.611959483485</c:v>
                      </c:pt>
                      <c:pt idx="39">
                        <c:v>13492.673789371162</c:v>
                      </c:pt>
                      <c:pt idx="40">
                        <c:v>13408.799976592965</c:v>
                      </c:pt>
                      <c:pt idx="41">
                        <c:v>13295.557195634285</c:v>
                      </c:pt>
                      <c:pt idx="42">
                        <c:v>13210.688499473419</c:v>
                      </c:pt>
                      <c:pt idx="43">
                        <c:v>13123.68782550339</c:v>
                      </c:pt>
                      <c:pt idx="44">
                        <c:v>13015.048718579861</c:v>
                      </c:pt>
                      <c:pt idx="45">
                        <c:v>12926.60749942284</c:v>
                      </c:pt>
                      <c:pt idx="46">
                        <c:v>12846.696052690191</c:v>
                      </c:pt>
                      <c:pt idx="47">
                        <c:v>12757.606863787418</c:v>
                      </c:pt>
                      <c:pt idx="48">
                        <c:v>12699.981005872956</c:v>
                      </c:pt>
                      <c:pt idx="49">
                        <c:v>12606.207826478452</c:v>
                      </c:pt>
                      <c:pt idx="50">
                        <c:v>12518.248649484258</c:v>
                      </c:pt>
                      <c:pt idx="51">
                        <c:v>12427.686974464952</c:v>
                      </c:pt>
                      <c:pt idx="52">
                        <c:v>12329.365800443775</c:v>
                      </c:pt>
                      <c:pt idx="53">
                        <c:v>12229.281304330221</c:v>
                      </c:pt>
                      <c:pt idx="54">
                        <c:v>12125.564678252262</c:v>
                      </c:pt>
                      <c:pt idx="55">
                        <c:v>12065.025978745552</c:v>
                      </c:pt>
                      <c:pt idx="56">
                        <c:v>11994.937079316522</c:v>
                      </c:pt>
                      <c:pt idx="57">
                        <c:v>11927.253995879233</c:v>
                      </c:pt>
                      <c:pt idx="58">
                        <c:v>11863.474470764268</c:v>
                      </c:pt>
                      <c:pt idx="59">
                        <c:v>11799.135439643704</c:v>
                      </c:pt>
                      <c:pt idx="60">
                        <c:v>11724.853678008485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809-42E0-B08B-CB4BA11830A2}"/>
                  </c:ext>
                </c:extLst>
              </c15:ser>
            </c15:filteredLineSeries>
          </c:ext>
        </c:extLst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4.9467625734527637E-4"/>
              <c:y val="0.247477804163738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1.1613616071428572E-2"/>
          <c:y val="0.88762414940042689"/>
          <c:w val="0.98105859375000004"/>
          <c:h val="0.11032883733653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62166666666667"/>
          <c:y val="5.0925925925925923E-2"/>
          <c:w val="0.87493088888888881"/>
          <c:h val="0.738679899529351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Talnagögn!$A$30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Talnagögn!$C$30:$AH$30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C-4E2C-AEDB-43E9AF09063F}"/>
            </c:ext>
          </c:extLst>
        </c:ser>
        <c:ser>
          <c:idx val="1"/>
          <c:order val="1"/>
          <c:tx>
            <c:strRef>
              <c:f>Talnagögn!$A$31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Talnagögn!$C$31:$AH$31</c:f>
              <c:numCache>
                <c:formatCode>0</c:formatCode>
                <c:ptCount val="32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901.88135015166222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859.60444748389216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C-4E2C-AEDB-43E9AF09063F}"/>
            </c:ext>
          </c:extLst>
        </c:ser>
        <c:ser>
          <c:idx val="2"/>
          <c:order val="2"/>
          <c:tx>
            <c:strRef>
              <c:f>Talnagögn!$A$34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Talnagögn!$C$34:$AH$34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C-4E2C-AEDB-43E9AF09063F}"/>
            </c:ext>
          </c:extLst>
        </c:ser>
        <c:ser>
          <c:idx val="3"/>
          <c:order val="3"/>
          <c:tx>
            <c:strRef>
              <c:f>Talnagögn!$A$32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Talnagögn!$C$32:$AH$32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7C-4E2C-AEDB-43E9AF09063F}"/>
            </c:ext>
          </c:extLst>
        </c:ser>
        <c:ser>
          <c:idx val="4"/>
          <c:order val="4"/>
          <c:tx>
            <c:strRef>
              <c:f>Talnagögn!$A$33</c:f>
              <c:strCache>
                <c:ptCount val="1"/>
                <c:pt idx="0">
                  <c:v>Strandsiglingar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Talnagögn!$C$33:$AH$33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7C-4E2C-AEDB-43E9AF09063F}"/>
            </c:ext>
          </c:extLst>
        </c:ser>
        <c:ser>
          <c:idx val="5"/>
          <c:order val="5"/>
          <c:tx>
            <c:strRef>
              <c:f>Talnagögn!$A$35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Talnagögn!$C$35:$AH$35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7C-4E2C-AEDB-43E9AF09063F}"/>
            </c:ext>
          </c:extLst>
        </c:ser>
        <c:ser>
          <c:idx val="6"/>
          <c:order val="6"/>
          <c:tx>
            <c:strRef>
              <c:f>Talnagögn!$A$36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Talnagögn!$C$36:$AH$36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7C-4E2C-AEDB-43E9AF09063F}"/>
            </c:ext>
          </c:extLst>
        </c:ser>
        <c:ser>
          <c:idx val="7"/>
          <c:order val="7"/>
          <c:tx>
            <c:strRef>
              <c:f>Talnagögn!$A$37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Talnagögn!$C$37:$AH$37</c:f>
              <c:numCache>
                <c:formatCode>0</c:formatCode>
                <c:ptCount val="32"/>
                <c:pt idx="0">
                  <c:v>50.335770503307685</c:v>
                </c:pt>
                <c:pt idx="1">
                  <c:v>48.432159784438454</c:v>
                </c:pt>
                <c:pt idx="2">
                  <c:v>48.135635070863145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47.307615810321522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47.541566671626697</c:v>
                </c:pt>
                <c:pt idx="10">
                  <c:v>39.890457594883628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29.114709085181403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45.682439181580776</c:v>
                </c:pt>
                <c:pt idx="18">
                  <c:v>26.832804307158312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14.551063257402575</c:v>
                </c:pt>
                <c:pt idx="24">
                  <c:v>21.599419924997392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14.781438724320424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7C-4E2C-AEDB-43E9AF09063F}"/>
            </c:ext>
          </c:extLst>
        </c:ser>
        <c:ser>
          <c:idx val="11"/>
          <c:order val="8"/>
          <c:tx>
            <c:v>Fiskiskip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Talnagögn!$C$40:$BK$40</c:f>
              <c:numCache>
                <c:formatCode>0</c:formatCode>
                <c:ptCount val="61"/>
                <c:pt idx="32">
                  <c:v>615.12363721885322</c:v>
                </c:pt>
                <c:pt idx="33">
                  <c:v>539.46813801787994</c:v>
                </c:pt>
                <c:pt idx="34">
                  <c:v>535.19332834194336</c:v>
                </c:pt>
                <c:pt idx="35">
                  <c:v>528.9150000406554</c:v>
                </c:pt>
                <c:pt idx="36">
                  <c:v>517.75415825085304</c:v>
                </c:pt>
                <c:pt idx="37">
                  <c:v>502.85807201486125</c:v>
                </c:pt>
                <c:pt idx="38">
                  <c:v>480.71026674235355</c:v>
                </c:pt>
                <c:pt idx="39">
                  <c:v>467.88418217324306</c:v>
                </c:pt>
                <c:pt idx="40">
                  <c:v>458.41628083021328</c:v>
                </c:pt>
                <c:pt idx="41">
                  <c:v>450.97046398925784</c:v>
                </c:pt>
                <c:pt idx="42">
                  <c:v>444.18700603653508</c:v>
                </c:pt>
                <c:pt idx="43">
                  <c:v>437.17904045354652</c:v>
                </c:pt>
                <c:pt idx="44">
                  <c:v>429.36389552469205</c:v>
                </c:pt>
                <c:pt idx="45">
                  <c:v>420.35377255686001</c:v>
                </c:pt>
                <c:pt idx="46">
                  <c:v>409.90271909452593</c:v>
                </c:pt>
                <c:pt idx="47">
                  <c:v>397.95217537740757</c:v>
                </c:pt>
                <c:pt idx="48">
                  <c:v>384.32979993481132</c:v>
                </c:pt>
                <c:pt idx="49">
                  <c:v>369.23105050625452</c:v>
                </c:pt>
                <c:pt idx="50">
                  <c:v>352.66668723021894</c:v>
                </c:pt>
                <c:pt idx="51">
                  <c:v>334.75177981550081</c:v>
                </c:pt>
                <c:pt idx="52">
                  <c:v>315.81641162067694</c:v>
                </c:pt>
                <c:pt idx="53">
                  <c:v>295.94236299135338</c:v>
                </c:pt>
                <c:pt idx="54">
                  <c:v>275.19764325487591</c:v>
                </c:pt>
                <c:pt idx="55">
                  <c:v>261.94706437150052</c:v>
                </c:pt>
                <c:pt idx="56">
                  <c:v>247.42200366571589</c:v>
                </c:pt>
                <c:pt idx="57">
                  <c:v>231.96507878528118</c:v>
                </c:pt>
                <c:pt idx="58">
                  <c:v>215.66223609470768</c:v>
                </c:pt>
                <c:pt idx="59">
                  <c:v>198.72103959825145</c:v>
                </c:pt>
                <c:pt idx="60">
                  <c:v>181.51347710699005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1-4A52-8ABB-79B17099D6DE}"/>
            </c:ext>
          </c:extLst>
        </c:ser>
        <c:ser>
          <c:idx val="12"/>
          <c:order val="9"/>
          <c:tx>
            <c:v>Vegasam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Talnagögn!$C$41:$BK$41</c:f>
              <c:numCache>
                <c:formatCode>0</c:formatCode>
                <c:ptCount val="61"/>
                <c:pt idx="32">
                  <c:v>924.86282441693936</c:v>
                </c:pt>
                <c:pt idx="33">
                  <c:v>924.67633691260141</c:v>
                </c:pt>
                <c:pt idx="34">
                  <c:v>910.02051770077151</c:v>
                </c:pt>
                <c:pt idx="35">
                  <c:v>891.32643650816954</c:v>
                </c:pt>
                <c:pt idx="36">
                  <c:v>861.16831700056503</c:v>
                </c:pt>
                <c:pt idx="37">
                  <c:v>825.24860206824178</c:v>
                </c:pt>
                <c:pt idx="38">
                  <c:v>785.3621770408721</c:v>
                </c:pt>
                <c:pt idx="39">
                  <c:v>752.18428753568901</c:v>
                </c:pt>
                <c:pt idx="40">
                  <c:v>716.9248194691861</c:v>
                </c:pt>
                <c:pt idx="41">
                  <c:v>683.08194212131423</c:v>
                </c:pt>
                <c:pt idx="42">
                  <c:v>647.01773596964836</c:v>
                </c:pt>
                <c:pt idx="43">
                  <c:v>609.0247978296029</c:v>
                </c:pt>
                <c:pt idx="44">
                  <c:v>569.37859030139089</c:v>
                </c:pt>
                <c:pt idx="45">
                  <c:v>528.3300243456772</c:v>
                </c:pt>
                <c:pt idx="46">
                  <c:v>485.82661090484027</c:v>
                </c:pt>
                <c:pt idx="47">
                  <c:v>442.09022017143428</c:v>
                </c:pt>
                <c:pt idx="48">
                  <c:v>397.59250942835263</c:v>
                </c:pt>
                <c:pt idx="49">
                  <c:v>352.45559150209584</c:v>
                </c:pt>
                <c:pt idx="50">
                  <c:v>306.77897947582926</c:v>
                </c:pt>
                <c:pt idx="51">
                  <c:v>261.7764969999871</c:v>
                </c:pt>
                <c:pt idx="52">
                  <c:v>217.34438109991049</c:v>
                </c:pt>
                <c:pt idx="53">
                  <c:v>174.08589327175235</c:v>
                </c:pt>
                <c:pt idx="54">
                  <c:v>136.2459763756668</c:v>
                </c:pt>
                <c:pt idx="55">
                  <c:v>120.77291895698578</c:v>
                </c:pt>
                <c:pt idx="56">
                  <c:v>105.92656541643244</c:v>
                </c:pt>
                <c:pt idx="57">
                  <c:v>91.711310707108737</c:v>
                </c:pt>
                <c:pt idx="58">
                  <c:v>78.130894094205544</c:v>
                </c:pt>
                <c:pt idx="59">
                  <c:v>65.189366097581953</c:v>
                </c:pt>
                <c:pt idx="60">
                  <c:v>57.375031929267102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1-4A52-8ABB-79B17099D6DE}"/>
            </c:ext>
          </c:extLst>
        </c:ser>
        <c:ser>
          <c:idx val="13"/>
          <c:order val="10"/>
          <c:tx>
            <c:v>Strand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Talnagögn!$C$43:$BK$43</c:f>
              <c:numCache>
                <c:formatCode>0</c:formatCode>
                <c:ptCount val="61"/>
                <c:pt idx="32">
                  <c:v>25.411178847337119</c:v>
                </c:pt>
                <c:pt idx="33">
                  <c:v>25.408069436558677</c:v>
                </c:pt>
                <c:pt idx="34">
                  <c:v>25.401840911629666</c:v>
                </c:pt>
                <c:pt idx="35">
                  <c:v>25.392489575995285</c:v>
                </c:pt>
                <c:pt idx="36">
                  <c:v>25.087018295966004</c:v>
                </c:pt>
                <c:pt idx="37">
                  <c:v>25.082415276091162</c:v>
                </c:pt>
                <c:pt idx="38">
                  <c:v>25.074811817469357</c:v>
                </c:pt>
                <c:pt idx="39">
                  <c:v>25.064205849768182</c:v>
                </c:pt>
                <c:pt idx="40">
                  <c:v>24.201008587524584</c:v>
                </c:pt>
                <c:pt idx="41">
                  <c:v>22.812620711904906</c:v>
                </c:pt>
                <c:pt idx="42">
                  <c:v>21.049922536950213</c:v>
                </c:pt>
                <c:pt idx="43">
                  <c:v>18.915921766726282</c:v>
                </c:pt>
                <c:pt idx="44">
                  <c:v>16.476438965444359</c:v>
                </c:pt>
                <c:pt idx="45">
                  <c:v>13.864443693321384</c:v>
                </c:pt>
                <c:pt idx="46">
                  <c:v>11.257047164140369</c:v>
                </c:pt>
                <c:pt idx="47">
                  <c:v>8.8305101246320703</c:v>
                </c:pt>
                <c:pt idx="48">
                  <c:v>6.7155747706500666</c:v>
                </c:pt>
                <c:pt idx="49">
                  <c:v>4.9752155391431021</c:v>
                </c:pt>
                <c:pt idx="50">
                  <c:v>3.6097310900236201</c:v>
                </c:pt>
                <c:pt idx="51">
                  <c:v>2.5779734403230963</c:v>
                </c:pt>
                <c:pt idx="52">
                  <c:v>1.8204073568308872</c:v>
                </c:pt>
                <c:pt idx="53">
                  <c:v>1.2758280711674868</c:v>
                </c:pt>
                <c:pt idx="54">
                  <c:v>0.89031093089386182</c:v>
                </c:pt>
                <c:pt idx="55">
                  <c:v>0.6203610247164395</c:v>
                </c:pt>
                <c:pt idx="56">
                  <c:v>0.43278334762731824</c:v>
                </c:pt>
                <c:pt idx="57">
                  <c:v>0.30314159348947867</c:v>
                </c:pt>
                <c:pt idx="58">
                  <c:v>0.21387452382998723</c:v>
                </c:pt>
                <c:pt idx="59">
                  <c:v>0.15256468798015022</c:v>
                </c:pt>
                <c:pt idx="60">
                  <c:v>0.1105279786542534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D1-4A52-8ABB-79B17099D6DE}"/>
            </c:ext>
          </c:extLst>
        </c:ser>
        <c:ser>
          <c:idx val="14"/>
          <c:order val="11"/>
          <c:tx>
            <c:v>Vélar og tæki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Talnagögn!$C$44:$BK$44</c:f>
              <c:numCache>
                <c:formatCode>0</c:formatCode>
                <c:ptCount val="61"/>
                <c:pt idx="32">
                  <c:v>106.94769041841877</c:v>
                </c:pt>
                <c:pt idx="33">
                  <c:v>101.63789587173207</c:v>
                </c:pt>
                <c:pt idx="34">
                  <c:v>100.82892844188774</c:v>
                </c:pt>
                <c:pt idx="35">
                  <c:v>99.683911139819514</c:v>
                </c:pt>
                <c:pt idx="36">
                  <c:v>98.037307234894683</c:v>
                </c:pt>
                <c:pt idx="37">
                  <c:v>95.971382470409949</c:v>
                </c:pt>
                <c:pt idx="38">
                  <c:v>93.656283585047532</c:v>
                </c:pt>
                <c:pt idx="39">
                  <c:v>91.199140383593999</c:v>
                </c:pt>
                <c:pt idx="40">
                  <c:v>88.537154577434748</c:v>
                </c:pt>
                <c:pt idx="41">
                  <c:v>85.355835178897422</c:v>
                </c:pt>
                <c:pt idx="42">
                  <c:v>82.270863578601535</c:v>
                </c:pt>
                <c:pt idx="43">
                  <c:v>78.906961075574969</c:v>
                </c:pt>
                <c:pt idx="44">
                  <c:v>75.259116374799973</c:v>
                </c:pt>
                <c:pt idx="45">
                  <c:v>71.3407647239912</c:v>
                </c:pt>
                <c:pt idx="46">
                  <c:v>67.988307484445471</c:v>
                </c:pt>
                <c:pt idx="47">
                  <c:v>64.337643153790964</c:v>
                </c:pt>
                <c:pt idx="48">
                  <c:v>60.436511523471509</c:v>
                </c:pt>
                <c:pt idx="49">
                  <c:v>56.346064746819302</c:v>
                </c:pt>
                <c:pt idx="50">
                  <c:v>52.138665923172979</c:v>
                </c:pt>
                <c:pt idx="51">
                  <c:v>47.894665964074903</c:v>
                </c:pt>
                <c:pt idx="52">
                  <c:v>43.695093755583088</c:v>
                </c:pt>
                <c:pt idx="53">
                  <c:v>39.617416035681927</c:v>
                </c:pt>
                <c:pt idx="54">
                  <c:v>35.72911136271653</c:v>
                </c:pt>
                <c:pt idx="55">
                  <c:v>32.083810192094084</c:v>
                </c:pt>
                <c:pt idx="56">
                  <c:v>28.720246709257836</c:v>
                </c:pt>
                <c:pt idx="57">
                  <c:v>25.661654888566911</c:v>
                </c:pt>
                <c:pt idx="58">
                  <c:v>22.917056747450687</c:v>
                </c:pt>
                <c:pt idx="59">
                  <c:v>20.483416566182196</c:v>
                </c:pt>
                <c:pt idx="60">
                  <c:v>18.348247817705868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D1-4A52-8ABB-79B17099D6DE}"/>
            </c:ext>
          </c:extLst>
        </c:ser>
        <c:ser>
          <c:idx val="15"/>
          <c:order val="12"/>
          <c:tx>
            <c:v>innanlandsflug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Talnagögn!$C$42:$BK$42</c:f>
              <c:numCache>
                <c:formatCode>0</c:formatCode>
                <c:ptCount val="61"/>
                <c:pt idx="32">
                  <c:v>24.178919222655466</c:v>
                </c:pt>
                <c:pt idx="33">
                  <c:v>24.995760104187777</c:v>
                </c:pt>
                <c:pt idx="34">
                  <c:v>25.812272180928677</c:v>
                </c:pt>
                <c:pt idx="35">
                  <c:v>26.599991021023776</c:v>
                </c:pt>
                <c:pt idx="36">
                  <c:v>27.347270695159207</c:v>
                </c:pt>
                <c:pt idx="37">
                  <c:v>27.071170768553785</c:v>
                </c:pt>
                <c:pt idx="38">
                  <c:v>26.743379941556139</c:v>
                </c:pt>
                <c:pt idx="39">
                  <c:v>26.348666967611685</c:v>
                </c:pt>
                <c:pt idx="40">
                  <c:v>25.83905029831703</c:v>
                </c:pt>
                <c:pt idx="41">
                  <c:v>25.158318935393975</c:v>
                </c:pt>
                <c:pt idx="42">
                  <c:v>24.084275883802402</c:v>
                </c:pt>
                <c:pt idx="43">
                  <c:v>22.46613351853442</c:v>
                </c:pt>
                <c:pt idx="44">
                  <c:v>20.19357980880643</c:v>
                </c:pt>
                <c:pt idx="45">
                  <c:v>17.283264372462593</c:v>
                </c:pt>
                <c:pt idx="46">
                  <c:v>13.956330008004088</c:v>
                </c:pt>
                <c:pt idx="47">
                  <c:v>10.60230244772651</c:v>
                </c:pt>
                <c:pt idx="48">
                  <c:v>7.6164240674424519</c:v>
                </c:pt>
                <c:pt idx="49">
                  <c:v>5.2328310582426587</c:v>
                </c:pt>
                <c:pt idx="50">
                  <c:v>3.4851346349927472</c:v>
                </c:pt>
                <c:pt idx="51">
                  <c:v>2.2781201258117347</c:v>
                </c:pt>
                <c:pt idx="52">
                  <c:v>1.4751741301472254</c:v>
                </c:pt>
                <c:pt idx="53">
                  <c:v>0.95232963989123276</c:v>
                </c:pt>
                <c:pt idx="54">
                  <c:v>0.61539806692755861</c:v>
                </c:pt>
                <c:pt idx="55">
                  <c:v>0.39901686226934308</c:v>
                </c:pt>
                <c:pt idx="56">
                  <c:v>0.25996681710538694</c:v>
                </c:pt>
                <c:pt idx="57">
                  <c:v>0.17034235004216886</c:v>
                </c:pt>
                <c:pt idx="58">
                  <c:v>0.11231989844311846</c:v>
                </c:pt>
                <c:pt idx="59">
                  <c:v>7.4552971108640315E-2</c:v>
                </c:pt>
                <c:pt idx="60">
                  <c:v>4.9823770430426226E-2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9-445E-AB02-D7CBDB176D03}"/>
            </c:ext>
          </c:extLst>
        </c:ser>
        <c:ser>
          <c:idx val="10"/>
          <c:order val="13"/>
          <c:tx>
            <c:v>Eldsneytisbr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Talnagögn!$C$45:$BK$45</c:f>
              <c:numCache>
                <c:formatCode>0</c:formatCode>
                <c:ptCount val="61"/>
                <c:pt idx="32">
                  <c:v>97.630791264372363</c:v>
                </c:pt>
                <c:pt idx="33">
                  <c:v>44.241094291098641</c:v>
                </c:pt>
                <c:pt idx="34">
                  <c:v>43.63322497587756</c:v>
                </c:pt>
                <c:pt idx="35">
                  <c:v>43.025355660656523</c:v>
                </c:pt>
                <c:pt idx="36">
                  <c:v>42.396586927152114</c:v>
                </c:pt>
                <c:pt idx="37">
                  <c:v>41.767818193647727</c:v>
                </c:pt>
                <c:pt idx="38">
                  <c:v>41.142035091326669</c:v>
                </c:pt>
                <c:pt idx="39">
                  <c:v>40.510280726638939</c:v>
                </c:pt>
                <c:pt idx="40">
                  <c:v>39.881511993134531</c:v>
                </c:pt>
                <c:pt idx="41">
                  <c:v>39.249757628446808</c:v>
                </c:pt>
                <c:pt idx="42">
                  <c:v>38.620988894942414</c:v>
                </c:pt>
                <c:pt idx="43">
                  <c:v>37.989234530254706</c:v>
                </c:pt>
                <c:pt idx="44">
                  <c:v>37.360465796750304</c:v>
                </c:pt>
                <c:pt idx="45">
                  <c:v>36.725725800879246</c:v>
                </c:pt>
                <c:pt idx="46">
                  <c:v>36.090985805008167</c:v>
                </c:pt>
                <c:pt idx="47">
                  <c:v>35.459231440320444</c:v>
                </c:pt>
                <c:pt idx="48">
                  <c:v>34.824491444449393</c:v>
                </c:pt>
                <c:pt idx="49">
                  <c:v>34.189751448578313</c:v>
                </c:pt>
                <c:pt idx="50">
                  <c:v>33.552025821523927</c:v>
                </c:pt>
                <c:pt idx="51">
                  <c:v>33.202984835443644</c:v>
                </c:pt>
                <c:pt idx="52">
                  <c:v>32.847972586996676</c:v>
                </c:pt>
                <c:pt idx="53">
                  <c:v>32.492960338549736</c:v>
                </c:pt>
                <c:pt idx="54">
                  <c:v>32.14093372128611</c:v>
                </c:pt>
                <c:pt idx="55">
                  <c:v>31.785921472839163</c:v>
                </c:pt>
                <c:pt idx="56">
                  <c:v>31.430909224392202</c:v>
                </c:pt>
                <c:pt idx="57">
                  <c:v>31.07291134476192</c:v>
                </c:pt>
                <c:pt idx="58">
                  <c:v>30.717899096314973</c:v>
                </c:pt>
                <c:pt idx="59">
                  <c:v>30.356915585501341</c:v>
                </c:pt>
                <c:pt idx="60">
                  <c:v>29.99593207468773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1-4A52-8ABB-79B17099D6DE}"/>
            </c:ext>
          </c:extLst>
        </c:ser>
        <c:ser>
          <c:idx val="9"/>
          <c:order val="14"/>
          <c:tx>
            <c:v>Jarðvarma proj</c:v>
          </c:tx>
          <c:spPr>
            <a:solidFill>
              <a:srgbClr val="7FB9D9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Talnagögn!$C$46:$BK$46</c:f>
              <c:numCache>
                <c:formatCode>0</c:formatCode>
                <c:ptCount val="61"/>
                <c:pt idx="32">
                  <c:v>168.32118141703276</c:v>
                </c:pt>
                <c:pt idx="33">
                  <c:v>166.22121958698375</c:v>
                </c:pt>
                <c:pt idx="34">
                  <c:v>165.1397639371512</c:v>
                </c:pt>
                <c:pt idx="35">
                  <c:v>135.36147446176756</c:v>
                </c:pt>
                <c:pt idx="36">
                  <c:v>123.84531748708437</c:v>
                </c:pt>
                <c:pt idx="37">
                  <c:v>123.90359436770861</c:v>
                </c:pt>
                <c:pt idx="38">
                  <c:v>123.96187124833286</c:v>
                </c:pt>
                <c:pt idx="39">
                  <c:v>124.0201481289571</c:v>
                </c:pt>
                <c:pt idx="40">
                  <c:v>111.30342500958133</c:v>
                </c:pt>
                <c:pt idx="41">
                  <c:v>111.26656344989345</c:v>
                </c:pt>
                <c:pt idx="42">
                  <c:v>111.23170189020558</c:v>
                </c:pt>
                <c:pt idx="43">
                  <c:v>111.19884033051771</c:v>
                </c:pt>
                <c:pt idx="44">
                  <c:v>111.16797877082982</c:v>
                </c:pt>
                <c:pt idx="45">
                  <c:v>111.28380941270255</c:v>
                </c:pt>
                <c:pt idx="46">
                  <c:v>111.2582723275743</c:v>
                </c:pt>
                <c:pt idx="47">
                  <c:v>111.23273524244607</c:v>
                </c:pt>
                <c:pt idx="48">
                  <c:v>111.21119815731785</c:v>
                </c:pt>
                <c:pt idx="49">
                  <c:v>111.18866107218962</c:v>
                </c:pt>
                <c:pt idx="50">
                  <c:v>111.32243856142019</c:v>
                </c:pt>
                <c:pt idx="51">
                  <c:v>111.30871544204443</c:v>
                </c:pt>
                <c:pt idx="52">
                  <c:v>111.29899232266867</c:v>
                </c:pt>
                <c:pt idx="53">
                  <c:v>111.29126920329291</c:v>
                </c:pt>
                <c:pt idx="54">
                  <c:v>111.28554608391717</c:v>
                </c:pt>
                <c:pt idx="55">
                  <c:v>111.2818229645414</c:v>
                </c:pt>
                <c:pt idx="56">
                  <c:v>111.27909984516565</c:v>
                </c:pt>
                <c:pt idx="57">
                  <c:v>111.2783767257899</c:v>
                </c:pt>
                <c:pt idx="58">
                  <c:v>111.28065360641413</c:v>
                </c:pt>
                <c:pt idx="59">
                  <c:v>111.28293048703839</c:v>
                </c:pt>
                <c:pt idx="60">
                  <c:v>111.28820736766261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1-4A52-8ABB-79B17099D6DE}"/>
            </c:ext>
          </c:extLst>
        </c:ser>
        <c:ser>
          <c:idx val="8"/>
          <c:order val="15"/>
          <c:tx>
            <c:v>Annað proj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Talnagögn!$C$47:$BK$47</c:f>
              <c:numCache>
                <c:formatCode>0</c:formatCode>
                <c:ptCount val="61"/>
                <c:pt idx="32">
                  <c:v>10.538705201565108</c:v>
                </c:pt>
                <c:pt idx="33">
                  <c:v>10.630142893573293</c:v>
                </c:pt>
                <c:pt idx="34">
                  <c:v>10.681046199991897</c:v>
                </c:pt>
                <c:pt idx="35">
                  <c:v>10.679370891926055</c:v>
                </c:pt>
                <c:pt idx="36">
                  <c:v>10.68951069005152</c:v>
                </c:pt>
                <c:pt idx="37">
                  <c:v>10.579086561333497</c:v>
                </c:pt>
                <c:pt idx="38">
                  <c:v>10.47709641211668</c:v>
                </c:pt>
                <c:pt idx="39">
                  <c:v>10.394789950552649</c:v>
                </c:pt>
                <c:pt idx="40">
                  <c:v>10.324716124883707</c:v>
                </c:pt>
                <c:pt idx="41">
                  <c:v>10.134690788521766</c:v>
                </c:pt>
                <c:pt idx="42">
                  <c:v>10.144626743364142</c:v>
                </c:pt>
                <c:pt idx="43">
                  <c:v>10.152803466361547</c:v>
                </c:pt>
                <c:pt idx="44">
                  <c:v>10.159356809579322</c:v>
                </c:pt>
                <c:pt idx="45">
                  <c:v>10.172750396191532</c:v>
                </c:pt>
                <c:pt idx="46">
                  <c:v>10.183706814524385</c:v>
                </c:pt>
                <c:pt idx="47">
                  <c:v>10.195087429115574</c:v>
                </c:pt>
                <c:pt idx="48">
                  <c:v>10.205219341805559</c:v>
                </c:pt>
                <c:pt idx="49">
                  <c:v>10.212788545977219</c:v>
                </c:pt>
                <c:pt idx="50">
                  <c:v>10.220179675300983</c:v>
                </c:pt>
                <c:pt idx="51">
                  <c:v>10.226595900647339</c:v>
                </c:pt>
                <c:pt idx="52">
                  <c:v>10.235086857436386</c:v>
                </c:pt>
                <c:pt idx="53">
                  <c:v>10.240590456229711</c:v>
                </c:pt>
                <c:pt idx="54">
                  <c:v>10.247467720655663</c:v>
                </c:pt>
                <c:pt idx="55">
                  <c:v>10.254149209809043</c:v>
                </c:pt>
                <c:pt idx="56">
                  <c:v>10.259251680986495</c:v>
                </c:pt>
                <c:pt idx="57">
                  <c:v>10.267074152610405</c:v>
                </c:pt>
                <c:pt idx="58">
                  <c:v>10.273976961950837</c:v>
                </c:pt>
                <c:pt idx="59">
                  <c:v>10.27685240021367</c:v>
                </c:pt>
                <c:pt idx="60">
                  <c:v>10.282425599619501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1-4A52-8ABB-79B17099D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154431"/>
        <c:axId val="157861695"/>
      </c:barChart>
      <c:dateAx>
        <c:axId val="428154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5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52596295470953E-4"/>
              <c:y val="0.24894589769001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"/>
          <c:y val="0.88441006014519119"/>
          <c:w val="0.99607044444444448"/>
          <c:h val="0.11558993985480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</a:t>
            </a:r>
            <a:r>
              <a:rPr lang="is-IS" sz="16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 frá orku</a:t>
            </a:r>
          </a:p>
          <a:p>
            <a:pPr>
              <a:defRPr sz="1600" b="1">
                <a:latin typeface="Avenir Next LT Pro" panose="020B0504020202020204" pitchFamily="34" charset="0"/>
              </a:defRPr>
            </a:pPr>
            <a:r>
              <a:rPr lang="is-IS" sz="16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2021</a:t>
            </a:r>
            <a:endParaRPr lang="is-IS" sz="16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49384434699067453"/>
          <c:y val="0.43445842549847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30349424264517688"/>
          <c:y val="1.6439967860422403E-2"/>
          <c:w val="0.6348089460103773"/>
          <c:h val="0.96868715564738306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E3-48F4-A383-BD80AF679EC1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E3-48F4-A383-BD80AF679EC1}"/>
              </c:ext>
            </c:extLst>
          </c:dPt>
          <c:dPt>
            <c:idx val="2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E3-48F4-A383-BD80AF679EC1}"/>
              </c:ext>
            </c:extLst>
          </c:dPt>
          <c:dPt>
            <c:idx val="3"/>
            <c:bubble3D val="0"/>
            <c:spPr>
              <a:solidFill>
                <a:srgbClr val="A0D3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E3-48F4-A383-BD80AF679EC1}"/>
              </c:ext>
            </c:extLst>
          </c:dPt>
          <c:dPt>
            <c:idx val="4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E3-48F4-A383-BD80AF679EC1}"/>
              </c:ext>
            </c:extLst>
          </c:dPt>
          <c:dPt>
            <c:idx val="5"/>
            <c:bubble3D val="0"/>
            <c:spPr>
              <a:solidFill>
                <a:srgbClr val="1E2D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E3-48F4-A383-BD80AF679EC1}"/>
              </c:ext>
            </c:extLst>
          </c:dPt>
          <c:dPt>
            <c:idx val="6"/>
            <c:bubble3D val="0"/>
            <c:spPr>
              <a:solidFill>
                <a:srgbClr val="7FB9D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E3-48F4-A383-BD80AF679EC1}"/>
              </c:ext>
            </c:extLst>
          </c:dPt>
          <c:dPt>
            <c:idx val="7"/>
            <c:bubble3D val="0"/>
            <c:spPr>
              <a:solidFill>
                <a:srgbClr val="EBE10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E3-48F4-A383-BD80AF679EC1}"/>
              </c:ext>
            </c:extLst>
          </c:dPt>
          <c:dLbls>
            <c:dLbl>
              <c:idx val="0"/>
              <c:layout>
                <c:manualLayout>
                  <c:x val="0.16923638838736757"/>
                  <c:y val="-0.1011777544239306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7638405485882"/>
                      <c:h val="0.155718293483137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DE3-48F4-A383-BD80AF679EC1}"/>
                </c:ext>
              </c:extLst>
            </c:dLbl>
            <c:dLbl>
              <c:idx val="1"/>
              <c:layout>
                <c:manualLayout>
                  <c:x val="0.23265791494187366"/>
                  <c:y val="7.73982228377854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81827003256364"/>
                      <c:h val="0.13361094753452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DE3-48F4-A383-BD80AF679EC1}"/>
                </c:ext>
              </c:extLst>
            </c:dLbl>
            <c:dLbl>
              <c:idx val="2"/>
              <c:layout>
                <c:manualLayout>
                  <c:x val="-0.20143286507690203"/>
                  <c:y val="0.266482295809763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926930512874123"/>
                      <c:h val="0.15676952452271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DE3-48F4-A383-BD80AF679EC1}"/>
                </c:ext>
              </c:extLst>
            </c:dLbl>
            <c:dLbl>
              <c:idx val="3"/>
              <c:layout>
                <c:manualLayout>
                  <c:x val="-0.31926225361735583"/>
                  <c:y val="8.563522325617081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79525322242747"/>
                      <c:h val="0.152858969688889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DE3-48F4-A383-BD80AF679EC1}"/>
                </c:ext>
              </c:extLst>
            </c:dLbl>
            <c:dLbl>
              <c:idx val="4"/>
              <c:layout>
                <c:manualLayout>
                  <c:x val="-0.296019552282281"/>
                  <c:y val="-2.551806383811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E3-48F4-A383-BD80AF679EC1}"/>
                </c:ext>
              </c:extLst>
            </c:dLbl>
            <c:dLbl>
              <c:idx val="5"/>
              <c:layout>
                <c:manualLayout>
                  <c:x val="-0.30160152367123944"/>
                  <c:y val="-0.141046081582011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67946085841207"/>
                      <c:h val="0.131872089438111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DE3-48F4-A383-BD80AF679EC1}"/>
                </c:ext>
              </c:extLst>
            </c:dLbl>
            <c:dLbl>
              <c:idx val="6"/>
              <c:layout>
                <c:manualLayout>
                  <c:x val="-0.23250464742649923"/>
                  <c:y val="-0.1702967190757284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031741285944249"/>
                      <c:h val="0.133306084249438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DE3-48F4-A383-BD80AF679EC1}"/>
                </c:ext>
              </c:extLst>
            </c:dLbl>
            <c:dLbl>
              <c:idx val="7"/>
              <c:layout>
                <c:manualLayout>
                  <c:x val="-0.10692327445147985"/>
                  <c:y val="-0.1359814618513778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067299030268589"/>
                      <c:h val="0.143986628981645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DE3-48F4-A383-BD80AF679E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Talnagögn!$A$30:$A$37</c:f>
              <c:strCache>
                <c:ptCount val="8"/>
                <c:pt idx="0">
                  <c:v>Fiskiskip</c:v>
                </c:pt>
                <c:pt idx="1">
                  <c:v>Vegasamgöngur</c:v>
                </c:pt>
                <c:pt idx="2">
                  <c:v>Innanlandsflug</c:v>
                </c:pt>
                <c:pt idx="3">
                  <c:v>Strandsiglingar</c:v>
                </c:pt>
                <c:pt idx="4">
                  <c:v>Vélar og tæki</c:v>
                </c:pt>
                <c:pt idx="5">
                  <c:v>Eldsneytisbruni vegna iðnaðar</c:v>
                </c:pt>
                <c:pt idx="6">
                  <c:v>Jarðvarmavirkjanir</c:v>
                </c:pt>
                <c:pt idx="7">
                  <c:v>Annað</c:v>
                </c:pt>
              </c:strCache>
            </c:strRef>
          </c:cat>
          <c:val>
            <c:numRef>
              <c:f>'Samantekt, eftir geirum'!$D$132:$D$139</c:f>
              <c:numCache>
                <c:formatCode>0%</c:formatCode>
                <c:ptCount val="8"/>
                <c:pt idx="0">
                  <c:v>0.32496785499411657</c:v>
                </c:pt>
                <c:pt idx="1">
                  <c:v>0.48650822121514342</c:v>
                </c:pt>
                <c:pt idx="2">
                  <c:v>1.1824927870556291E-2</c:v>
                </c:pt>
                <c:pt idx="3">
                  <c:v>9.9130222489207786E-3</c:v>
                </c:pt>
                <c:pt idx="4">
                  <c:v>3.4123299563962761E-2</c:v>
                </c:pt>
                <c:pt idx="5">
                  <c:v>2.380456122300826E-2</c:v>
                </c:pt>
                <c:pt idx="6">
                  <c:v>0.10170878288542715</c:v>
                </c:pt>
                <c:pt idx="7">
                  <c:v>7.1493299988647291E-3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DE3-48F4-A383-BD80AF679E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2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1055555555557"/>
          <c:y val="5.0925925925925923E-2"/>
          <c:w val="0.86364200000000002"/>
          <c:h val="0.73624454723180033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línurit)'!$A$30</c:f>
              <c:strCache>
                <c:ptCount val="1"/>
                <c:pt idx="0">
                  <c:v>Fiskiskip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línurit)'!$C$30:$AH$30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7-4A79-A6EF-DF9D3ACD38C2}"/>
            </c:ext>
          </c:extLst>
        </c:ser>
        <c:ser>
          <c:idx val="1"/>
          <c:order val="1"/>
          <c:tx>
            <c:strRef>
              <c:f>'Talnagögn (fyrir línurit)'!$A$31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línurit)'!$C$31:$AH$31</c:f>
              <c:numCache>
                <c:formatCode>0</c:formatCode>
                <c:ptCount val="32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901.88135015166222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859.60444748389216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7-4A79-A6EF-DF9D3ACD38C2}"/>
            </c:ext>
          </c:extLst>
        </c:ser>
        <c:ser>
          <c:idx val="2"/>
          <c:order val="2"/>
          <c:tx>
            <c:strRef>
              <c:f>'Talnagögn (fyrir línurit)'!$A$34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línurit)'!$C$34:$AH$34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F7-4A79-A6EF-DF9D3ACD38C2}"/>
            </c:ext>
          </c:extLst>
        </c:ser>
        <c:ser>
          <c:idx val="3"/>
          <c:order val="3"/>
          <c:tx>
            <c:strRef>
              <c:f>'Talnagögn (fyrir línurit)'!$A$32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línurit)'!$C$32:$AH$32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F7-4A79-A6EF-DF9D3ACD38C2}"/>
            </c:ext>
          </c:extLst>
        </c:ser>
        <c:ser>
          <c:idx val="4"/>
          <c:order val="4"/>
          <c:tx>
            <c:strRef>
              <c:f>'Talnagögn (fyrir línurit)'!$A$33</c:f>
              <c:strCache>
                <c:ptCount val="1"/>
                <c:pt idx="0">
                  <c:v>Strandsiglingar</c:v>
                </c:pt>
              </c:strCache>
            </c:strRef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línurit)'!$C$33:$AH$33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F7-4A79-A6EF-DF9D3ACD38C2}"/>
            </c:ext>
          </c:extLst>
        </c:ser>
        <c:ser>
          <c:idx val="5"/>
          <c:order val="5"/>
          <c:tx>
            <c:strRef>
              <c:f>'Talnagögn (fyrir línurit)'!$A$35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línurit)'!$C$35:$AH$35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F7-4A79-A6EF-DF9D3ACD38C2}"/>
            </c:ext>
          </c:extLst>
        </c:ser>
        <c:ser>
          <c:idx val="6"/>
          <c:order val="6"/>
          <c:tx>
            <c:strRef>
              <c:f>'Talnagögn (fyrir línurit)'!$A$36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línurit)'!$C$36:$AH$36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F7-4A79-A6EF-DF9D3ACD38C2}"/>
            </c:ext>
          </c:extLst>
        </c:ser>
        <c:ser>
          <c:idx val="7"/>
          <c:order val="7"/>
          <c:tx>
            <c:strRef>
              <c:f>'Talnagögn (fyrir línurit)'!$A$37</c:f>
              <c:strCache>
                <c:ptCount val="1"/>
                <c:pt idx="0">
                  <c:v>Annað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línurit)'!$C$37:$AH$37</c:f>
              <c:numCache>
                <c:formatCode>0</c:formatCode>
                <c:ptCount val="32"/>
                <c:pt idx="0">
                  <c:v>50.335770503307685</c:v>
                </c:pt>
                <c:pt idx="1">
                  <c:v>48.432159784438454</c:v>
                </c:pt>
                <c:pt idx="2">
                  <c:v>48.135635070863145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47.307615810321522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47.541566671626697</c:v>
                </c:pt>
                <c:pt idx="10">
                  <c:v>39.890457594883628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29.114709085181403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45.682439181580776</c:v>
                </c:pt>
                <c:pt idx="18">
                  <c:v>26.832804307158312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14.551063257402575</c:v>
                </c:pt>
                <c:pt idx="24">
                  <c:v>21.599419924997392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14.781438724320424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F7-4A79-A6EF-DF9D3ACD38C2}"/>
            </c:ext>
          </c:extLst>
        </c:ser>
        <c:ser>
          <c:idx val="11"/>
          <c:order val="8"/>
          <c:tx>
            <c:v>Fiskiskip proj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línurit)'!$C$40:$BK$40</c:f>
              <c:numCache>
                <c:formatCode>0</c:formatCode>
                <c:ptCount val="61"/>
                <c:pt idx="31">
                  <c:v>574.18107497655603</c:v>
                </c:pt>
                <c:pt idx="32">
                  <c:v>615.12363721885322</c:v>
                </c:pt>
                <c:pt idx="33">
                  <c:v>539.46813801787994</c:v>
                </c:pt>
                <c:pt idx="34">
                  <c:v>535.19332834194336</c:v>
                </c:pt>
                <c:pt idx="35">
                  <c:v>528.9150000406554</c:v>
                </c:pt>
                <c:pt idx="36">
                  <c:v>517.75415825085304</c:v>
                </c:pt>
                <c:pt idx="37">
                  <c:v>502.85807201486125</c:v>
                </c:pt>
                <c:pt idx="38">
                  <c:v>480.71026674235355</c:v>
                </c:pt>
                <c:pt idx="39">
                  <c:v>467.88418217324306</c:v>
                </c:pt>
                <c:pt idx="40">
                  <c:v>458.41628083021328</c:v>
                </c:pt>
                <c:pt idx="41">
                  <c:v>450.97046398925784</c:v>
                </c:pt>
                <c:pt idx="42">
                  <c:v>444.18700603653508</c:v>
                </c:pt>
                <c:pt idx="43">
                  <c:v>437.17904045354652</c:v>
                </c:pt>
                <c:pt idx="44">
                  <c:v>429.36389552469205</c:v>
                </c:pt>
                <c:pt idx="45">
                  <c:v>420.35377255686001</c:v>
                </c:pt>
                <c:pt idx="46">
                  <c:v>409.90271909452593</c:v>
                </c:pt>
                <c:pt idx="47">
                  <c:v>397.95217537740757</c:v>
                </c:pt>
                <c:pt idx="48">
                  <c:v>384.32979993481132</c:v>
                </c:pt>
                <c:pt idx="49">
                  <c:v>369.23105050625452</c:v>
                </c:pt>
                <c:pt idx="50">
                  <c:v>352.66668723021894</c:v>
                </c:pt>
                <c:pt idx="51">
                  <c:v>334.75177981550081</c:v>
                </c:pt>
                <c:pt idx="52">
                  <c:v>315.81641162067694</c:v>
                </c:pt>
                <c:pt idx="53">
                  <c:v>295.94236299135338</c:v>
                </c:pt>
                <c:pt idx="54">
                  <c:v>275.19764325487591</c:v>
                </c:pt>
                <c:pt idx="55">
                  <c:v>261.94706437150052</c:v>
                </c:pt>
                <c:pt idx="56">
                  <c:v>247.42200366571589</c:v>
                </c:pt>
                <c:pt idx="57">
                  <c:v>231.96507878528118</c:v>
                </c:pt>
                <c:pt idx="58">
                  <c:v>215.66223609470768</c:v>
                </c:pt>
                <c:pt idx="59">
                  <c:v>198.72103959825145</c:v>
                </c:pt>
                <c:pt idx="60">
                  <c:v>181.51347710699005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F7-4A79-A6EF-DF9D3ACD38C2}"/>
            </c:ext>
          </c:extLst>
        </c:ser>
        <c:ser>
          <c:idx val="12"/>
          <c:order val="9"/>
          <c:tx>
            <c:v>Vegasam proj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F-42B9-8576-8B4A6D3602F0}"/>
              </c:ext>
            </c:extLst>
          </c:dPt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línurit)'!$C$41:$BK$41</c:f>
              <c:numCache>
                <c:formatCode>0</c:formatCode>
                <c:ptCount val="61"/>
                <c:pt idx="31">
                  <c:v>859.60444748389216</c:v>
                </c:pt>
                <c:pt idx="32">
                  <c:v>924.86282441693936</c:v>
                </c:pt>
                <c:pt idx="33">
                  <c:v>924.67633691260141</c:v>
                </c:pt>
                <c:pt idx="34">
                  <c:v>910.02051770077151</c:v>
                </c:pt>
                <c:pt idx="35">
                  <c:v>891.32643650816954</c:v>
                </c:pt>
                <c:pt idx="36">
                  <c:v>861.16831700056503</c:v>
                </c:pt>
                <c:pt idx="37">
                  <c:v>825.24860206824178</c:v>
                </c:pt>
                <c:pt idx="38">
                  <c:v>785.3621770408721</c:v>
                </c:pt>
                <c:pt idx="39">
                  <c:v>752.18428753568901</c:v>
                </c:pt>
                <c:pt idx="40">
                  <c:v>716.9248194691861</c:v>
                </c:pt>
                <c:pt idx="41">
                  <c:v>683.08194212131423</c:v>
                </c:pt>
                <c:pt idx="42">
                  <c:v>647.01773596964836</c:v>
                </c:pt>
                <c:pt idx="43">
                  <c:v>609.0247978296029</c:v>
                </c:pt>
                <c:pt idx="44">
                  <c:v>569.37859030139089</c:v>
                </c:pt>
                <c:pt idx="45">
                  <c:v>528.3300243456772</c:v>
                </c:pt>
                <c:pt idx="46">
                  <c:v>485.82661090484027</c:v>
                </c:pt>
                <c:pt idx="47">
                  <c:v>442.09022017143428</c:v>
                </c:pt>
                <c:pt idx="48">
                  <c:v>397.59250942835263</c:v>
                </c:pt>
                <c:pt idx="49">
                  <c:v>352.45559150209584</c:v>
                </c:pt>
                <c:pt idx="50">
                  <c:v>306.77897947582926</c:v>
                </c:pt>
                <c:pt idx="51">
                  <c:v>261.7764969999871</c:v>
                </c:pt>
                <c:pt idx="52">
                  <c:v>217.34438109991049</c:v>
                </c:pt>
                <c:pt idx="53">
                  <c:v>174.08589327175235</c:v>
                </c:pt>
                <c:pt idx="54">
                  <c:v>136.2459763756668</c:v>
                </c:pt>
                <c:pt idx="55">
                  <c:v>120.77291895698578</c:v>
                </c:pt>
                <c:pt idx="56">
                  <c:v>105.92656541643244</c:v>
                </c:pt>
                <c:pt idx="57">
                  <c:v>91.711310707108737</c:v>
                </c:pt>
                <c:pt idx="58">
                  <c:v>78.130894094205544</c:v>
                </c:pt>
                <c:pt idx="59">
                  <c:v>65.189366097581953</c:v>
                </c:pt>
                <c:pt idx="60">
                  <c:v>57.375031929267102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F7-4A79-A6EF-DF9D3ACD38C2}"/>
            </c:ext>
          </c:extLst>
        </c:ser>
        <c:ser>
          <c:idx val="13"/>
          <c:order val="10"/>
          <c:tx>
            <c:v>Strand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línurit)'!$C$43:$BK$43</c:f>
              <c:numCache>
                <c:formatCode>0</c:formatCode>
                <c:ptCount val="61"/>
                <c:pt idx="31">
                  <c:v>17.515177835835175</c:v>
                </c:pt>
                <c:pt idx="32">
                  <c:v>25.411178847337119</c:v>
                </c:pt>
                <c:pt idx="33">
                  <c:v>25.408069436558677</c:v>
                </c:pt>
                <c:pt idx="34">
                  <c:v>25.401840911629666</c:v>
                </c:pt>
                <c:pt idx="35">
                  <c:v>25.392489575995285</c:v>
                </c:pt>
                <c:pt idx="36">
                  <c:v>25.087018295966004</c:v>
                </c:pt>
                <c:pt idx="37">
                  <c:v>25.082415276091162</c:v>
                </c:pt>
                <c:pt idx="38">
                  <c:v>25.074811817469357</c:v>
                </c:pt>
                <c:pt idx="39">
                  <c:v>25.064205849768182</c:v>
                </c:pt>
                <c:pt idx="40">
                  <c:v>24.201008587524584</c:v>
                </c:pt>
                <c:pt idx="41">
                  <c:v>22.812620711904906</c:v>
                </c:pt>
                <c:pt idx="42">
                  <c:v>21.049922536950213</c:v>
                </c:pt>
                <c:pt idx="43">
                  <c:v>18.915921766726282</c:v>
                </c:pt>
                <c:pt idx="44">
                  <c:v>16.476438965444359</c:v>
                </c:pt>
                <c:pt idx="45">
                  <c:v>13.864443693321384</c:v>
                </c:pt>
                <c:pt idx="46">
                  <c:v>11.257047164140369</c:v>
                </c:pt>
                <c:pt idx="47">
                  <c:v>8.8305101246320703</c:v>
                </c:pt>
                <c:pt idx="48">
                  <c:v>6.7155747706500666</c:v>
                </c:pt>
                <c:pt idx="49">
                  <c:v>4.9752155391431021</c:v>
                </c:pt>
                <c:pt idx="50">
                  <c:v>3.6097310900236201</c:v>
                </c:pt>
                <c:pt idx="51">
                  <c:v>2.5779734403230963</c:v>
                </c:pt>
                <c:pt idx="52">
                  <c:v>1.8204073568308872</c:v>
                </c:pt>
                <c:pt idx="53">
                  <c:v>1.2758280711674868</c:v>
                </c:pt>
                <c:pt idx="54">
                  <c:v>0.89031093089386182</c:v>
                </c:pt>
                <c:pt idx="55">
                  <c:v>0.6203610247164395</c:v>
                </c:pt>
                <c:pt idx="56">
                  <c:v>0.43278334762731824</c:v>
                </c:pt>
                <c:pt idx="57">
                  <c:v>0.30314159348947867</c:v>
                </c:pt>
                <c:pt idx="58">
                  <c:v>0.21387452382998723</c:v>
                </c:pt>
                <c:pt idx="59">
                  <c:v>0.15256468798015022</c:v>
                </c:pt>
                <c:pt idx="60">
                  <c:v>0.1105279786542534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1F7-4A79-A6EF-DF9D3ACD38C2}"/>
            </c:ext>
          </c:extLst>
        </c:ser>
        <c:ser>
          <c:idx val="14"/>
          <c:order val="11"/>
          <c:tx>
            <c:v>Vélar og tæki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línurit)'!$C$44:$BK$44</c:f>
              <c:numCache>
                <c:formatCode>0</c:formatCode>
                <c:ptCount val="61"/>
                <c:pt idx="31">
                  <c:v>60.291972034396778</c:v>
                </c:pt>
                <c:pt idx="32">
                  <c:v>106.94769041841877</c:v>
                </c:pt>
                <c:pt idx="33">
                  <c:v>101.63789587173207</c:v>
                </c:pt>
                <c:pt idx="34">
                  <c:v>100.82892844188774</c:v>
                </c:pt>
                <c:pt idx="35">
                  <c:v>99.683911139819514</c:v>
                </c:pt>
                <c:pt idx="36">
                  <c:v>98.037307234894683</c:v>
                </c:pt>
                <c:pt idx="37">
                  <c:v>95.971382470409949</c:v>
                </c:pt>
                <c:pt idx="38">
                  <c:v>93.656283585047532</c:v>
                </c:pt>
                <c:pt idx="39">
                  <c:v>91.199140383593999</c:v>
                </c:pt>
                <c:pt idx="40">
                  <c:v>88.537154577434748</c:v>
                </c:pt>
                <c:pt idx="41">
                  <c:v>85.355835178897422</c:v>
                </c:pt>
                <c:pt idx="42">
                  <c:v>82.270863578601535</c:v>
                </c:pt>
                <c:pt idx="43">
                  <c:v>78.906961075574969</c:v>
                </c:pt>
                <c:pt idx="44">
                  <c:v>75.259116374799973</c:v>
                </c:pt>
                <c:pt idx="45">
                  <c:v>71.3407647239912</c:v>
                </c:pt>
                <c:pt idx="46">
                  <c:v>67.988307484445471</c:v>
                </c:pt>
                <c:pt idx="47">
                  <c:v>64.337643153790964</c:v>
                </c:pt>
                <c:pt idx="48">
                  <c:v>60.436511523471509</c:v>
                </c:pt>
                <c:pt idx="49">
                  <c:v>56.346064746819302</c:v>
                </c:pt>
                <c:pt idx="50">
                  <c:v>52.138665923172979</c:v>
                </c:pt>
                <c:pt idx="51">
                  <c:v>47.894665964074903</c:v>
                </c:pt>
                <c:pt idx="52">
                  <c:v>43.695093755583088</c:v>
                </c:pt>
                <c:pt idx="53">
                  <c:v>39.617416035681927</c:v>
                </c:pt>
                <c:pt idx="54">
                  <c:v>35.72911136271653</c:v>
                </c:pt>
                <c:pt idx="55">
                  <c:v>32.083810192094084</c:v>
                </c:pt>
                <c:pt idx="56">
                  <c:v>28.720246709257836</c:v>
                </c:pt>
                <c:pt idx="57">
                  <c:v>25.661654888566911</c:v>
                </c:pt>
                <c:pt idx="58">
                  <c:v>22.917056747450687</c:v>
                </c:pt>
                <c:pt idx="59">
                  <c:v>20.483416566182196</c:v>
                </c:pt>
                <c:pt idx="60">
                  <c:v>18.348247817705868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F7-4A79-A6EF-DF9D3ACD38C2}"/>
            </c:ext>
          </c:extLst>
        </c:ser>
        <c:ser>
          <c:idx val="15"/>
          <c:order val="12"/>
          <c:tx>
            <c:v>Innanlandflug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línurit)'!$C$42:$BK$42</c:f>
              <c:numCache>
                <c:formatCode>0</c:formatCode>
                <c:ptCount val="61"/>
                <c:pt idx="31">
                  <c:v>20.8932966504</c:v>
                </c:pt>
                <c:pt idx="32">
                  <c:v>24.178919222655466</c:v>
                </c:pt>
                <c:pt idx="33">
                  <c:v>24.995760104187777</c:v>
                </c:pt>
                <c:pt idx="34">
                  <c:v>25.812272180928677</c:v>
                </c:pt>
                <c:pt idx="35">
                  <c:v>26.599991021023776</c:v>
                </c:pt>
                <c:pt idx="36">
                  <c:v>27.347270695159207</c:v>
                </c:pt>
                <c:pt idx="37">
                  <c:v>27.071170768553785</c:v>
                </c:pt>
                <c:pt idx="38">
                  <c:v>26.743379941556139</c:v>
                </c:pt>
                <c:pt idx="39">
                  <c:v>26.348666967611685</c:v>
                </c:pt>
                <c:pt idx="40">
                  <c:v>25.83905029831703</c:v>
                </c:pt>
                <c:pt idx="41">
                  <c:v>25.158318935393975</c:v>
                </c:pt>
                <c:pt idx="42">
                  <c:v>24.084275883802402</c:v>
                </c:pt>
                <c:pt idx="43">
                  <c:v>22.46613351853442</c:v>
                </c:pt>
                <c:pt idx="44">
                  <c:v>20.19357980880643</c:v>
                </c:pt>
                <c:pt idx="45">
                  <c:v>17.283264372462593</c:v>
                </c:pt>
                <c:pt idx="46">
                  <c:v>13.956330008004088</c:v>
                </c:pt>
                <c:pt idx="47">
                  <c:v>10.60230244772651</c:v>
                </c:pt>
                <c:pt idx="48">
                  <c:v>7.6164240674424519</c:v>
                </c:pt>
                <c:pt idx="49">
                  <c:v>5.2328310582426587</c:v>
                </c:pt>
                <c:pt idx="50">
                  <c:v>3.4851346349927472</c:v>
                </c:pt>
                <c:pt idx="51">
                  <c:v>2.2781201258117347</c:v>
                </c:pt>
                <c:pt idx="52">
                  <c:v>1.4751741301472254</c:v>
                </c:pt>
                <c:pt idx="53">
                  <c:v>0.95232963989123276</c:v>
                </c:pt>
                <c:pt idx="54">
                  <c:v>0.61539806692755861</c:v>
                </c:pt>
                <c:pt idx="55">
                  <c:v>0.39901686226934308</c:v>
                </c:pt>
                <c:pt idx="56">
                  <c:v>0.25996681710538694</c:v>
                </c:pt>
                <c:pt idx="57">
                  <c:v>0.17034235004216886</c:v>
                </c:pt>
                <c:pt idx="58">
                  <c:v>0.11231989844311846</c:v>
                </c:pt>
                <c:pt idx="59">
                  <c:v>7.4552971108640315E-2</c:v>
                </c:pt>
                <c:pt idx="60">
                  <c:v>4.9823770430426226E-2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B-4B5D-B189-AB13C594BA34}"/>
            </c:ext>
          </c:extLst>
        </c:ser>
        <c:ser>
          <c:idx val="9"/>
          <c:order val="13"/>
          <c:tx>
            <c:v>Jarðvarma proj</c:v>
          </c:tx>
          <c:spPr>
            <a:ln w="3175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línurit)'!$C$46:$BK$46</c:f>
              <c:numCache>
                <c:formatCode>0</c:formatCode>
                <c:ptCount val="61"/>
                <c:pt idx="31">
                  <c:v>179.70779999999999</c:v>
                </c:pt>
                <c:pt idx="32">
                  <c:v>168.32118141703276</c:v>
                </c:pt>
                <c:pt idx="33">
                  <c:v>166.22121958698375</c:v>
                </c:pt>
                <c:pt idx="34">
                  <c:v>165.1397639371512</c:v>
                </c:pt>
                <c:pt idx="35">
                  <c:v>135.36147446176756</c:v>
                </c:pt>
                <c:pt idx="36">
                  <c:v>123.84531748708437</c:v>
                </c:pt>
                <c:pt idx="37">
                  <c:v>123.90359436770861</c:v>
                </c:pt>
                <c:pt idx="38">
                  <c:v>123.96187124833286</c:v>
                </c:pt>
                <c:pt idx="39">
                  <c:v>124.0201481289571</c:v>
                </c:pt>
                <c:pt idx="40">
                  <c:v>111.30342500958133</c:v>
                </c:pt>
                <c:pt idx="41">
                  <c:v>111.26656344989345</c:v>
                </c:pt>
                <c:pt idx="42">
                  <c:v>111.23170189020558</c:v>
                </c:pt>
                <c:pt idx="43">
                  <c:v>111.19884033051771</c:v>
                </c:pt>
                <c:pt idx="44">
                  <c:v>111.16797877082982</c:v>
                </c:pt>
                <c:pt idx="45">
                  <c:v>111.28380941270255</c:v>
                </c:pt>
                <c:pt idx="46">
                  <c:v>111.2582723275743</c:v>
                </c:pt>
                <c:pt idx="47">
                  <c:v>111.23273524244607</c:v>
                </c:pt>
                <c:pt idx="48">
                  <c:v>111.21119815731785</c:v>
                </c:pt>
                <c:pt idx="49">
                  <c:v>111.18866107218962</c:v>
                </c:pt>
                <c:pt idx="50">
                  <c:v>111.32243856142019</c:v>
                </c:pt>
                <c:pt idx="51">
                  <c:v>111.30871544204443</c:v>
                </c:pt>
                <c:pt idx="52">
                  <c:v>111.29899232266867</c:v>
                </c:pt>
                <c:pt idx="53">
                  <c:v>111.29126920329291</c:v>
                </c:pt>
                <c:pt idx="54">
                  <c:v>111.28554608391717</c:v>
                </c:pt>
                <c:pt idx="55">
                  <c:v>111.2818229645414</c:v>
                </c:pt>
                <c:pt idx="56">
                  <c:v>111.27909984516565</c:v>
                </c:pt>
                <c:pt idx="57">
                  <c:v>111.2783767257899</c:v>
                </c:pt>
                <c:pt idx="58">
                  <c:v>111.28065360641413</c:v>
                </c:pt>
                <c:pt idx="59">
                  <c:v>111.28293048703839</c:v>
                </c:pt>
                <c:pt idx="60">
                  <c:v>111.28820736766261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F7-4A79-A6EF-DF9D3ACD38C2}"/>
            </c:ext>
          </c:extLst>
        </c:ser>
        <c:ser>
          <c:idx val="10"/>
          <c:order val="14"/>
          <c:tx>
            <c:v>Eldsneytisbr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línurit)'!$C$45:$BK$45</c:f>
              <c:numCache>
                <c:formatCode>0</c:formatCode>
                <c:ptCount val="61"/>
                <c:pt idx="31">
                  <c:v>42.059940213531519</c:v>
                </c:pt>
                <c:pt idx="32">
                  <c:v>97.630791264372363</c:v>
                </c:pt>
                <c:pt idx="33">
                  <c:v>44.241094291098641</c:v>
                </c:pt>
                <c:pt idx="34">
                  <c:v>43.63322497587756</c:v>
                </c:pt>
                <c:pt idx="35">
                  <c:v>43.025355660656523</c:v>
                </c:pt>
                <c:pt idx="36">
                  <c:v>42.396586927152114</c:v>
                </c:pt>
                <c:pt idx="37">
                  <c:v>41.767818193647727</c:v>
                </c:pt>
                <c:pt idx="38">
                  <c:v>41.142035091326669</c:v>
                </c:pt>
                <c:pt idx="39">
                  <c:v>40.510280726638939</c:v>
                </c:pt>
                <c:pt idx="40">
                  <c:v>39.881511993134531</c:v>
                </c:pt>
                <c:pt idx="41">
                  <c:v>39.249757628446808</c:v>
                </c:pt>
                <c:pt idx="42">
                  <c:v>38.620988894942414</c:v>
                </c:pt>
                <c:pt idx="43">
                  <c:v>37.989234530254706</c:v>
                </c:pt>
                <c:pt idx="44">
                  <c:v>37.360465796750304</c:v>
                </c:pt>
                <c:pt idx="45">
                  <c:v>36.725725800879246</c:v>
                </c:pt>
                <c:pt idx="46">
                  <c:v>36.090985805008167</c:v>
                </c:pt>
                <c:pt idx="47">
                  <c:v>35.459231440320444</c:v>
                </c:pt>
                <c:pt idx="48">
                  <c:v>34.824491444449393</c:v>
                </c:pt>
                <c:pt idx="49">
                  <c:v>34.189751448578313</c:v>
                </c:pt>
                <c:pt idx="50">
                  <c:v>33.552025821523927</c:v>
                </c:pt>
                <c:pt idx="51">
                  <c:v>33.202984835443644</c:v>
                </c:pt>
                <c:pt idx="52">
                  <c:v>32.847972586996676</c:v>
                </c:pt>
                <c:pt idx="53">
                  <c:v>32.492960338549736</c:v>
                </c:pt>
                <c:pt idx="54">
                  <c:v>32.14093372128611</c:v>
                </c:pt>
                <c:pt idx="55">
                  <c:v>31.785921472839163</c:v>
                </c:pt>
                <c:pt idx="56">
                  <c:v>31.430909224392202</c:v>
                </c:pt>
                <c:pt idx="57">
                  <c:v>31.07291134476192</c:v>
                </c:pt>
                <c:pt idx="58">
                  <c:v>30.717899096314973</c:v>
                </c:pt>
                <c:pt idx="59">
                  <c:v>30.356915585501341</c:v>
                </c:pt>
                <c:pt idx="60">
                  <c:v>29.99593207468773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F7-4A79-A6EF-DF9D3ACD38C2}"/>
            </c:ext>
          </c:extLst>
        </c:ser>
        <c:ser>
          <c:idx val="8"/>
          <c:order val="15"/>
          <c:tx>
            <c:v>Annað proj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línurit)'!$C$47:$BK$47</c:f>
              <c:numCache>
                <c:formatCode>0</c:formatCode>
                <c:ptCount val="61"/>
                <c:pt idx="31">
                  <c:v>12.632049358188397</c:v>
                </c:pt>
                <c:pt idx="32">
                  <c:v>10.538705201565108</c:v>
                </c:pt>
                <c:pt idx="33">
                  <c:v>10.630142893573293</c:v>
                </c:pt>
                <c:pt idx="34">
                  <c:v>10.681046199991897</c:v>
                </c:pt>
                <c:pt idx="35">
                  <c:v>10.679370891926055</c:v>
                </c:pt>
                <c:pt idx="36">
                  <c:v>10.68951069005152</c:v>
                </c:pt>
                <c:pt idx="37">
                  <c:v>10.579086561333497</c:v>
                </c:pt>
                <c:pt idx="38">
                  <c:v>10.47709641211668</c:v>
                </c:pt>
                <c:pt idx="39">
                  <c:v>10.394789950552649</c:v>
                </c:pt>
                <c:pt idx="40">
                  <c:v>10.324716124883707</c:v>
                </c:pt>
                <c:pt idx="41">
                  <c:v>10.134690788521766</c:v>
                </c:pt>
                <c:pt idx="42">
                  <c:v>10.144626743364142</c:v>
                </c:pt>
                <c:pt idx="43">
                  <c:v>10.152803466361547</c:v>
                </c:pt>
                <c:pt idx="44">
                  <c:v>10.159356809579322</c:v>
                </c:pt>
                <c:pt idx="45">
                  <c:v>10.172750396191532</c:v>
                </c:pt>
                <c:pt idx="46">
                  <c:v>10.183706814524385</c:v>
                </c:pt>
                <c:pt idx="47">
                  <c:v>10.195087429115574</c:v>
                </c:pt>
                <c:pt idx="48">
                  <c:v>10.205219341805559</c:v>
                </c:pt>
                <c:pt idx="49">
                  <c:v>10.212788545977219</c:v>
                </c:pt>
                <c:pt idx="50">
                  <c:v>10.220179675300983</c:v>
                </c:pt>
                <c:pt idx="51">
                  <c:v>10.226595900647339</c:v>
                </c:pt>
                <c:pt idx="52">
                  <c:v>10.235086857436386</c:v>
                </c:pt>
                <c:pt idx="53">
                  <c:v>10.240590456229711</c:v>
                </c:pt>
                <c:pt idx="54">
                  <c:v>10.247467720655663</c:v>
                </c:pt>
                <c:pt idx="55">
                  <c:v>10.254149209809043</c:v>
                </c:pt>
                <c:pt idx="56">
                  <c:v>10.259251680986495</c:v>
                </c:pt>
                <c:pt idx="57">
                  <c:v>10.267074152610405</c:v>
                </c:pt>
                <c:pt idx="58">
                  <c:v>10.273976961950837</c:v>
                </c:pt>
                <c:pt idx="59">
                  <c:v>10.27685240021367</c:v>
                </c:pt>
                <c:pt idx="60">
                  <c:v>10.282425599619501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51F7-4A79-A6EF-DF9D3ACD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54431"/>
        <c:axId val="157861695"/>
        <c:extLst/>
      </c:lineChart>
      <c:dateAx>
        <c:axId val="428154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5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/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/>
                  <a:t> </a:t>
                </a:r>
                <a:r>
                  <a:rPr lang="is-IS"/>
                  <a:t>[kt CO2-íg.]</a:t>
                </a:r>
              </a:p>
            </c:rich>
          </c:tx>
          <c:layout>
            <c:manualLayout>
              <c:xMode val="edge"/>
              <c:yMode val="edge"/>
              <c:x val="2.3319756560274941E-3"/>
              <c:y val="0.245887354691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"/>
          <c:y val="0.88650704582598516"/>
          <c:w val="0.99716082918989535"/>
          <c:h val="0.1134929541740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344444444445"/>
          <c:y val="4.3117283950617286E-2"/>
          <c:w val="0.86146966666666669"/>
          <c:h val="0.75980957630529655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línurit)'!$A$61</c:f>
              <c:strCache>
                <c:ptCount val="1"/>
                <c:pt idx="0">
                  <c:v>Steinefnaiðnaður</c:v>
                </c:pt>
              </c:strCache>
            </c:strRef>
          </c:tx>
          <c:spPr>
            <a:ln w="31750" cap="rnd" cmpd="sng">
              <a:solidFill>
                <a:srgbClr val="41A86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línurit)'!$C$61:$AH$61</c:f>
              <c:numCache>
                <c:formatCode>0</c:formatCode>
                <c:ptCount val="32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>
                  <c:v>39.313677956750006</c:v>
                </c:pt>
                <c:pt idx="13">
                  <c:v>32.975809699750002</c:v>
                </c:pt>
                <c:pt idx="14">
                  <c:v>50.813966560750004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20.143580462280003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  <c:pt idx="30">
                  <c:v>0.89499845720000004</c:v>
                </c:pt>
                <c:pt idx="31">
                  <c:v>0.93069417912000008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C-4845-A211-1012B66CBC27}"/>
            </c:ext>
          </c:extLst>
        </c:ser>
        <c:ser>
          <c:idx val="1"/>
          <c:order val="1"/>
          <c:tx>
            <c:strRef>
              <c:f>'Talnagögn (fyrir línurit)'!$A$62</c:f>
              <c:strCache>
                <c:ptCount val="1"/>
                <c:pt idx="0">
                  <c:v>Efnaiðnaður</c:v>
                </c:pt>
              </c:strCache>
            </c:strRef>
          </c:tx>
          <c:spPr>
            <a:ln w="31750" cap="rnd">
              <a:solidFill>
                <a:srgbClr val="0073B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línurit)'!$C$62:$AH$62</c:f>
              <c:numCache>
                <c:formatCode>0</c:formatCode>
                <c:ptCount val="32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>
                  <c:v>0.45369811320754716</c:v>
                </c:pt>
                <c:pt idx="13">
                  <c:v>0.47860377358490569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C-4845-A211-1012B66CBC27}"/>
            </c:ext>
          </c:extLst>
        </c:ser>
        <c:ser>
          <c:idx val="2"/>
          <c:order val="2"/>
          <c:tx>
            <c:strRef>
              <c:f>'Talnagögn (fyrir línurit)'!$A$63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31750" cap="rnd">
              <a:solidFill>
                <a:srgbClr val="FFAF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línurit)'!$C$63:$AH$63</c:f>
              <c:numCache>
                <c:formatCode>0</c:formatCode>
                <c:ptCount val="32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C-4845-A211-1012B66CBC27}"/>
            </c:ext>
          </c:extLst>
        </c:ser>
        <c:ser>
          <c:idx val="6"/>
          <c:order val="3"/>
          <c:tx>
            <c:strRef>
              <c:f>'Talnagögn (fyrir línurit)'!$A$64</c:f>
              <c:strCache>
                <c:ptCount val="1"/>
                <c:pt idx="0">
                  <c:v>Annar málmiðnaður</c:v>
                </c:pt>
              </c:strCache>
            </c:strRef>
          </c:tx>
          <c:spPr>
            <a:ln w="31750" cap="rnd">
              <a:solidFill>
                <a:srgbClr val="FF69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línurit)'!$C$64:$AH$64</c:f>
              <c:numCache>
                <c:formatCode>0</c:formatCode>
                <c:ptCount val="32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2C-4845-A211-1012B66CBC27}"/>
            </c:ext>
          </c:extLst>
        </c:ser>
        <c:ser>
          <c:idx val="3"/>
          <c:order val="4"/>
          <c:tx>
            <c:strRef>
              <c:f>'Talnagögn (fyrir línurit)'!$A$65</c:f>
              <c:strCache>
                <c:ptCount val="1"/>
                <c:pt idx="0">
                  <c:v>Leysiefni</c:v>
                </c:pt>
              </c:strCache>
            </c:strRef>
          </c:tx>
          <c:spPr>
            <a:ln w="31750" cap="rnd">
              <a:solidFill>
                <a:srgbClr val="A0D3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línurit)'!$C$65:$AH$65</c:f>
              <c:numCache>
                <c:formatCode>0</c:formatCode>
                <c:ptCount val="32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7.3882890411998261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>
                  <c:v>7.1761908972228241</c:v>
                </c:pt>
                <c:pt idx="13">
                  <c:v>6.8477039062793654</c:v>
                </c:pt>
                <c:pt idx="14">
                  <c:v>7.6310387702226095</c:v>
                </c:pt>
                <c:pt idx="15">
                  <c:v>7.3519420497421919</c:v>
                </c:pt>
                <c:pt idx="16">
                  <c:v>8.1280547453876224</c:v>
                </c:pt>
                <c:pt idx="17">
                  <c:v>7.6590659056125734</c:v>
                </c:pt>
                <c:pt idx="18">
                  <c:v>6.9196602022107676</c:v>
                </c:pt>
                <c:pt idx="19">
                  <c:v>5.457147624271431</c:v>
                </c:pt>
                <c:pt idx="20">
                  <c:v>5.6727596485811915</c:v>
                </c:pt>
                <c:pt idx="21">
                  <c:v>5.8969327922561323</c:v>
                </c:pt>
                <c:pt idx="22">
                  <c:v>5.8456130146546013</c:v>
                </c:pt>
                <c:pt idx="23">
                  <c:v>5.7965197207389956</c:v>
                </c:pt>
                <c:pt idx="24">
                  <c:v>5.8696187990891406</c:v>
                </c:pt>
                <c:pt idx="25">
                  <c:v>6.2083093649783843</c:v>
                </c:pt>
                <c:pt idx="26">
                  <c:v>6.2961770491178326</c:v>
                </c:pt>
                <c:pt idx="27">
                  <c:v>6.1270141000655993</c:v>
                </c:pt>
                <c:pt idx="28">
                  <c:v>6.772274862260554</c:v>
                </c:pt>
                <c:pt idx="29">
                  <c:v>6.157620027282463</c:v>
                </c:pt>
                <c:pt idx="30">
                  <c:v>6.3074359957450401</c:v>
                </c:pt>
                <c:pt idx="31">
                  <c:v>6.5436109300591259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2C-4845-A211-1012B66CBC27}"/>
            </c:ext>
          </c:extLst>
        </c:ser>
        <c:ser>
          <c:idx val="4"/>
          <c:order val="5"/>
          <c:tx>
            <c:strRef>
              <c:f>'Talnagögn (fyrir línurit)'!$A$66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ln w="31750" cap="rnd">
              <a:solidFill>
                <a:srgbClr val="1E2D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línurit)'!$C$66:$AH$66</c:f>
              <c:numCache>
                <c:formatCode>0</c:formatCode>
                <c:ptCount val="32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>
                  <c:v>25.465406809062614</c:v>
                </c:pt>
                <c:pt idx="9">
                  <c:v>36.99889708670193</c:v>
                </c:pt>
                <c:pt idx="10">
                  <c:v>42.988272546670686</c:v>
                </c:pt>
                <c:pt idx="11">
                  <c:v>39.826934327022677</c:v>
                </c:pt>
                <c:pt idx="12">
                  <c:v>44.656505402990497</c:v>
                </c:pt>
                <c:pt idx="13">
                  <c:v>45.141617249064133</c:v>
                </c:pt>
                <c:pt idx="14">
                  <c:v>52.17653143548462</c:v>
                </c:pt>
                <c:pt idx="15">
                  <c:v>57.240469566094809</c:v>
                </c:pt>
                <c:pt idx="16">
                  <c:v>66.311041274602601</c:v>
                </c:pt>
                <c:pt idx="17">
                  <c:v>66.985140359962386</c:v>
                </c:pt>
                <c:pt idx="18">
                  <c:v>68.573839074618689</c:v>
                </c:pt>
                <c:pt idx="19">
                  <c:v>81.825140538339951</c:v>
                </c:pt>
                <c:pt idx="20">
                  <c:v>109.92044665303493</c:v>
                </c:pt>
                <c:pt idx="21">
                  <c:v>134.72753715860691</c:v>
                </c:pt>
                <c:pt idx="22">
                  <c:v>140.16573433239918</c:v>
                </c:pt>
                <c:pt idx="23">
                  <c:v>170.54391585235194</c:v>
                </c:pt>
                <c:pt idx="24">
                  <c:v>168.56661067078227</c:v>
                </c:pt>
                <c:pt idx="25">
                  <c:v>161.37865261818465</c:v>
                </c:pt>
                <c:pt idx="26">
                  <c:v>179.23342842545404</c:v>
                </c:pt>
                <c:pt idx="27">
                  <c:v>170.46384803748893</c:v>
                </c:pt>
                <c:pt idx="28">
                  <c:v>188.57094507898864</c:v>
                </c:pt>
                <c:pt idx="29">
                  <c:v>199.68628477875978</c:v>
                </c:pt>
                <c:pt idx="30">
                  <c:v>195.672990420048</c:v>
                </c:pt>
                <c:pt idx="31">
                  <c:v>157.31101155450008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C-4845-A211-1012B66CBC27}"/>
            </c:ext>
          </c:extLst>
        </c:ser>
        <c:ser>
          <c:idx val="5"/>
          <c:order val="6"/>
          <c:tx>
            <c:strRef>
              <c:f>'Talnagögn (fyrir línurit)'!$A$67</c:f>
              <c:strCache>
                <c:ptCount val="1"/>
                <c:pt idx="0">
                  <c:v>Efnanotkun</c:v>
                </c:pt>
              </c:strCache>
            </c:strRef>
          </c:tx>
          <c:spPr>
            <a:ln w="31750" cap="rnd">
              <a:solidFill>
                <a:srgbClr val="7FB9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línurit)'!$C$67:$AH$67</c:f>
              <c:numCache>
                <c:formatCode>0</c:formatCode>
                <c:ptCount val="32"/>
                <c:pt idx="0">
                  <c:v>6.6052635682669996</c:v>
                </c:pt>
                <c:pt idx="1">
                  <c:v>6.2650444313969995</c:v>
                </c:pt>
                <c:pt idx="2">
                  <c:v>5.7837727449539997</c:v>
                </c:pt>
                <c:pt idx="3">
                  <c:v>5.7038077806749996</c:v>
                </c:pt>
                <c:pt idx="4">
                  <c:v>5.3195578454719996</c:v>
                </c:pt>
                <c:pt idx="5">
                  <c:v>5.3245268336829996</c:v>
                </c:pt>
                <c:pt idx="6">
                  <c:v>5.7055696092599995</c:v>
                </c:pt>
                <c:pt idx="7">
                  <c:v>5.7274053867549997</c:v>
                </c:pt>
                <c:pt idx="8">
                  <c:v>5.8605751059709998</c:v>
                </c:pt>
                <c:pt idx="9">
                  <c:v>6.0154671173310001</c:v>
                </c:pt>
                <c:pt idx="10">
                  <c:v>5.7995083155690006</c:v>
                </c:pt>
                <c:pt idx="11">
                  <c:v>5.5828736448829996</c:v>
                </c:pt>
                <c:pt idx="12">
                  <c:v>5.2973593254139999</c:v>
                </c:pt>
                <c:pt idx="13">
                  <c:v>5.2616251265659999</c:v>
                </c:pt>
                <c:pt idx="14">
                  <c:v>5.0307382770269999</c:v>
                </c:pt>
                <c:pt idx="15">
                  <c:v>6.1246821513969998</c:v>
                </c:pt>
                <c:pt idx="16">
                  <c:v>6.4596269223980007</c:v>
                </c:pt>
                <c:pt idx="17">
                  <c:v>7.172512325564</c:v>
                </c:pt>
                <c:pt idx="18">
                  <c:v>6.8067763299529993</c:v>
                </c:pt>
                <c:pt idx="19">
                  <c:v>6.3874402700030002</c:v>
                </c:pt>
                <c:pt idx="20">
                  <c:v>8.3217399580740015</c:v>
                </c:pt>
                <c:pt idx="21">
                  <c:v>6.7544474163150001</c:v>
                </c:pt>
                <c:pt idx="22">
                  <c:v>9.0474935587439997</c:v>
                </c:pt>
                <c:pt idx="23">
                  <c:v>6.4406604908556666</c:v>
                </c:pt>
                <c:pt idx="24">
                  <c:v>5.3544411644529992</c:v>
                </c:pt>
                <c:pt idx="25">
                  <c:v>4.5728912168524998</c:v>
                </c:pt>
                <c:pt idx="26">
                  <c:v>3.771623460946</c:v>
                </c:pt>
                <c:pt idx="27">
                  <c:v>5.0212922703349996</c:v>
                </c:pt>
                <c:pt idx="28">
                  <c:v>6.7070325702589999</c:v>
                </c:pt>
                <c:pt idx="29">
                  <c:v>4.8896314327230002</c:v>
                </c:pt>
                <c:pt idx="30">
                  <c:v>5.8203415171399993</c:v>
                </c:pt>
                <c:pt idx="31">
                  <c:v>4.9042634314500004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2C-4845-A211-1012B66CBC27}"/>
            </c:ext>
          </c:extLst>
        </c:ser>
        <c:ser>
          <c:idx val="7"/>
          <c:order val="7"/>
          <c:tx>
            <c:v>Steinefna proj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línurit)'!$C$70:$BK$70</c:f>
              <c:numCache>
                <c:formatCode>0</c:formatCode>
                <c:ptCount val="61"/>
                <c:pt idx="31">
                  <c:v>0.93069417912000008</c:v>
                </c:pt>
                <c:pt idx="32">
                  <c:v>0.91804371025599996</c:v>
                </c:pt>
                <c:pt idx="33">
                  <c:v>0.91804371025599996</c:v>
                </c:pt>
                <c:pt idx="34">
                  <c:v>0.91804371025599996</c:v>
                </c:pt>
                <c:pt idx="35">
                  <c:v>0.91804371025599996</c:v>
                </c:pt>
                <c:pt idx="36">
                  <c:v>0.91804371025599996</c:v>
                </c:pt>
                <c:pt idx="37">
                  <c:v>0.91804371025599996</c:v>
                </c:pt>
                <c:pt idx="38">
                  <c:v>0.91804371025599996</c:v>
                </c:pt>
                <c:pt idx="39">
                  <c:v>0.91804371025599996</c:v>
                </c:pt>
                <c:pt idx="40">
                  <c:v>0.91804371025599996</c:v>
                </c:pt>
                <c:pt idx="41">
                  <c:v>0.91804371025599996</c:v>
                </c:pt>
                <c:pt idx="42">
                  <c:v>0.91804371025599996</c:v>
                </c:pt>
                <c:pt idx="43">
                  <c:v>0.91804371025599996</c:v>
                </c:pt>
                <c:pt idx="44">
                  <c:v>0.91804371025599996</c:v>
                </c:pt>
                <c:pt idx="45">
                  <c:v>0.91804371025599996</c:v>
                </c:pt>
                <c:pt idx="46">
                  <c:v>0.91804371025599996</c:v>
                </c:pt>
                <c:pt idx="47">
                  <c:v>0.91804371025599996</c:v>
                </c:pt>
                <c:pt idx="48">
                  <c:v>0.91804371025599996</c:v>
                </c:pt>
                <c:pt idx="49">
                  <c:v>0.91804371025599996</c:v>
                </c:pt>
                <c:pt idx="50">
                  <c:v>0.91804371025599996</c:v>
                </c:pt>
                <c:pt idx="51">
                  <c:v>0.91804371025599996</c:v>
                </c:pt>
                <c:pt idx="52">
                  <c:v>0.91804371025599996</c:v>
                </c:pt>
                <c:pt idx="53">
                  <c:v>0.91804371025599996</c:v>
                </c:pt>
                <c:pt idx="54">
                  <c:v>0.91804371025599996</c:v>
                </c:pt>
                <c:pt idx="55">
                  <c:v>0.91804371025599996</c:v>
                </c:pt>
                <c:pt idx="56">
                  <c:v>0.91804371025599996</c:v>
                </c:pt>
                <c:pt idx="57">
                  <c:v>0.91804371025599996</c:v>
                </c:pt>
                <c:pt idx="58">
                  <c:v>0.91804371025599996</c:v>
                </c:pt>
                <c:pt idx="59">
                  <c:v>0.91804371025599996</c:v>
                </c:pt>
                <c:pt idx="60">
                  <c:v>0.91804371025599996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2C-4845-A211-1012B66CBC27}"/>
            </c:ext>
          </c:extLst>
        </c:ser>
        <c:ser>
          <c:idx val="8"/>
          <c:order val="8"/>
          <c:tx>
            <c:v>Efnaiðn proj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línurit)'!$C$71:$BK$71</c:f>
              <c:numCache>
                <c:formatCode>0</c:formatCode>
                <c:ptCount val="61"/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2C-4845-A211-1012B66CBC27}"/>
            </c:ext>
          </c:extLst>
        </c:ser>
        <c:ser>
          <c:idx val="9"/>
          <c:order val="9"/>
          <c:tx>
            <c:v>álfram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línurit)'!$C$72:$BK$72</c:f>
              <c:numCache>
                <c:formatCode>0</c:formatCode>
                <c:ptCount val="61"/>
                <c:pt idx="31">
                  <c:v>1361.0898434635815</c:v>
                </c:pt>
                <c:pt idx="32">
                  <c:v>1360.9074718680795</c:v>
                </c:pt>
                <c:pt idx="33">
                  <c:v>1394.4019487474986</c:v>
                </c:pt>
                <c:pt idx="34">
                  <c:v>1400.6925266115015</c:v>
                </c:pt>
                <c:pt idx="35">
                  <c:v>1395.4900359915839</c:v>
                </c:pt>
                <c:pt idx="36">
                  <c:v>1396.2322459915838</c:v>
                </c:pt>
                <c:pt idx="37">
                  <c:v>1396.2322459915838</c:v>
                </c:pt>
                <c:pt idx="38">
                  <c:v>1400.1794170203527</c:v>
                </c:pt>
                <c:pt idx="39">
                  <c:v>1398.4588759915839</c:v>
                </c:pt>
                <c:pt idx="40">
                  <c:v>1398.4588759915839</c:v>
                </c:pt>
                <c:pt idx="41">
                  <c:v>1398.4588759915839</c:v>
                </c:pt>
                <c:pt idx="42">
                  <c:v>1399.351877020353</c:v>
                </c:pt>
                <c:pt idx="43">
                  <c:v>1398.4588759915839</c:v>
                </c:pt>
                <c:pt idx="44">
                  <c:v>1398.4588759915839</c:v>
                </c:pt>
                <c:pt idx="45">
                  <c:v>1398.4588759915839</c:v>
                </c:pt>
                <c:pt idx="46">
                  <c:v>1399.351877020353</c:v>
                </c:pt>
                <c:pt idx="47">
                  <c:v>1398.4588759915839</c:v>
                </c:pt>
                <c:pt idx="48">
                  <c:v>1398.4588759915839</c:v>
                </c:pt>
                <c:pt idx="49">
                  <c:v>1398.4588759915839</c:v>
                </c:pt>
                <c:pt idx="50">
                  <c:v>1399.351877020353</c:v>
                </c:pt>
                <c:pt idx="51">
                  <c:v>1398.4588759915839</c:v>
                </c:pt>
                <c:pt idx="52">
                  <c:v>1398.4588759915839</c:v>
                </c:pt>
                <c:pt idx="53">
                  <c:v>1398.4588759915839</c:v>
                </c:pt>
                <c:pt idx="54">
                  <c:v>1399.351877020353</c:v>
                </c:pt>
                <c:pt idx="55">
                  <c:v>1398.4588759915839</c:v>
                </c:pt>
                <c:pt idx="56">
                  <c:v>1398.4588759915839</c:v>
                </c:pt>
                <c:pt idx="57">
                  <c:v>1398.4588759915839</c:v>
                </c:pt>
                <c:pt idx="58">
                  <c:v>1399.351877020353</c:v>
                </c:pt>
                <c:pt idx="59">
                  <c:v>1398.4588759915839</c:v>
                </c:pt>
                <c:pt idx="60">
                  <c:v>1398.4588759915839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2C-4845-A211-1012B66CBC27}"/>
            </c:ext>
          </c:extLst>
        </c:ser>
        <c:ser>
          <c:idx val="13"/>
          <c:order val="10"/>
          <c:tx>
            <c:v>Annað málm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línurit)'!$C$73:$BK$73</c:f>
              <c:numCache>
                <c:formatCode>0</c:formatCode>
                <c:ptCount val="61"/>
                <c:pt idx="31">
                  <c:v>476.02459170932525</c:v>
                </c:pt>
                <c:pt idx="32">
                  <c:v>527.98259159754843</c:v>
                </c:pt>
                <c:pt idx="33">
                  <c:v>537.53280210918638</c:v>
                </c:pt>
                <c:pt idx="34">
                  <c:v>531.5544841751223</c:v>
                </c:pt>
                <c:pt idx="35">
                  <c:v>525.5544841751223</c:v>
                </c:pt>
                <c:pt idx="36">
                  <c:v>519.5544841751223</c:v>
                </c:pt>
                <c:pt idx="37">
                  <c:v>513.5544841751223</c:v>
                </c:pt>
                <c:pt idx="38">
                  <c:v>507.5544841751223</c:v>
                </c:pt>
                <c:pt idx="39">
                  <c:v>501.5544841751223</c:v>
                </c:pt>
                <c:pt idx="40">
                  <c:v>495.5544841751223</c:v>
                </c:pt>
                <c:pt idx="41">
                  <c:v>489.5544841751223</c:v>
                </c:pt>
                <c:pt idx="42">
                  <c:v>483.5544841751223</c:v>
                </c:pt>
                <c:pt idx="43">
                  <c:v>477.5544841751223</c:v>
                </c:pt>
                <c:pt idx="44">
                  <c:v>471.5544841751223</c:v>
                </c:pt>
                <c:pt idx="45">
                  <c:v>465.5544841751223</c:v>
                </c:pt>
                <c:pt idx="46">
                  <c:v>459.5544841751223</c:v>
                </c:pt>
                <c:pt idx="47">
                  <c:v>453.5544841751223</c:v>
                </c:pt>
                <c:pt idx="48">
                  <c:v>447.5544841751223</c:v>
                </c:pt>
                <c:pt idx="49">
                  <c:v>441.5544841751223</c:v>
                </c:pt>
                <c:pt idx="50">
                  <c:v>435.5544841751223</c:v>
                </c:pt>
                <c:pt idx="51">
                  <c:v>429.5544841751223</c:v>
                </c:pt>
                <c:pt idx="52">
                  <c:v>423.5544841751223</c:v>
                </c:pt>
                <c:pt idx="53">
                  <c:v>417.5544841751223</c:v>
                </c:pt>
                <c:pt idx="54">
                  <c:v>411.5544841751223</c:v>
                </c:pt>
                <c:pt idx="55">
                  <c:v>405.5544841751223</c:v>
                </c:pt>
                <c:pt idx="56">
                  <c:v>399.5544841751223</c:v>
                </c:pt>
                <c:pt idx="57">
                  <c:v>393.5544841751223</c:v>
                </c:pt>
                <c:pt idx="58">
                  <c:v>387.5544841751223</c:v>
                </c:pt>
                <c:pt idx="59">
                  <c:v>381.5544841751223</c:v>
                </c:pt>
                <c:pt idx="60">
                  <c:v>375.5544841751223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2C-4845-A211-1012B66CBC27}"/>
            </c:ext>
          </c:extLst>
        </c:ser>
        <c:ser>
          <c:idx val="10"/>
          <c:order val="11"/>
          <c:tx>
            <c:v>Leysiefni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línurit)'!$C$74:$BK$74</c:f>
              <c:numCache>
                <c:formatCode>0</c:formatCode>
                <c:ptCount val="61"/>
                <c:pt idx="31">
                  <c:v>6.5436109300591259</c:v>
                </c:pt>
                <c:pt idx="32">
                  <c:v>6.6644489100253912</c:v>
                </c:pt>
                <c:pt idx="33">
                  <c:v>6.6962192037878587</c:v>
                </c:pt>
                <c:pt idx="34">
                  <c:v>6.7371161593446907</c:v>
                </c:pt>
                <c:pt idx="35">
                  <c:v>6.7420178437344287</c:v>
                </c:pt>
                <c:pt idx="36">
                  <c:v>6.7299851889668565</c:v>
                </c:pt>
                <c:pt idx="37">
                  <c:v>6.6710499490669051</c:v>
                </c:pt>
                <c:pt idx="38">
                  <c:v>6.6259969657546556</c:v>
                </c:pt>
                <c:pt idx="39">
                  <c:v>6.5992215842127866</c:v>
                </c:pt>
                <c:pt idx="40">
                  <c:v>6.5515214929228431</c:v>
                </c:pt>
                <c:pt idx="41">
                  <c:v>6.5004147608501217</c:v>
                </c:pt>
                <c:pt idx="42">
                  <c:v>6.4478559526014845</c:v>
                </c:pt>
                <c:pt idx="43">
                  <c:v>6.3626685137107568</c:v>
                </c:pt>
                <c:pt idx="44">
                  <c:v>6.2877201671120462</c:v>
                </c:pt>
                <c:pt idx="45">
                  <c:v>6.2440563527914801</c:v>
                </c:pt>
                <c:pt idx="46">
                  <c:v>6.2032274707885406</c:v>
                </c:pt>
                <c:pt idx="47">
                  <c:v>6.1666507868981508</c:v>
                </c:pt>
                <c:pt idx="48">
                  <c:v>6.1165474783428664</c:v>
                </c:pt>
                <c:pt idx="49">
                  <c:v>6.0777377124482026</c:v>
                </c:pt>
                <c:pt idx="50">
                  <c:v>6.0407784002444673</c:v>
                </c:pt>
                <c:pt idx="51">
                  <c:v>6.0417116168002956</c:v>
                </c:pt>
                <c:pt idx="52">
                  <c:v>6.0501896248131644</c:v>
                </c:pt>
                <c:pt idx="53">
                  <c:v>6.0587449873366808</c:v>
                </c:pt>
                <c:pt idx="54">
                  <c:v>6.0673857034426764</c:v>
                </c:pt>
                <c:pt idx="55">
                  <c:v>6.0762523203092691</c:v>
                </c:pt>
                <c:pt idx="56">
                  <c:v>6.0850765420951518</c:v>
                </c:pt>
                <c:pt idx="57">
                  <c:v>6.0941442625996629</c:v>
                </c:pt>
                <c:pt idx="58">
                  <c:v>6.1033293329739804</c:v>
                </c:pt>
                <c:pt idx="59">
                  <c:v>6.1126453516402197</c:v>
                </c:pt>
                <c:pt idx="60">
                  <c:v>6.1221051171133123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2C-4845-A211-1012B66CBC27}"/>
            </c:ext>
          </c:extLst>
        </c:ser>
        <c:ser>
          <c:idx val="11"/>
          <c:order val="12"/>
          <c:tx>
            <c:v>F-gös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línurit)'!$C$75:$BK$75</c:f>
              <c:numCache>
                <c:formatCode>0</c:formatCode>
                <c:ptCount val="61"/>
                <c:pt idx="31">
                  <c:v>157.31101155450008</c:v>
                </c:pt>
                <c:pt idx="32">
                  <c:v>136.67593628483297</c:v>
                </c:pt>
                <c:pt idx="33">
                  <c:v>137.7699021133642</c:v>
                </c:pt>
                <c:pt idx="34">
                  <c:v>129.75740188961859</c:v>
                </c:pt>
                <c:pt idx="35">
                  <c:v>128.80293627946023</c:v>
                </c:pt>
                <c:pt idx="36">
                  <c:v>106.64517657980757</c:v>
                </c:pt>
                <c:pt idx="37">
                  <c:v>109.74209395394412</c:v>
                </c:pt>
                <c:pt idx="38">
                  <c:v>61.452668073299947</c:v>
                </c:pt>
                <c:pt idx="39">
                  <c:v>50.990072848551193</c:v>
                </c:pt>
                <c:pt idx="40">
                  <c:v>62.871779631727648</c:v>
                </c:pt>
                <c:pt idx="41">
                  <c:v>38.699999823795288</c:v>
                </c:pt>
                <c:pt idx="42">
                  <c:v>38.33008954150651</c:v>
                </c:pt>
                <c:pt idx="43">
                  <c:v>44.20138545782266</c:v>
                </c:pt>
                <c:pt idx="44">
                  <c:v>23.854513907701183</c:v>
                </c:pt>
                <c:pt idx="45">
                  <c:v>16.521014033702119</c:v>
                </c:pt>
                <c:pt idx="46">
                  <c:v>21.326779051940509</c:v>
                </c:pt>
                <c:pt idx="47">
                  <c:v>22.857521671030614</c:v>
                </c:pt>
                <c:pt idx="48">
                  <c:v>22.25620141091569</c:v>
                </c:pt>
                <c:pt idx="49">
                  <c:v>21.768987933686674</c:v>
                </c:pt>
                <c:pt idx="50">
                  <c:v>23.985749702267697</c:v>
                </c:pt>
                <c:pt idx="51">
                  <c:v>25.166210165529705</c:v>
                </c:pt>
                <c:pt idx="52">
                  <c:v>23.912230332447557</c:v>
                </c:pt>
                <c:pt idx="53">
                  <c:v>23.286056280255764</c:v>
                </c:pt>
                <c:pt idx="54">
                  <c:v>21.580342651232467</c:v>
                </c:pt>
                <c:pt idx="55">
                  <c:v>21.578205042647941</c:v>
                </c:pt>
                <c:pt idx="56">
                  <c:v>22.546189874409404</c:v>
                </c:pt>
                <c:pt idx="57">
                  <c:v>24.26252523160322</c:v>
                </c:pt>
                <c:pt idx="58">
                  <c:v>23.67326728028565</c:v>
                </c:pt>
                <c:pt idx="59">
                  <c:v>23.985749702267697</c:v>
                </c:pt>
                <c:pt idx="60">
                  <c:v>24.962220492231893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2C-4845-A211-1012B66CBC27}"/>
            </c:ext>
          </c:extLst>
        </c:ser>
        <c:ser>
          <c:idx val="12"/>
          <c:order val="13"/>
          <c:tx>
            <c:v>Efnanotk proj</c:v>
          </c:tx>
          <c:spPr>
            <a:ln w="3175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línurit)'!$C$76:$BK$76</c:f>
              <c:numCache>
                <c:formatCode>0</c:formatCode>
                <c:ptCount val="61"/>
                <c:pt idx="31">
                  <c:v>4.9042634314500004</c:v>
                </c:pt>
                <c:pt idx="32">
                  <c:v>4.9115960913154222</c:v>
                </c:pt>
                <c:pt idx="33">
                  <c:v>5.4426251493164237</c:v>
                </c:pt>
                <c:pt idx="34">
                  <c:v>5.4646368366979505</c:v>
                </c:pt>
                <c:pt idx="35">
                  <c:v>5.4822226131762566</c:v>
                </c:pt>
                <c:pt idx="36">
                  <c:v>5.4919407584218085</c:v>
                </c:pt>
                <c:pt idx="37">
                  <c:v>5.495971814424208</c:v>
                </c:pt>
                <c:pt idx="38">
                  <c:v>5.4985118511742579</c:v>
                </c:pt>
                <c:pt idx="39">
                  <c:v>5.5026872944165097</c:v>
                </c:pt>
                <c:pt idx="40">
                  <c:v>5.5075139535772797</c:v>
                </c:pt>
                <c:pt idx="41">
                  <c:v>5.5126293872177508</c:v>
                </c:pt>
                <c:pt idx="42">
                  <c:v>5.5178214344956951</c:v>
                </c:pt>
                <c:pt idx="43">
                  <c:v>5.5229368681361688</c:v>
                </c:pt>
                <c:pt idx="44">
                  <c:v>5.5279167545718817</c:v>
                </c:pt>
                <c:pt idx="45">
                  <c:v>5.5327257336624642</c:v>
                </c:pt>
                <c:pt idx="46">
                  <c:v>5.5373372853026357</c:v>
                </c:pt>
                <c:pt idx="47">
                  <c:v>5.5417278360654842</c:v>
                </c:pt>
                <c:pt idx="48">
                  <c:v>5.5459209593779226</c:v>
                </c:pt>
                <c:pt idx="49">
                  <c:v>5.5499048685264931</c:v>
                </c:pt>
                <c:pt idx="50">
                  <c:v>5.55364125669246</c:v>
                </c:pt>
                <c:pt idx="51">
                  <c:v>5.557136017232553</c:v>
                </c:pt>
                <c:pt idx="52">
                  <c:v>5.5603773634333127</c:v>
                </c:pt>
                <c:pt idx="53">
                  <c:v>5.5633947620783841</c:v>
                </c:pt>
                <c:pt idx="54">
                  <c:v>5.5662176799514089</c:v>
                </c:pt>
                <c:pt idx="55">
                  <c:v>5.5688549570874821</c:v>
                </c:pt>
                <c:pt idx="56">
                  <c:v>5.5713360602702453</c:v>
                </c:pt>
                <c:pt idx="57">
                  <c:v>5.5736963496400724</c:v>
                </c:pt>
                <c:pt idx="58">
                  <c:v>5.5759800253724263</c:v>
                </c:pt>
                <c:pt idx="59">
                  <c:v>5.5782371809995004</c:v>
                </c:pt>
                <c:pt idx="60">
                  <c:v>5.5805149633751263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2C-4845-A211-1012B66CB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01472"/>
        <c:axId val="478601864"/>
      </c:line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5862210802052305E-4"/>
              <c:y val="0.25004883231222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5.3727141436162879E-3"/>
          <c:y val="0.90250074510619871"/>
          <c:w val="0.99086289543691841"/>
          <c:h val="9.749925489380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61900000000001"/>
          <c:y val="4.3117283950617286E-2"/>
          <c:w val="0.86711411111111114"/>
          <c:h val="0.764895925145448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Talnagögn!$A$61</c:f>
              <c:strCache>
                <c:ptCount val="1"/>
                <c:pt idx="0">
                  <c:v>Steinefnaiðnaður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Talnagögn!$C$61:$AH$61</c:f>
              <c:numCache>
                <c:formatCode>0</c:formatCode>
                <c:ptCount val="32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>
                  <c:v>39.313677956750006</c:v>
                </c:pt>
                <c:pt idx="13">
                  <c:v>32.975809699750002</c:v>
                </c:pt>
                <c:pt idx="14">
                  <c:v>50.813966560750004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20.143580462280003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  <c:pt idx="30">
                  <c:v>0.89499845720000004</c:v>
                </c:pt>
                <c:pt idx="31">
                  <c:v>0.93069417912000008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7-4574-889B-C437AFEB2E86}"/>
            </c:ext>
          </c:extLst>
        </c:ser>
        <c:ser>
          <c:idx val="1"/>
          <c:order val="1"/>
          <c:tx>
            <c:strRef>
              <c:f>Talnagögn!$A$62</c:f>
              <c:strCache>
                <c:ptCount val="1"/>
                <c:pt idx="0">
                  <c:v>Efnaiðnaður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Talnagögn!$C$62:$AH$62</c:f>
              <c:numCache>
                <c:formatCode>0</c:formatCode>
                <c:ptCount val="32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>
                  <c:v>0.45369811320754716</c:v>
                </c:pt>
                <c:pt idx="13">
                  <c:v>0.47860377358490569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7-4574-889B-C437AFEB2E86}"/>
            </c:ext>
          </c:extLst>
        </c:ser>
        <c:ser>
          <c:idx val="2"/>
          <c:order val="2"/>
          <c:tx>
            <c:strRef>
              <c:f>Talnagögn!$A$63</c:f>
              <c:strCache>
                <c:ptCount val="1"/>
                <c:pt idx="0">
                  <c:v>Álframleiðsla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Talnagögn!$C$63:$AH$63</c:f>
              <c:numCache>
                <c:formatCode>0</c:formatCode>
                <c:ptCount val="32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7-4574-889B-C437AFEB2E86}"/>
            </c:ext>
          </c:extLst>
        </c:ser>
        <c:ser>
          <c:idx val="6"/>
          <c:order val="3"/>
          <c:tx>
            <c:strRef>
              <c:f>Talnagögn!$A$64</c:f>
              <c:strCache>
                <c:ptCount val="1"/>
                <c:pt idx="0">
                  <c:v>Annar málmiðnaður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Talnagögn!$C$64:$AH$64</c:f>
              <c:numCache>
                <c:formatCode>0</c:formatCode>
                <c:ptCount val="32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7-4574-889B-C437AFEB2E86}"/>
            </c:ext>
          </c:extLst>
        </c:ser>
        <c:ser>
          <c:idx val="3"/>
          <c:order val="4"/>
          <c:tx>
            <c:strRef>
              <c:f>Talnagögn!$A$65</c:f>
              <c:strCache>
                <c:ptCount val="1"/>
                <c:pt idx="0">
                  <c:v>Leysiefni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Talnagögn!$C$65:$AH$65</c:f>
              <c:numCache>
                <c:formatCode>0</c:formatCode>
                <c:ptCount val="32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7.3882890411998261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>
                  <c:v>7.1761908972228241</c:v>
                </c:pt>
                <c:pt idx="13">
                  <c:v>6.8477039062793654</c:v>
                </c:pt>
                <c:pt idx="14">
                  <c:v>7.6310387702226095</c:v>
                </c:pt>
                <c:pt idx="15">
                  <c:v>7.3519420497421919</c:v>
                </c:pt>
                <c:pt idx="16">
                  <c:v>8.1280547453876224</c:v>
                </c:pt>
                <c:pt idx="17">
                  <c:v>7.6590659056125734</c:v>
                </c:pt>
                <c:pt idx="18">
                  <c:v>6.9196602022107676</c:v>
                </c:pt>
                <c:pt idx="19">
                  <c:v>5.457147624271431</c:v>
                </c:pt>
                <c:pt idx="20">
                  <c:v>5.6727596485811915</c:v>
                </c:pt>
                <c:pt idx="21">
                  <c:v>5.8969327922561323</c:v>
                </c:pt>
                <c:pt idx="22">
                  <c:v>5.8456130146546013</c:v>
                </c:pt>
                <c:pt idx="23">
                  <c:v>5.7965197207389956</c:v>
                </c:pt>
                <c:pt idx="24">
                  <c:v>5.8696187990891406</c:v>
                </c:pt>
                <c:pt idx="25">
                  <c:v>6.2083093649783843</c:v>
                </c:pt>
                <c:pt idx="26">
                  <c:v>6.2961770491178326</c:v>
                </c:pt>
                <c:pt idx="27">
                  <c:v>6.1270141000655993</c:v>
                </c:pt>
                <c:pt idx="28">
                  <c:v>6.772274862260554</c:v>
                </c:pt>
                <c:pt idx="29">
                  <c:v>6.157620027282463</c:v>
                </c:pt>
                <c:pt idx="30">
                  <c:v>6.3074359957450401</c:v>
                </c:pt>
                <c:pt idx="31">
                  <c:v>6.5436109300591259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7-4574-889B-C437AFEB2E86}"/>
            </c:ext>
          </c:extLst>
        </c:ser>
        <c:ser>
          <c:idx val="4"/>
          <c:order val="5"/>
          <c:tx>
            <c:strRef>
              <c:f>Talnagögn!$A$66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Talnagögn!$C$66:$AH$66</c:f>
              <c:numCache>
                <c:formatCode>0</c:formatCode>
                <c:ptCount val="32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>
                  <c:v>25.465406809062614</c:v>
                </c:pt>
                <c:pt idx="9">
                  <c:v>36.99889708670193</c:v>
                </c:pt>
                <c:pt idx="10">
                  <c:v>42.988272546670686</c:v>
                </c:pt>
                <c:pt idx="11">
                  <c:v>39.826934327022677</c:v>
                </c:pt>
                <c:pt idx="12">
                  <c:v>44.656505402990497</c:v>
                </c:pt>
                <c:pt idx="13">
                  <c:v>45.141617249064133</c:v>
                </c:pt>
                <c:pt idx="14">
                  <c:v>52.17653143548462</c:v>
                </c:pt>
                <c:pt idx="15">
                  <c:v>57.240469566094809</c:v>
                </c:pt>
                <c:pt idx="16">
                  <c:v>66.311041274602601</c:v>
                </c:pt>
                <c:pt idx="17">
                  <c:v>66.985140359962386</c:v>
                </c:pt>
                <c:pt idx="18">
                  <c:v>68.573839074618689</c:v>
                </c:pt>
                <c:pt idx="19">
                  <c:v>81.825140538339951</c:v>
                </c:pt>
                <c:pt idx="20">
                  <c:v>109.92044665303493</c:v>
                </c:pt>
                <c:pt idx="21">
                  <c:v>134.72753715860691</c:v>
                </c:pt>
                <c:pt idx="22">
                  <c:v>140.16573433239918</c:v>
                </c:pt>
                <c:pt idx="23">
                  <c:v>170.54391585235194</c:v>
                </c:pt>
                <c:pt idx="24">
                  <c:v>168.56661067078227</c:v>
                </c:pt>
                <c:pt idx="25">
                  <c:v>161.37865261818465</c:v>
                </c:pt>
                <c:pt idx="26">
                  <c:v>179.23342842545404</c:v>
                </c:pt>
                <c:pt idx="27">
                  <c:v>170.46384803748893</c:v>
                </c:pt>
                <c:pt idx="28">
                  <c:v>188.57094507898864</c:v>
                </c:pt>
                <c:pt idx="29">
                  <c:v>199.68628477875978</c:v>
                </c:pt>
                <c:pt idx="30">
                  <c:v>195.672990420048</c:v>
                </c:pt>
                <c:pt idx="31">
                  <c:v>157.31101155450008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7-4574-889B-C437AFEB2E86}"/>
            </c:ext>
          </c:extLst>
        </c:ser>
        <c:ser>
          <c:idx val="5"/>
          <c:order val="6"/>
          <c:tx>
            <c:strRef>
              <c:f>Talnagögn!$A$67</c:f>
              <c:strCache>
                <c:ptCount val="1"/>
                <c:pt idx="0">
                  <c:v>Efnanotkun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Talnagögn!$C$67:$AH$67</c:f>
              <c:numCache>
                <c:formatCode>0</c:formatCode>
                <c:ptCount val="32"/>
                <c:pt idx="0">
                  <c:v>6.6052635682669996</c:v>
                </c:pt>
                <c:pt idx="1">
                  <c:v>6.2650444313969995</c:v>
                </c:pt>
                <c:pt idx="2">
                  <c:v>5.7837727449539997</c:v>
                </c:pt>
                <c:pt idx="3">
                  <c:v>5.7038077806749996</c:v>
                </c:pt>
                <c:pt idx="4">
                  <c:v>5.3195578454719996</c:v>
                </c:pt>
                <c:pt idx="5">
                  <c:v>5.3245268336829996</c:v>
                </c:pt>
                <c:pt idx="6">
                  <c:v>5.7055696092599995</c:v>
                </c:pt>
                <c:pt idx="7">
                  <c:v>5.7274053867549997</c:v>
                </c:pt>
                <c:pt idx="8">
                  <c:v>5.8605751059709998</c:v>
                </c:pt>
                <c:pt idx="9">
                  <c:v>6.0154671173310001</c:v>
                </c:pt>
                <c:pt idx="10">
                  <c:v>5.7995083155690006</c:v>
                </c:pt>
                <c:pt idx="11">
                  <c:v>5.5828736448829996</c:v>
                </c:pt>
                <c:pt idx="12">
                  <c:v>5.2973593254139999</c:v>
                </c:pt>
                <c:pt idx="13">
                  <c:v>5.2616251265659999</c:v>
                </c:pt>
                <c:pt idx="14">
                  <c:v>5.0307382770269999</c:v>
                </c:pt>
                <c:pt idx="15">
                  <c:v>6.1246821513969998</c:v>
                </c:pt>
                <c:pt idx="16">
                  <c:v>6.4596269223980007</c:v>
                </c:pt>
                <c:pt idx="17">
                  <c:v>7.172512325564</c:v>
                </c:pt>
                <c:pt idx="18">
                  <c:v>6.8067763299529993</c:v>
                </c:pt>
                <c:pt idx="19">
                  <c:v>6.3874402700030002</c:v>
                </c:pt>
                <c:pt idx="20">
                  <c:v>8.3217399580740015</c:v>
                </c:pt>
                <c:pt idx="21">
                  <c:v>6.7544474163150001</c:v>
                </c:pt>
                <c:pt idx="22">
                  <c:v>9.0474935587439997</c:v>
                </c:pt>
                <c:pt idx="23">
                  <c:v>6.4406604908556666</c:v>
                </c:pt>
                <c:pt idx="24">
                  <c:v>5.3544411644529992</c:v>
                </c:pt>
                <c:pt idx="25">
                  <c:v>4.5728912168524998</c:v>
                </c:pt>
                <c:pt idx="26">
                  <c:v>3.771623460946</c:v>
                </c:pt>
                <c:pt idx="27">
                  <c:v>5.0212922703349996</c:v>
                </c:pt>
                <c:pt idx="28">
                  <c:v>6.7070325702589999</c:v>
                </c:pt>
                <c:pt idx="29">
                  <c:v>4.8896314327230002</c:v>
                </c:pt>
                <c:pt idx="30">
                  <c:v>5.8203415171399993</c:v>
                </c:pt>
                <c:pt idx="31">
                  <c:v>4.9042634314500004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7-4574-889B-C437AFEB2E86}"/>
            </c:ext>
          </c:extLst>
        </c:ser>
        <c:ser>
          <c:idx val="7"/>
          <c:order val="7"/>
          <c:tx>
            <c:v>Steinefna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Talnagögn!$C$70:$BK$70</c:f>
              <c:numCache>
                <c:formatCode>0</c:formatCode>
                <c:ptCount val="61"/>
                <c:pt idx="32">
                  <c:v>0.91804371025599996</c:v>
                </c:pt>
                <c:pt idx="33">
                  <c:v>0.91804371025599996</c:v>
                </c:pt>
                <c:pt idx="34">
                  <c:v>0.91804371025599996</c:v>
                </c:pt>
                <c:pt idx="35">
                  <c:v>0.91804371025599996</c:v>
                </c:pt>
                <c:pt idx="36">
                  <c:v>0.91804371025599996</c:v>
                </c:pt>
                <c:pt idx="37">
                  <c:v>0.91804371025599996</c:v>
                </c:pt>
                <c:pt idx="38">
                  <c:v>0.91804371025599996</c:v>
                </c:pt>
                <c:pt idx="39">
                  <c:v>0.91804371025599996</c:v>
                </c:pt>
                <c:pt idx="40">
                  <c:v>0.91804371025599996</c:v>
                </c:pt>
                <c:pt idx="41">
                  <c:v>0.91804371025599996</c:v>
                </c:pt>
                <c:pt idx="42">
                  <c:v>0.91804371025599996</c:v>
                </c:pt>
                <c:pt idx="43">
                  <c:v>0.91804371025599996</c:v>
                </c:pt>
                <c:pt idx="44">
                  <c:v>0.91804371025599996</c:v>
                </c:pt>
                <c:pt idx="45">
                  <c:v>0.91804371025599996</c:v>
                </c:pt>
                <c:pt idx="46">
                  <c:v>0.91804371025599996</c:v>
                </c:pt>
                <c:pt idx="47">
                  <c:v>0.91804371025599996</c:v>
                </c:pt>
                <c:pt idx="48">
                  <c:v>0.91804371025599996</c:v>
                </c:pt>
                <c:pt idx="49">
                  <c:v>0.91804371025599996</c:v>
                </c:pt>
                <c:pt idx="50">
                  <c:v>0.91804371025599996</c:v>
                </c:pt>
                <c:pt idx="51">
                  <c:v>0.91804371025599996</c:v>
                </c:pt>
                <c:pt idx="52">
                  <c:v>0.91804371025599996</c:v>
                </c:pt>
                <c:pt idx="53">
                  <c:v>0.91804371025599996</c:v>
                </c:pt>
                <c:pt idx="54">
                  <c:v>0.91804371025599996</c:v>
                </c:pt>
                <c:pt idx="55">
                  <c:v>0.91804371025599996</c:v>
                </c:pt>
                <c:pt idx="56">
                  <c:v>0.91804371025599996</c:v>
                </c:pt>
                <c:pt idx="57">
                  <c:v>0.91804371025599996</c:v>
                </c:pt>
                <c:pt idx="58">
                  <c:v>0.91804371025599996</c:v>
                </c:pt>
                <c:pt idx="59">
                  <c:v>0.91804371025599996</c:v>
                </c:pt>
                <c:pt idx="60">
                  <c:v>0.91804371025599996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B-4686-903E-795E0B8B0CC2}"/>
            </c:ext>
          </c:extLst>
        </c:ser>
        <c:ser>
          <c:idx val="8"/>
          <c:order val="8"/>
          <c:tx>
            <c:v>Efnaiðn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Talnagögn!$C$71:$BK$71</c:f>
              <c:numCache>
                <c:formatCode>0</c:formatCode>
                <c:ptCount val="61"/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B-4686-903E-795E0B8B0CC2}"/>
            </c:ext>
          </c:extLst>
        </c:ser>
        <c:ser>
          <c:idx val="9"/>
          <c:order val="9"/>
          <c:tx>
            <c:v>Álframl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Talnagögn!$C$72:$BK$72</c:f>
              <c:numCache>
                <c:formatCode>0</c:formatCode>
                <c:ptCount val="61"/>
                <c:pt idx="32">
                  <c:v>1360.9074718680795</c:v>
                </c:pt>
                <c:pt idx="33">
                  <c:v>1394.4019487474986</c:v>
                </c:pt>
                <c:pt idx="34">
                  <c:v>1400.6925266115015</c:v>
                </c:pt>
                <c:pt idx="35">
                  <c:v>1395.4900359915839</c:v>
                </c:pt>
                <c:pt idx="36">
                  <c:v>1396.2322459915838</c:v>
                </c:pt>
                <c:pt idx="37">
                  <c:v>1396.2322459915838</c:v>
                </c:pt>
                <c:pt idx="38">
                  <c:v>1400.1794170203527</c:v>
                </c:pt>
                <c:pt idx="39">
                  <c:v>1398.4588759915839</c:v>
                </c:pt>
                <c:pt idx="40">
                  <c:v>1398.4588759915839</c:v>
                </c:pt>
                <c:pt idx="41">
                  <c:v>1398.4588759915839</c:v>
                </c:pt>
                <c:pt idx="42">
                  <c:v>1399.351877020353</c:v>
                </c:pt>
                <c:pt idx="43">
                  <c:v>1398.4588759915839</c:v>
                </c:pt>
                <c:pt idx="44">
                  <c:v>1398.4588759915839</c:v>
                </c:pt>
                <c:pt idx="45">
                  <c:v>1398.4588759915839</c:v>
                </c:pt>
                <c:pt idx="46">
                  <c:v>1399.351877020353</c:v>
                </c:pt>
                <c:pt idx="47">
                  <c:v>1398.4588759915839</c:v>
                </c:pt>
                <c:pt idx="48">
                  <c:v>1398.4588759915839</c:v>
                </c:pt>
                <c:pt idx="49">
                  <c:v>1398.4588759915839</c:v>
                </c:pt>
                <c:pt idx="50">
                  <c:v>1399.351877020353</c:v>
                </c:pt>
                <c:pt idx="51">
                  <c:v>1398.4588759915839</c:v>
                </c:pt>
                <c:pt idx="52">
                  <c:v>1398.4588759915839</c:v>
                </c:pt>
                <c:pt idx="53">
                  <c:v>1398.4588759915839</c:v>
                </c:pt>
                <c:pt idx="54">
                  <c:v>1399.351877020353</c:v>
                </c:pt>
                <c:pt idx="55">
                  <c:v>1398.4588759915839</c:v>
                </c:pt>
                <c:pt idx="56">
                  <c:v>1398.4588759915839</c:v>
                </c:pt>
                <c:pt idx="57">
                  <c:v>1398.4588759915839</c:v>
                </c:pt>
                <c:pt idx="58">
                  <c:v>1399.351877020353</c:v>
                </c:pt>
                <c:pt idx="59">
                  <c:v>1398.4588759915839</c:v>
                </c:pt>
                <c:pt idx="60">
                  <c:v>1398.4588759915839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B-4686-903E-795E0B8B0CC2}"/>
            </c:ext>
          </c:extLst>
        </c:ser>
        <c:ser>
          <c:idx val="13"/>
          <c:order val="10"/>
          <c:tx>
            <c:v>Annað málm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Talnagögn!$C$73:$BK$73</c:f>
              <c:numCache>
                <c:formatCode>0</c:formatCode>
                <c:ptCount val="61"/>
                <c:pt idx="32">
                  <c:v>527.98259159754843</c:v>
                </c:pt>
                <c:pt idx="33">
                  <c:v>537.53280210918638</c:v>
                </c:pt>
                <c:pt idx="34">
                  <c:v>531.5544841751223</c:v>
                </c:pt>
                <c:pt idx="35">
                  <c:v>525.5544841751223</c:v>
                </c:pt>
                <c:pt idx="36">
                  <c:v>519.5544841751223</c:v>
                </c:pt>
                <c:pt idx="37">
                  <c:v>513.5544841751223</c:v>
                </c:pt>
                <c:pt idx="38">
                  <c:v>507.5544841751223</c:v>
                </c:pt>
                <c:pt idx="39">
                  <c:v>501.5544841751223</c:v>
                </c:pt>
                <c:pt idx="40">
                  <c:v>495.5544841751223</c:v>
                </c:pt>
                <c:pt idx="41">
                  <c:v>489.5544841751223</c:v>
                </c:pt>
                <c:pt idx="42">
                  <c:v>483.5544841751223</c:v>
                </c:pt>
                <c:pt idx="43">
                  <c:v>477.5544841751223</c:v>
                </c:pt>
                <c:pt idx="44">
                  <c:v>471.5544841751223</c:v>
                </c:pt>
                <c:pt idx="45">
                  <c:v>465.5544841751223</c:v>
                </c:pt>
                <c:pt idx="46">
                  <c:v>459.5544841751223</c:v>
                </c:pt>
                <c:pt idx="47">
                  <c:v>453.5544841751223</c:v>
                </c:pt>
                <c:pt idx="48">
                  <c:v>447.5544841751223</c:v>
                </c:pt>
                <c:pt idx="49">
                  <c:v>441.5544841751223</c:v>
                </c:pt>
                <c:pt idx="50">
                  <c:v>435.5544841751223</c:v>
                </c:pt>
                <c:pt idx="51">
                  <c:v>429.5544841751223</c:v>
                </c:pt>
                <c:pt idx="52">
                  <c:v>423.5544841751223</c:v>
                </c:pt>
                <c:pt idx="53">
                  <c:v>417.5544841751223</c:v>
                </c:pt>
                <c:pt idx="54">
                  <c:v>411.5544841751223</c:v>
                </c:pt>
                <c:pt idx="55">
                  <c:v>405.5544841751223</c:v>
                </c:pt>
                <c:pt idx="56">
                  <c:v>399.5544841751223</c:v>
                </c:pt>
                <c:pt idx="57">
                  <c:v>393.5544841751223</c:v>
                </c:pt>
                <c:pt idx="58">
                  <c:v>387.5544841751223</c:v>
                </c:pt>
                <c:pt idx="59">
                  <c:v>381.5544841751223</c:v>
                </c:pt>
                <c:pt idx="60">
                  <c:v>375.5544841751223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9B-4686-903E-795E0B8B0CC2}"/>
            </c:ext>
          </c:extLst>
        </c:ser>
        <c:ser>
          <c:idx val="10"/>
          <c:order val="11"/>
          <c:tx>
            <c:v>Leysiefni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Talnagögn!$C$74:$BK$74</c:f>
              <c:numCache>
                <c:formatCode>0</c:formatCode>
                <c:ptCount val="61"/>
                <c:pt idx="32">
                  <c:v>6.6644489100253912</c:v>
                </c:pt>
                <c:pt idx="33">
                  <c:v>6.6962192037878587</c:v>
                </c:pt>
                <c:pt idx="34">
                  <c:v>6.7371161593446907</c:v>
                </c:pt>
                <c:pt idx="35">
                  <c:v>6.7420178437344287</c:v>
                </c:pt>
                <c:pt idx="36">
                  <c:v>6.7299851889668565</c:v>
                </c:pt>
                <c:pt idx="37">
                  <c:v>6.6710499490669051</c:v>
                </c:pt>
                <c:pt idx="38">
                  <c:v>6.6259969657546556</c:v>
                </c:pt>
                <c:pt idx="39">
                  <c:v>6.5992215842127866</c:v>
                </c:pt>
                <c:pt idx="40">
                  <c:v>6.5515214929228431</c:v>
                </c:pt>
                <c:pt idx="41">
                  <c:v>6.5004147608501217</c:v>
                </c:pt>
                <c:pt idx="42">
                  <c:v>6.4478559526014845</c:v>
                </c:pt>
                <c:pt idx="43">
                  <c:v>6.3626685137107568</c:v>
                </c:pt>
                <c:pt idx="44">
                  <c:v>6.2877201671120462</c:v>
                </c:pt>
                <c:pt idx="45">
                  <c:v>6.2440563527914801</c:v>
                </c:pt>
                <c:pt idx="46">
                  <c:v>6.2032274707885406</c:v>
                </c:pt>
                <c:pt idx="47">
                  <c:v>6.1666507868981508</c:v>
                </c:pt>
                <c:pt idx="48">
                  <c:v>6.1165474783428664</c:v>
                </c:pt>
                <c:pt idx="49">
                  <c:v>6.0777377124482026</c:v>
                </c:pt>
                <c:pt idx="50">
                  <c:v>6.0407784002444673</c:v>
                </c:pt>
                <c:pt idx="51">
                  <c:v>6.0417116168002956</c:v>
                </c:pt>
                <c:pt idx="52">
                  <c:v>6.0501896248131644</c:v>
                </c:pt>
                <c:pt idx="53">
                  <c:v>6.0587449873366808</c:v>
                </c:pt>
                <c:pt idx="54">
                  <c:v>6.0673857034426764</c:v>
                </c:pt>
                <c:pt idx="55">
                  <c:v>6.0762523203092691</c:v>
                </c:pt>
                <c:pt idx="56">
                  <c:v>6.0850765420951518</c:v>
                </c:pt>
                <c:pt idx="57">
                  <c:v>6.0941442625996629</c:v>
                </c:pt>
                <c:pt idx="58">
                  <c:v>6.1033293329739804</c:v>
                </c:pt>
                <c:pt idx="59">
                  <c:v>6.1126453516402197</c:v>
                </c:pt>
                <c:pt idx="60">
                  <c:v>6.1221051171133123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B-4686-903E-795E0B8B0CC2}"/>
            </c:ext>
          </c:extLst>
        </c:ser>
        <c:ser>
          <c:idx val="11"/>
          <c:order val="12"/>
          <c:tx>
            <c:v>F-gös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Talnagögn!$C$75:$BK$75</c:f>
              <c:numCache>
                <c:formatCode>0</c:formatCode>
                <c:ptCount val="61"/>
                <c:pt idx="32">
                  <c:v>136.67593628483297</c:v>
                </c:pt>
                <c:pt idx="33">
                  <c:v>137.7699021133642</c:v>
                </c:pt>
                <c:pt idx="34">
                  <c:v>129.75740188961859</c:v>
                </c:pt>
                <c:pt idx="35">
                  <c:v>128.80293627946023</c:v>
                </c:pt>
                <c:pt idx="36">
                  <c:v>106.64517657980757</c:v>
                </c:pt>
                <c:pt idx="37">
                  <c:v>109.74209395394412</c:v>
                </c:pt>
                <c:pt idx="38">
                  <c:v>61.452668073299947</c:v>
                </c:pt>
                <c:pt idx="39">
                  <c:v>50.990072848551193</c:v>
                </c:pt>
                <c:pt idx="40">
                  <c:v>62.871779631727648</c:v>
                </c:pt>
                <c:pt idx="41">
                  <c:v>38.699999823795288</c:v>
                </c:pt>
                <c:pt idx="42">
                  <c:v>38.33008954150651</c:v>
                </c:pt>
                <c:pt idx="43">
                  <c:v>44.20138545782266</c:v>
                </c:pt>
                <c:pt idx="44">
                  <c:v>23.854513907701183</c:v>
                </c:pt>
                <c:pt idx="45">
                  <c:v>16.521014033702119</c:v>
                </c:pt>
                <c:pt idx="46">
                  <c:v>21.326779051940509</c:v>
                </c:pt>
                <c:pt idx="47">
                  <c:v>22.857521671030614</c:v>
                </c:pt>
                <c:pt idx="48">
                  <c:v>22.25620141091569</c:v>
                </c:pt>
                <c:pt idx="49">
                  <c:v>21.768987933686674</c:v>
                </c:pt>
                <c:pt idx="50">
                  <c:v>23.985749702267697</c:v>
                </c:pt>
                <c:pt idx="51">
                  <c:v>25.166210165529705</c:v>
                </c:pt>
                <c:pt idx="52">
                  <c:v>23.912230332447557</c:v>
                </c:pt>
                <c:pt idx="53">
                  <c:v>23.286056280255764</c:v>
                </c:pt>
                <c:pt idx="54">
                  <c:v>21.580342651232467</c:v>
                </c:pt>
                <c:pt idx="55">
                  <c:v>21.578205042647941</c:v>
                </c:pt>
                <c:pt idx="56">
                  <c:v>22.546189874409404</c:v>
                </c:pt>
                <c:pt idx="57">
                  <c:v>24.26252523160322</c:v>
                </c:pt>
                <c:pt idx="58">
                  <c:v>23.67326728028565</c:v>
                </c:pt>
                <c:pt idx="59">
                  <c:v>23.985749702267697</c:v>
                </c:pt>
                <c:pt idx="60">
                  <c:v>24.962220492231893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9B-4686-903E-795E0B8B0CC2}"/>
            </c:ext>
          </c:extLst>
        </c:ser>
        <c:ser>
          <c:idx val="12"/>
          <c:order val="13"/>
          <c:tx>
            <c:v>Efnanotk proj</c:v>
          </c:tx>
          <c:spPr>
            <a:solidFill>
              <a:srgbClr val="7FB9D9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Talnagögn!$C$76:$BK$76</c:f>
              <c:numCache>
                <c:formatCode>0</c:formatCode>
                <c:ptCount val="61"/>
                <c:pt idx="32">
                  <c:v>4.9115960913154222</c:v>
                </c:pt>
                <c:pt idx="33">
                  <c:v>5.4426251493164237</c:v>
                </c:pt>
                <c:pt idx="34">
                  <c:v>5.4646368366979505</c:v>
                </c:pt>
                <c:pt idx="35">
                  <c:v>5.4822226131762566</c:v>
                </c:pt>
                <c:pt idx="36">
                  <c:v>5.4919407584218085</c:v>
                </c:pt>
                <c:pt idx="37">
                  <c:v>5.495971814424208</c:v>
                </c:pt>
                <c:pt idx="38">
                  <c:v>5.4985118511742579</c:v>
                </c:pt>
                <c:pt idx="39">
                  <c:v>5.5026872944165097</c:v>
                </c:pt>
                <c:pt idx="40">
                  <c:v>5.5075139535772797</c:v>
                </c:pt>
                <c:pt idx="41">
                  <c:v>5.5126293872177508</c:v>
                </c:pt>
                <c:pt idx="42">
                  <c:v>5.5178214344956951</c:v>
                </c:pt>
                <c:pt idx="43">
                  <c:v>5.5229368681361688</c:v>
                </c:pt>
                <c:pt idx="44">
                  <c:v>5.5279167545718817</c:v>
                </c:pt>
                <c:pt idx="45">
                  <c:v>5.5327257336624642</c:v>
                </c:pt>
                <c:pt idx="46">
                  <c:v>5.5373372853026357</c:v>
                </c:pt>
                <c:pt idx="47">
                  <c:v>5.5417278360654842</c:v>
                </c:pt>
                <c:pt idx="48">
                  <c:v>5.5459209593779226</c:v>
                </c:pt>
                <c:pt idx="49">
                  <c:v>5.5499048685264931</c:v>
                </c:pt>
                <c:pt idx="50">
                  <c:v>5.55364125669246</c:v>
                </c:pt>
                <c:pt idx="51">
                  <c:v>5.557136017232553</c:v>
                </c:pt>
                <c:pt idx="52">
                  <c:v>5.5603773634333127</c:v>
                </c:pt>
                <c:pt idx="53">
                  <c:v>5.5633947620783841</c:v>
                </c:pt>
                <c:pt idx="54">
                  <c:v>5.5662176799514089</c:v>
                </c:pt>
                <c:pt idx="55">
                  <c:v>5.5688549570874821</c:v>
                </c:pt>
                <c:pt idx="56">
                  <c:v>5.5713360602702453</c:v>
                </c:pt>
                <c:pt idx="57">
                  <c:v>5.5736963496400724</c:v>
                </c:pt>
                <c:pt idx="58">
                  <c:v>5.5759800253724263</c:v>
                </c:pt>
                <c:pt idx="59">
                  <c:v>5.5782371809995004</c:v>
                </c:pt>
                <c:pt idx="60">
                  <c:v>5.5805149633751263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9B-4686-903E-795E0B8B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-íg.]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646270290322267E-3"/>
              <c:y val="0.23983155181737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"/>
          <c:y val="0.90752350688431305"/>
          <c:w val="1"/>
          <c:h val="9.1913005922332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151111111111"/>
          <c:y val="5.080742570067933E-2"/>
          <c:w val="0.86549122222222219"/>
          <c:h val="0.75896967373796143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línurit)'!$A$80</c:f>
              <c:strCache>
                <c:ptCount val="1"/>
                <c:pt idx="0">
                  <c:v>Iðragerjun</c:v>
                </c:pt>
              </c:strCache>
            </c:strRef>
          </c:tx>
          <c:spPr>
            <a:ln w="2540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línurit)'!$C$80:$AH$80</c:f>
              <c:numCache>
                <c:formatCode>0</c:formatCode>
                <c:ptCount val="32"/>
                <c:pt idx="0">
                  <c:v>390.99131539406216</c:v>
                </c:pt>
                <c:pt idx="1">
                  <c:v>379.636539187869</c:v>
                </c:pt>
                <c:pt idx="2">
                  <c:v>372.53416531670342</c:v>
                </c:pt>
                <c:pt idx="3">
                  <c:v>370.35536783681999</c:v>
                </c:pt>
                <c:pt idx="4">
                  <c:v>371.05317545371491</c:v>
                </c:pt>
                <c:pt idx="5">
                  <c:v>356.23162170812122</c:v>
                </c:pt>
                <c:pt idx="6">
                  <c:v>360.46235404022127</c:v>
                </c:pt>
                <c:pt idx="7">
                  <c:v>356.34530614152226</c:v>
                </c:pt>
                <c:pt idx="8">
                  <c:v>363.63412931644569</c:v>
                </c:pt>
                <c:pt idx="9">
                  <c:v>358.62888289455645</c:v>
                </c:pt>
                <c:pt idx="10">
                  <c:v>344.95890254977769</c:v>
                </c:pt>
                <c:pt idx="11">
                  <c:v>345.26183508180696</c:v>
                </c:pt>
                <c:pt idx="12">
                  <c:v>337.44408713944716</c:v>
                </c:pt>
                <c:pt idx="13">
                  <c:v>332.51469007691378</c:v>
                </c:pt>
                <c:pt idx="14">
                  <c:v>326.5576538950516</c:v>
                </c:pt>
                <c:pt idx="15">
                  <c:v>328.8998299404094</c:v>
                </c:pt>
                <c:pt idx="16">
                  <c:v>336.24821455449165</c:v>
                </c:pt>
                <c:pt idx="17">
                  <c:v>342.25866660132158</c:v>
                </c:pt>
                <c:pt idx="18">
                  <c:v>346.57031256119365</c:v>
                </c:pt>
                <c:pt idx="19">
                  <c:v>352.35579875187796</c:v>
                </c:pt>
                <c:pt idx="20">
                  <c:v>351.96196493271816</c:v>
                </c:pt>
                <c:pt idx="21">
                  <c:v>350.47815105906682</c:v>
                </c:pt>
                <c:pt idx="22">
                  <c:v>342.9573323472153</c:v>
                </c:pt>
                <c:pt idx="23">
                  <c:v>335.40144194985652</c:v>
                </c:pt>
                <c:pt idx="24">
                  <c:v>354.40761957506902</c:v>
                </c:pt>
                <c:pt idx="25">
                  <c:v>357.49636622802979</c:v>
                </c:pt>
                <c:pt idx="26">
                  <c:v>359.86110035979038</c:v>
                </c:pt>
                <c:pt idx="27">
                  <c:v>352.20918685413233</c:v>
                </c:pt>
                <c:pt idx="28">
                  <c:v>341.11239400003012</c:v>
                </c:pt>
                <c:pt idx="29">
                  <c:v>330.67038131973294</c:v>
                </c:pt>
                <c:pt idx="30">
                  <c:v>325.13646939521277</c:v>
                </c:pt>
                <c:pt idx="31">
                  <c:v>323.33913146988522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4-4145-B55E-50E49CF2EDBA}"/>
            </c:ext>
          </c:extLst>
        </c:ser>
        <c:ser>
          <c:idx val="1"/>
          <c:order val="1"/>
          <c:tx>
            <c:strRef>
              <c:f>'Talnagögn (fyrir línurit)'!$A$81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línurit)'!$C$81:$AH$81</c:f>
              <c:numCache>
                <c:formatCode>0</c:formatCode>
                <c:ptCount val="32"/>
                <c:pt idx="0">
                  <c:v>99.240488272106489</c:v>
                </c:pt>
                <c:pt idx="1">
                  <c:v>95.725703506161182</c:v>
                </c:pt>
                <c:pt idx="2">
                  <c:v>90.172433657155551</c:v>
                </c:pt>
                <c:pt idx="3">
                  <c:v>89.39601727041925</c:v>
                </c:pt>
                <c:pt idx="4">
                  <c:v>88.163717479616963</c:v>
                </c:pt>
                <c:pt idx="5">
                  <c:v>85.980177357554595</c:v>
                </c:pt>
                <c:pt idx="6">
                  <c:v>86.540070921420224</c:v>
                </c:pt>
                <c:pt idx="7">
                  <c:v>84.554664714615527</c:v>
                </c:pt>
                <c:pt idx="8">
                  <c:v>86.653572359731186</c:v>
                </c:pt>
                <c:pt idx="9">
                  <c:v>84.253824973586475</c:v>
                </c:pt>
                <c:pt idx="10">
                  <c:v>83.337928064118643</c:v>
                </c:pt>
                <c:pt idx="11">
                  <c:v>82.306680382842202</c:v>
                </c:pt>
                <c:pt idx="12">
                  <c:v>80.170675805601789</c:v>
                </c:pt>
                <c:pt idx="13">
                  <c:v>78.313516191234982</c:v>
                </c:pt>
                <c:pt idx="14">
                  <c:v>76.755222138486047</c:v>
                </c:pt>
                <c:pt idx="15">
                  <c:v>77.49576347726051</c:v>
                </c:pt>
                <c:pt idx="16">
                  <c:v>81.166129743070684</c:v>
                </c:pt>
                <c:pt idx="17">
                  <c:v>83.237463887587211</c:v>
                </c:pt>
                <c:pt idx="18">
                  <c:v>83.854539753457303</c:v>
                </c:pt>
                <c:pt idx="19">
                  <c:v>84.943506517690224</c:v>
                </c:pt>
                <c:pt idx="20">
                  <c:v>81.493794984632345</c:v>
                </c:pt>
                <c:pt idx="21">
                  <c:v>82.567220848670019</c:v>
                </c:pt>
                <c:pt idx="22">
                  <c:v>78.213812192560923</c:v>
                </c:pt>
                <c:pt idx="23">
                  <c:v>75.304197658333237</c:v>
                </c:pt>
                <c:pt idx="24">
                  <c:v>81.396082645515804</c:v>
                </c:pt>
                <c:pt idx="25">
                  <c:v>82.582527043768536</c:v>
                </c:pt>
                <c:pt idx="26">
                  <c:v>83.592981842669502</c:v>
                </c:pt>
                <c:pt idx="27">
                  <c:v>82.16193103971473</c:v>
                </c:pt>
                <c:pt idx="28">
                  <c:v>80.195932068533963</c:v>
                </c:pt>
                <c:pt idx="29">
                  <c:v>78.760395984509614</c:v>
                </c:pt>
                <c:pt idx="30">
                  <c:v>76.953224351522891</c:v>
                </c:pt>
                <c:pt idx="31">
                  <c:v>77.330562499716066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4-4145-B55E-50E49CF2EDBA}"/>
            </c:ext>
          </c:extLst>
        </c:ser>
        <c:ser>
          <c:idx val="2"/>
          <c:order val="2"/>
          <c:tx>
            <c:strRef>
              <c:f>'Talnagögn (fyrir línurit)'!$A$82</c:f>
              <c:strCache>
                <c:ptCount val="1"/>
                <c:pt idx="0">
                  <c:v>Nytjajarðvegur</c:v>
                </c:pt>
              </c:strCache>
            </c:strRef>
          </c:tx>
          <c:spPr>
            <a:ln w="2540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línurit)'!$C$82:$AH$82</c:f>
              <c:numCache>
                <c:formatCode>0</c:formatCode>
                <c:ptCount val="32"/>
                <c:pt idx="0">
                  <c:v>204.55867993313524</c:v>
                </c:pt>
                <c:pt idx="1">
                  <c:v>201.55949316806607</c:v>
                </c:pt>
                <c:pt idx="2">
                  <c:v>195.52512752517526</c:v>
                </c:pt>
                <c:pt idx="3">
                  <c:v>199.44491261430258</c:v>
                </c:pt>
                <c:pt idx="4">
                  <c:v>204.03080224680491</c:v>
                </c:pt>
                <c:pt idx="5">
                  <c:v>198.80599158180328</c:v>
                </c:pt>
                <c:pt idx="6">
                  <c:v>206.33389035845926</c:v>
                </c:pt>
                <c:pt idx="7">
                  <c:v>203.72622587468086</c:v>
                </c:pt>
                <c:pt idx="8">
                  <c:v>207.26555846493795</c:v>
                </c:pt>
                <c:pt idx="9">
                  <c:v>212.04045931752887</c:v>
                </c:pt>
                <c:pt idx="10">
                  <c:v>210.29578621467704</c:v>
                </c:pt>
                <c:pt idx="11">
                  <c:v>209.55251560891708</c:v>
                </c:pt>
                <c:pt idx="12">
                  <c:v>202.65010838613753</c:v>
                </c:pt>
                <c:pt idx="13">
                  <c:v>199.37174824634246</c:v>
                </c:pt>
                <c:pt idx="14">
                  <c:v>198.67188028764571</c:v>
                </c:pt>
                <c:pt idx="15">
                  <c:v>198.16460115767285</c:v>
                </c:pt>
                <c:pt idx="16">
                  <c:v>213.46246089062575</c:v>
                </c:pt>
                <c:pt idx="17">
                  <c:v>222.45669887547638</c:v>
                </c:pt>
                <c:pt idx="18">
                  <c:v>230.8723421601419</c:v>
                </c:pt>
                <c:pt idx="19">
                  <c:v>215.29862662989876</c:v>
                </c:pt>
                <c:pt idx="20">
                  <c:v>208.69084698352592</c:v>
                </c:pt>
                <c:pt idx="21">
                  <c:v>206.85255936775974</c:v>
                </c:pt>
                <c:pt idx="22">
                  <c:v>213.6434575805977</c:v>
                </c:pt>
                <c:pt idx="23">
                  <c:v>209.25420831531511</c:v>
                </c:pt>
                <c:pt idx="24">
                  <c:v>227.79798056071343</c:v>
                </c:pt>
                <c:pt idx="25">
                  <c:v>213.80275307637811</c:v>
                </c:pt>
                <c:pt idx="26">
                  <c:v>210.37385902225611</c:v>
                </c:pt>
                <c:pt idx="27">
                  <c:v>220.2310132743811</c:v>
                </c:pt>
                <c:pt idx="28">
                  <c:v>210.77063223755457</c:v>
                </c:pt>
                <c:pt idx="29">
                  <c:v>201.6903289841714</c:v>
                </c:pt>
                <c:pt idx="30">
                  <c:v>206.09796419367953</c:v>
                </c:pt>
                <c:pt idx="31">
                  <c:v>210.21153995089432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4-4145-B55E-50E49CF2EDBA}"/>
            </c:ext>
          </c:extLst>
        </c:ser>
        <c:ser>
          <c:idx val="3"/>
          <c:order val="3"/>
          <c:tx>
            <c:strRef>
              <c:f>'Talnagögn (fyrir línurit)'!$A$83</c:f>
              <c:strCache>
                <c:ptCount val="1"/>
                <c:pt idx="0">
                  <c:v>Kölkun</c:v>
                </c:pt>
              </c:strCache>
            </c:strRef>
          </c:tx>
          <c:spPr>
            <a:ln w="2540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línurit)'!$C$83:$AH$83</c:f>
              <c:numCache>
                <c:formatCode>0</c:formatCode>
                <c:ptCount val="32"/>
                <c:pt idx="0">
                  <c:v>0.46200000000000002</c:v>
                </c:pt>
                <c:pt idx="1">
                  <c:v>0.1849848</c:v>
                </c:pt>
                <c:pt idx="2">
                  <c:v>0.49854639999999995</c:v>
                </c:pt>
                <c:pt idx="3">
                  <c:v>0.44009679999999995</c:v>
                </c:pt>
                <c:pt idx="4">
                  <c:v>8.7999999999999988E-3</c:v>
                </c:pt>
                <c:pt idx="5">
                  <c:v>2.4370043269135802</c:v>
                </c:pt>
                <c:pt idx="6">
                  <c:v>2.9805942765431741</c:v>
                </c:pt>
                <c:pt idx="7">
                  <c:v>3.2188318419753088</c:v>
                </c:pt>
                <c:pt idx="8">
                  <c:v>2.5465400888888898</c:v>
                </c:pt>
                <c:pt idx="9">
                  <c:v>2.7827046785185159</c:v>
                </c:pt>
                <c:pt idx="10">
                  <c:v>2.8040561511111108</c:v>
                </c:pt>
                <c:pt idx="11">
                  <c:v>2.7172362528395069</c:v>
                </c:pt>
                <c:pt idx="12">
                  <c:v>2.4694059703703712</c:v>
                </c:pt>
                <c:pt idx="13">
                  <c:v>4.7719202340740736</c:v>
                </c:pt>
                <c:pt idx="14">
                  <c:v>6.9806009886419762</c:v>
                </c:pt>
                <c:pt idx="15">
                  <c:v>6.2209546558024691</c:v>
                </c:pt>
                <c:pt idx="16">
                  <c:v>5.4517668740740737</c:v>
                </c:pt>
                <c:pt idx="17">
                  <c:v>4.4270639424240699</c:v>
                </c:pt>
                <c:pt idx="18">
                  <c:v>7.8867429873086419</c:v>
                </c:pt>
                <c:pt idx="19">
                  <c:v>5.8886491653054325</c:v>
                </c:pt>
                <c:pt idx="20">
                  <c:v>4.2233834697709192</c:v>
                </c:pt>
                <c:pt idx="21">
                  <c:v>4.5632175132426429</c:v>
                </c:pt>
                <c:pt idx="22">
                  <c:v>5.9015639933313055</c:v>
                </c:pt>
                <c:pt idx="23">
                  <c:v>5.009690629888615</c:v>
                </c:pt>
                <c:pt idx="24">
                  <c:v>4.6799609152879826</c:v>
                </c:pt>
                <c:pt idx="25">
                  <c:v>5.3456131338135604</c:v>
                </c:pt>
                <c:pt idx="26">
                  <c:v>4.8993146234186327</c:v>
                </c:pt>
                <c:pt idx="27">
                  <c:v>4.9826526261270496</c:v>
                </c:pt>
                <c:pt idx="28">
                  <c:v>5.6952409050771209</c:v>
                </c:pt>
                <c:pt idx="29">
                  <c:v>10.344856963749899</c:v>
                </c:pt>
                <c:pt idx="30">
                  <c:v>8.8216561400434941</c:v>
                </c:pt>
                <c:pt idx="31">
                  <c:v>9.190177933289192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4-4145-B55E-50E49CF2EDBA}"/>
            </c:ext>
          </c:extLst>
        </c:ser>
        <c:ser>
          <c:idx val="4"/>
          <c:order val="4"/>
          <c:tx>
            <c:v>Iðragerjun proj</c:v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línurit)'!$C$86:$BK$86</c:f>
              <c:numCache>
                <c:formatCode>0</c:formatCode>
                <c:ptCount val="61"/>
                <c:pt idx="31">
                  <c:v>323.33913146988522</c:v>
                </c:pt>
                <c:pt idx="32">
                  <c:v>321.5519122929814</c:v>
                </c:pt>
                <c:pt idx="33">
                  <c:v>320.28538108069438</c:v>
                </c:pt>
                <c:pt idx="34">
                  <c:v>319.01306015209099</c:v>
                </c:pt>
                <c:pt idx="35">
                  <c:v>317.74053461107587</c:v>
                </c:pt>
                <c:pt idx="36">
                  <c:v>316.46781260529178</c:v>
                </c:pt>
                <c:pt idx="37">
                  <c:v>315.19490191982277</c:v>
                </c:pt>
                <c:pt idx="38">
                  <c:v>313.92180998873044</c:v>
                </c:pt>
                <c:pt idx="39">
                  <c:v>312.64854390625351</c:v>
                </c:pt>
                <c:pt idx="40">
                  <c:v>311.37511043767586</c:v>
                </c:pt>
                <c:pt idx="41">
                  <c:v>310.10151602987156</c:v>
                </c:pt>
                <c:pt idx="42">
                  <c:v>308.82776682154525</c:v>
                </c:pt>
                <c:pt idx="43">
                  <c:v>307.55386865316513</c:v>
                </c:pt>
                <c:pt idx="44">
                  <c:v>306.27982707660243</c:v>
                </c:pt>
                <c:pt idx="45">
                  <c:v>305.00564736448916</c:v>
                </c:pt>
                <c:pt idx="46">
                  <c:v>303.73133451929596</c:v>
                </c:pt>
                <c:pt idx="47">
                  <c:v>302.45689328214303</c:v>
                </c:pt>
                <c:pt idx="48">
                  <c:v>301.18232814134893</c:v>
                </c:pt>
                <c:pt idx="49">
                  <c:v>299.90764334072696</c:v>
                </c:pt>
                <c:pt idx="50">
                  <c:v>298.63284288763606</c:v>
                </c:pt>
                <c:pt idx="51">
                  <c:v>297.35793056079149</c:v>
                </c:pt>
                <c:pt idx="52">
                  <c:v>296.08290991784691</c:v>
                </c:pt>
                <c:pt idx="53">
                  <c:v>294.80778430274881</c:v>
                </c:pt>
                <c:pt idx="54">
                  <c:v>293.53255685287377</c:v>
                </c:pt>
                <c:pt idx="55">
                  <c:v>292.25723050595639</c:v>
                </c:pt>
                <c:pt idx="56">
                  <c:v>290.98180800680996</c:v>
                </c:pt>
                <c:pt idx="57">
                  <c:v>289.70629191384552</c:v>
                </c:pt>
                <c:pt idx="58">
                  <c:v>288.43068460540587</c:v>
                </c:pt>
                <c:pt idx="59">
                  <c:v>287.15498828590211</c:v>
                </c:pt>
                <c:pt idx="60">
                  <c:v>285.87920499177471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4-4145-B55E-50E49CF2EDBA}"/>
            </c:ext>
          </c:extLst>
        </c:ser>
        <c:ser>
          <c:idx val="5"/>
          <c:order val="5"/>
          <c:tx>
            <c:v>med húsdýr proj.</c:v>
          </c:tx>
          <c:spPr>
            <a:ln w="2540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línurit)'!$C$87:$BK$87</c:f>
              <c:numCache>
                <c:formatCode>0</c:formatCode>
                <c:ptCount val="61"/>
                <c:pt idx="31">
                  <c:v>77.330562499716066</c:v>
                </c:pt>
                <c:pt idx="32">
                  <c:v>77.971052121966054</c:v>
                </c:pt>
                <c:pt idx="33">
                  <c:v>77.572090838261445</c:v>
                </c:pt>
                <c:pt idx="34">
                  <c:v>77.14774301498683</c:v>
                </c:pt>
                <c:pt idx="35">
                  <c:v>76.724148882210955</c:v>
                </c:pt>
                <c:pt idx="36">
                  <c:v>76.301347741449717</c:v>
                </c:pt>
                <c:pt idx="37">
                  <c:v>75.879378236793656</c:v>
                </c:pt>
                <c:pt idx="38">
                  <c:v>75.45827836815522</c:v>
                </c:pt>
                <c:pt idx="39">
                  <c:v>75.03808550428279</c:v>
                </c:pt>
                <c:pt idx="40">
                  <c:v>74.618836395539446</c:v>
                </c:pt>
                <c:pt idx="41">
                  <c:v>74.200567186444204</c:v>
                </c:pt>
                <c:pt idx="42">
                  <c:v>73.783313427978896</c:v>
                </c:pt>
                <c:pt idx="43">
                  <c:v>73.36711008965716</c:v>
                </c:pt>
                <c:pt idx="44">
                  <c:v>72.951991571357695</c:v>
                </c:pt>
                <c:pt idx="45">
                  <c:v>72.537991714923976</c:v>
                </c:pt>
                <c:pt idx="46">
                  <c:v>72.125143815530052</c:v>
                </c:pt>
                <c:pt idx="47">
                  <c:v>71.713480632815049</c:v>
                </c:pt>
                <c:pt idx="48">
                  <c:v>71.303034401788665</c:v>
                </c:pt>
                <c:pt idx="49">
                  <c:v>70.89383684351013</c:v>
                </c:pt>
                <c:pt idx="50">
                  <c:v>70.485919175542421</c:v>
                </c:pt>
                <c:pt idx="51">
                  <c:v>70.079312122184703</c:v>
                </c:pt>
                <c:pt idx="52">
                  <c:v>69.674045924487871</c:v>
                </c:pt>
                <c:pt idx="53">
                  <c:v>69.27015035005239</c:v>
                </c:pt>
                <c:pt idx="54">
                  <c:v>68.867654702616193</c:v>
                </c:pt>
                <c:pt idx="55">
                  <c:v>68.466587831432321</c:v>
                </c:pt>
                <c:pt idx="56">
                  <c:v>68.066978140442018</c:v>
                </c:pt>
                <c:pt idx="57">
                  <c:v>67.668853597245032</c:v>
                </c:pt>
                <c:pt idx="58">
                  <c:v>67.272241741873501</c:v>
                </c:pt>
                <c:pt idx="59">
                  <c:v>66.877169695368508</c:v>
                </c:pt>
                <c:pt idx="60">
                  <c:v>66.483664168167479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4-4145-B55E-50E49CF2EDBA}"/>
            </c:ext>
          </c:extLst>
        </c:ser>
        <c:ser>
          <c:idx val="6"/>
          <c:order val="6"/>
          <c:tx>
            <c:v>Nytjajarðv proj</c:v>
          </c:tx>
          <c:spPr>
            <a:ln w="2540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línurit)'!$C$88:$BK$88</c:f>
              <c:numCache>
                <c:formatCode>0</c:formatCode>
                <c:ptCount val="61"/>
                <c:pt idx="31">
                  <c:v>210.21153995089432</c:v>
                </c:pt>
                <c:pt idx="32">
                  <c:v>211.09068430551423</c:v>
                </c:pt>
                <c:pt idx="33">
                  <c:v>211.06302493446159</c:v>
                </c:pt>
                <c:pt idx="34">
                  <c:v>211.03215333815311</c:v>
                </c:pt>
                <c:pt idx="35">
                  <c:v>211.0937251059525</c:v>
                </c:pt>
                <c:pt idx="36">
                  <c:v>211.37693954421931</c:v>
                </c:pt>
                <c:pt idx="37">
                  <c:v>211.66953863160012</c:v>
                </c:pt>
                <c:pt idx="38">
                  <c:v>211.91615016594611</c:v>
                </c:pt>
                <c:pt idx="39">
                  <c:v>211.78399502682021</c:v>
                </c:pt>
                <c:pt idx="40">
                  <c:v>211.65199376584462</c:v>
                </c:pt>
                <c:pt idx="41">
                  <c:v>211.52014566693524</c:v>
                </c:pt>
                <c:pt idx="42">
                  <c:v>211.38845001856234</c:v>
                </c:pt>
                <c:pt idx="43">
                  <c:v>211.25690611218562</c:v>
                </c:pt>
                <c:pt idx="44">
                  <c:v>211.12551324085959</c:v>
                </c:pt>
                <c:pt idx="45">
                  <c:v>210.99427069799555</c:v>
                </c:pt>
                <c:pt idx="46">
                  <c:v>210.86317777626675</c:v>
                </c:pt>
                <c:pt idx="47">
                  <c:v>210.73223376664347</c:v>
                </c:pt>
                <c:pt idx="48">
                  <c:v>210.60143795754885</c:v>
                </c:pt>
                <c:pt idx="49">
                  <c:v>210.47078963412258</c:v>
                </c:pt>
                <c:pt idx="50">
                  <c:v>210.34028807758617</c:v>
                </c:pt>
                <c:pt idx="51">
                  <c:v>210.20994425324147</c:v>
                </c:pt>
                <c:pt idx="52">
                  <c:v>210.07973639436688</c:v>
                </c:pt>
                <c:pt idx="53">
                  <c:v>209.94967311831476</c:v>
                </c:pt>
                <c:pt idx="54">
                  <c:v>209.81975368597136</c:v>
                </c:pt>
                <c:pt idx="55">
                  <c:v>209.68997735233702</c:v>
                </c:pt>
                <c:pt idx="56">
                  <c:v>209.56034336632644</c:v>
                </c:pt>
                <c:pt idx="57">
                  <c:v>209.43085097062067</c:v>
                </c:pt>
                <c:pt idx="58">
                  <c:v>209.3014994015661</c:v>
                </c:pt>
                <c:pt idx="59">
                  <c:v>209.17228788911365</c:v>
                </c:pt>
                <c:pt idx="60">
                  <c:v>209.04321565679683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4-4145-B55E-50E49CF2EDBA}"/>
            </c:ext>
          </c:extLst>
        </c:ser>
        <c:ser>
          <c:idx val="7"/>
          <c:order val="7"/>
          <c:tx>
            <c:v>Kölkun proj</c:v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línurit)'!$C$89:$BK$89</c:f>
              <c:numCache>
                <c:formatCode>0</c:formatCode>
                <c:ptCount val="61"/>
                <c:pt idx="31">
                  <c:v>9.190177933289192</c:v>
                </c:pt>
                <c:pt idx="32">
                  <c:v>7.451000352485555</c:v>
                </c:pt>
                <c:pt idx="33">
                  <c:v>7.4778202549174644</c:v>
                </c:pt>
                <c:pt idx="34">
                  <c:v>7.5046401573493746</c:v>
                </c:pt>
                <c:pt idx="35">
                  <c:v>7.5314600597812706</c:v>
                </c:pt>
                <c:pt idx="36">
                  <c:v>7.5582799622131809</c:v>
                </c:pt>
                <c:pt idx="37">
                  <c:v>7.585099864645084</c:v>
                </c:pt>
                <c:pt idx="38">
                  <c:v>7.61191976707698</c:v>
                </c:pt>
                <c:pt idx="39">
                  <c:v>7.6387396695088912</c:v>
                </c:pt>
                <c:pt idx="40">
                  <c:v>7.6655595719408005</c:v>
                </c:pt>
                <c:pt idx="41">
                  <c:v>7.6923794743726965</c:v>
                </c:pt>
                <c:pt idx="42">
                  <c:v>7.7191993768046006</c:v>
                </c:pt>
                <c:pt idx="43">
                  <c:v>7.7460192792365099</c:v>
                </c:pt>
                <c:pt idx="44">
                  <c:v>7.7728391816684068</c:v>
                </c:pt>
                <c:pt idx="45">
                  <c:v>7.7996590841003428</c:v>
                </c:pt>
                <c:pt idx="46">
                  <c:v>7.8264789865322522</c:v>
                </c:pt>
                <c:pt idx="47">
                  <c:v>7.853298888964142</c:v>
                </c:pt>
                <c:pt idx="48">
                  <c:v>7.8801187913960513</c:v>
                </c:pt>
                <c:pt idx="49">
                  <c:v>7.9069386938279624</c:v>
                </c:pt>
                <c:pt idx="50">
                  <c:v>7.9337585962598727</c:v>
                </c:pt>
                <c:pt idx="51">
                  <c:v>7.9605784986917616</c:v>
                </c:pt>
                <c:pt idx="52">
                  <c:v>7.9873984011236718</c:v>
                </c:pt>
                <c:pt idx="53">
                  <c:v>8.0142183035555821</c:v>
                </c:pt>
                <c:pt idx="54">
                  <c:v>8.0410382059874781</c:v>
                </c:pt>
                <c:pt idx="55">
                  <c:v>8.0678581084193883</c:v>
                </c:pt>
                <c:pt idx="56">
                  <c:v>8.0946780108512897</c:v>
                </c:pt>
                <c:pt idx="57">
                  <c:v>8.1214979132831875</c:v>
                </c:pt>
                <c:pt idx="58">
                  <c:v>8.1483178157150977</c:v>
                </c:pt>
                <c:pt idx="59">
                  <c:v>8.1751377181470009</c:v>
                </c:pt>
                <c:pt idx="60">
                  <c:v>8.201957620578904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4-4145-B55E-50E49CF2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01472"/>
        <c:axId val="478601864"/>
      </c:line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 b="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 b="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6446748246086826E-3"/>
              <c:y val="0.2448170071143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1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6.9619111111111118E-2"/>
          <c:y val="0.89084551660307731"/>
          <c:w val="0.86391771946485019"/>
          <c:h val="0.10682474959830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12722222222223"/>
          <c:y val="2.8880260704085295E-2"/>
          <c:w val="0.87035055555555541"/>
          <c:h val="0.78695478820572928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línurit)'!$A$130</c:f>
              <c:strCache>
                <c:ptCount val="1"/>
                <c:pt idx="0">
                  <c:v>Urðun úrgangs</c:v>
                </c:pt>
              </c:strCache>
            </c:strRef>
          </c:tx>
          <c:spPr>
            <a:ln w="2540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línurit)'!$C$130:$AH$130</c:f>
              <c:numCache>
                <c:formatCode>0</c:formatCode>
                <c:ptCount val="32"/>
                <c:pt idx="0">
                  <c:v>167.70011282282152</c:v>
                </c:pt>
                <c:pt idx="1">
                  <c:v>173.32174261335064</c:v>
                </c:pt>
                <c:pt idx="2">
                  <c:v>188.3262792152328</c:v>
                </c:pt>
                <c:pt idx="3">
                  <c:v>201.25193877226263</c:v>
                </c:pt>
                <c:pt idx="4">
                  <c:v>213.17989549923999</c:v>
                </c:pt>
                <c:pt idx="5">
                  <c:v>225.22629312858959</c:v>
                </c:pt>
                <c:pt idx="6">
                  <c:v>229.55098193723262</c:v>
                </c:pt>
                <c:pt idx="7">
                  <c:v>233.80699314425266</c:v>
                </c:pt>
                <c:pt idx="8">
                  <c:v>240.66732752701401</c:v>
                </c:pt>
                <c:pt idx="9">
                  <c:v>248.24409350381993</c:v>
                </c:pt>
                <c:pt idx="10">
                  <c:v>254.43644842265755</c:v>
                </c:pt>
                <c:pt idx="11">
                  <c:v>263.72344525916594</c:v>
                </c:pt>
                <c:pt idx="12">
                  <c:v>264.64647565515008</c:v>
                </c:pt>
                <c:pt idx="13">
                  <c:v>265.5394331187465</c:v>
                </c:pt>
                <c:pt idx="14">
                  <c:v>274.20835858569922</c:v>
                </c:pt>
                <c:pt idx="15">
                  <c:v>262.50471740229074</c:v>
                </c:pt>
                <c:pt idx="16">
                  <c:v>297.16141931588953</c:v>
                </c:pt>
                <c:pt idx="17">
                  <c:v>293.90489046773564</c:v>
                </c:pt>
                <c:pt idx="18">
                  <c:v>282.3318170971724</c:v>
                </c:pt>
                <c:pt idx="19">
                  <c:v>271.92952526253077</c:v>
                </c:pt>
                <c:pt idx="20">
                  <c:v>271.81268107314634</c:v>
                </c:pt>
                <c:pt idx="21">
                  <c:v>247.93837166618471</c:v>
                </c:pt>
                <c:pt idx="22">
                  <c:v>219.4367237041927</c:v>
                </c:pt>
                <c:pt idx="23">
                  <c:v>233.08034820913664</c:v>
                </c:pt>
                <c:pt idx="24">
                  <c:v>229.13972535140465</c:v>
                </c:pt>
                <c:pt idx="25">
                  <c:v>224.16573786439932</c:v>
                </c:pt>
                <c:pt idx="26">
                  <c:v>215.00808558017977</c:v>
                </c:pt>
                <c:pt idx="27">
                  <c:v>206.98143293738147</c:v>
                </c:pt>
                <c:pt idx="28">
                  <c:v>215.97156243247471</c:v>
                </c:pt>
                <c:pt idx="29">
                  <c:v>179.18864923184503</c:v>
                </c:pt>
                <c:pt idx="30">
                  <c:v>207.52074030742941</c:v>
                </c:pt>
                <c:pt idx="31">
                  <c:v>207.18104558465319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0-4C4E-9134-58F5E43322BE}"/>
            </c:ext>
          </c:extLst>
        </c:ser>
        <c:ser>
          <c:idx val="1"/>
          <c:order val="1"/>
          <c:tx>
            <c:strRef>
              <c:f>'Talnagögn (fyrir línurit)'!$A$131</c:f>
              <c:strCache>
                <c:ptCount val="1"/>
                <c:pt idx="0">
                  <c:v>Jarðgerð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línurit)'!$C$131:$AH$131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>
                  <c:v>0.35119999999999996</c:v>
                </c:pt>
                <c:pt idx="13">
                  <c:v>0.52679999999999993</c:v>
                </c:pt>
                <c:pt idx="14">
                  <c:v>0.52679999999999993</c:v>
                </c:pt>
                <c:pt idx="15">
                  <c:v>0.878</c:v>
                </c:pt>
                <c:pt idx="16">
                  <c:v>1.4047999999999998</c:v>
                </c:pt>
                <c:pt idx="17">
                  <c:v>1.756</c:v>
                </c:pt>
                <c:pt idx="18">
                  <c:v>1.8625891999999999</c:v>
                </c:pt>
                <c:pt idx="19">
                  <c:v>2.2367794543999997</c:v>
                </c:pt>
                <c:pt idx="20">
                  <c:v>2.6769409079200002</c:v>
                </c:pt>
                <c:pt idx="21">
                  <c:v>2.5077241083999997</c:v>
                </c:pt>
                <c:pt idx="22">
                  <c:v>1.9630763</c:v>
                </c:pt>
                <c:pt idx="23">
                  <c:v>2.6282052</c:v>
                </c:pt>
                <c:pt idx="24">
                  <c:v>3.5365840000000004</c:v>
                </c:pt>
                <c:pt idx="25">
                  <c:v>3.7405258400000001</c:v>
                </c:pt>
                <c:pt idx="26">
                  <c:v>4.005311324</c:v>
                </c:pt>
                <c:pt idx="27">
                  <c:v>3.8114029168000005</c:v>
                </c:pt>
                <c:pt idx="28">
                  <c:v>4.2153498204000002</c:v>
                </c:pt>
                <c:pt idx="29">
                  <c:v>4.1906804963599997</c:v>
                </c:pt>
                <c:pt idx="30">
                  <c:v>5.6001363352000011</c:v>
                </c:pt>
                <c:pt idx="31">
                  <c:v>5.4946010899999997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0-4C4E-9134-58F5E43322BE}"/>
            </c:ext>
          </c:extLst>
        </c:ser>
        <c:ser>
          <c:idx val="2"/>
          <c:order val="2"/>
          <c:tx>
            <c:strRef>
              <c:f>'Talnagögn (fyrir línurit)'!$A$132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ln w="2540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línurit)'!$C$132:$AH$132</c:f>
              <c:numCache>
                <c:formatCode>0</c:formatCode>
                <c:ptCount val="32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5.7366936821994381</c:v>
                </c:pt>
                <c:pt idx="12">
                  <c:v>5.3423629461557942</c:v>
                </c:pt>
                <c:pt idx="13">
                  <c:v>4.6138064720172016</c:v>
                </c:pt>
                <c:pt idx="14">
                  <c:v>6.9203627534090515</c:v>
                </c:pt>
                <c:pt idx="15">
                  <c:v>5.5573345470239897</c:v>
                </c:pt>
                <c:pt idx="16">
                  <c:v>5.7497759114371663</c:v>
                </c:pt>
                <c:pt idx="17">
                  <c:v>8.7305811954460175</c:v>
                </c:pt>
                <c:pt idx="18">
                  <c:v>7.018919753655064</c:v>
                </c:pt>
                <c:pt idx="19">
                  <c:v>6.9010512572312743</c:v>
                </c:pt>
                <c:pt idx="20">
                  <c:v>6.6899681626095795</c:v>
                </c:pt>
                <c:pt idx="21">
                  <c:v>7.3850005751473908</c:v>
                </c:pt>
                <c:pt idx="22">
                  <c:v>7.1131856831429161</c:v>
                </c:pt>
                <c:pt idx="23">
                  <c:v>6.0870657461533337</c:v>
                </c:pt>
                <c:pt idx="24">
                  <c:v>8.2343240362550105</c:v>
                </c:pt>
                <c:pt idx="25">
                  <c:v>7.5686363171544144</c:v>
                </c:pt>
                <c:pt idx="26">
                  <c:v>8.1470449380097314</c:v>
                </c:pt>
                <c:pt idx="27">
                  <c:v>8.5611423208870931</c:v>
                </c:pt>
                <c:pt idx="28">
                  <c:v>7.568719307270765</c:v>
                </c:pt>
                <c:pt idx="29">
                  <c:v>9.992911793489851</c:v>
                </c:pt>
                <c:pt idx="30">
                  <c:v>6.9796963079934322</c:v>
                </c:pt>
                <c:pt idx="31">
                  <c:v>6.9468163890165657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0-4C4E-9134-58F5E43322BE}"/>
            </c:ext>
          </c:extLst>
        </c:ser>
        <c:ser>
          <c:idx val="3"/>
          <c:order val="3"/>
          <c:tx>
            <c:strRef>
              <c:f>'Talnagögn (fyrir línurit)'!$A$133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ln w="2540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línurit)'!$C$133:$AH$133</c:f>
              <c:numCache>
                <c:formatCode>0</c:formatCode>
                <c:ptCount val="32"/>
                <c:pt idx="0">
                  <c:v>60.293489661101248</c:v>
                </c:pt>
                <c:pt idx="1">
                  <c:v>63.550820339638861</c:v>
                </c:pt>
                <c:pt idx="2">
                  <c:v>62.86513112678724</c:v>
                </c:pt>
                <c:pt idx="3">
                  <c:v>67.105597982759519</c:v>
                </c:pt>
                <c:pt idx="4">
                  <c:v>62.437877516984003</c:v>
                </c:pt>
                <c:pt idx="5">
                  <c:v>64.784933690697841</c:v>
                </c:pt>
                <c:pt idx="6">
                  <c:v>77.24679308938525</c:v>
                </c:pt>
                <c:pt idx="7">
                  <c:v>81.686490771531041</c:v>
                </c:pt>
                <c:pt idx="8">
                  <c:v>67.018848702239239</c:v>
                </c:pt>
                <c:pt idx="9">
                  <c:v>68.769880936506937</c:v>
                </c:pt>
                <c:pt idx="10">
                  <c:v>75.220462951835003</c:v>
                </c:pt>
                <c:pt idx="11">
                  <c:v>75.532163234121043</c:v>
                </c:pt>
                <c:pt idx="12">
                  <c:v>88.396647421723713</c:v>
                </c:pt>
                <c:pt idx="13">
                  <c:v>81.826763629764741</c:v>
                </c:pt>
                <c:pt idx="14">
                  <c:v>74.008198174913986</c:v>
                </c:pt>
                <c:pt idx="15">
                  <c:v>70.816208149391656</c:v>
                </c:pt>
                <c:pt idx="16">
                  <c:v>62.704602081303349</c:v>
                </c:pt>
                <c:pt idx="17">
                  <c:v>66.06018635757593</c:v>
                </c:pt>
                <c:pt idx="18">
                  <c:v>59.687059525299993</c:v>
                </c:pt>
                <c:pt idx="19">
                  <c:v>55.837257316911746</c:v>
                </c:pt>
                <c:pt idx="20">
                  <c:v>53.308000870025708</c:v>
                </c:pt>
                <c:pt idx="21">
                  <c:v>55.672372507097293</c:v>
                </c:pt>
                <c:pt idx="22">
                  <c:v>64.044804279864962</c:v>
                </c:pt>
                <c:pt idx="23">
                  <c:v>61.075929505220344</c:v>
                </c:pt>
                <c:pt idx="24">
                  <c:v>48.241650208407499</c:v>
                </c:pt>
                <c:pt idx="25">
                  <c:v>54.012047505867884</c:v>
                </c:pt>
                <c:pt idx="26">
                  <c:v>47.460463858302958</c:v>
                </c:pt>
                <c:pt idx="27">
                  <c:v>50.622158770275348</c:v>
                </c:pt>
                <c:pt idx="28">
                  <c:v>52.449303838562557</c:v>
                </c:pt>
                <c:pt idx="29">
                  <c:v>47.738458458839631</c:v>
                </c:pt>
                <c:pt idx="30">
                  <c:v>45.551062632414457</c:v>
                </c:pt>
                <c:pt idx="31">
                  <c:v>48.855868876296313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0-4C4E-9134-58F5E43322BE}"/>
            </c:ext>
          </c:extLst>
        </c:ser>
        <c:ser>
          <c:idx val="4"/>
          <c:order val="4"/>
          <c:tx>
            <c:v>Urðun proj</c:v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línurit)'!$C$136:$BK$136</c:f>
              <c:numCache>
                <c:formatCode>0</c:formatCode>
                <c:ptCount val="61"/>
                <c:pt idx="31">
                  <c:v>207.18104558465319</c:v>
                </c:pt>
                <c:pt idx="32">
                  <c:v>200.25544673765086</c:v>
                </c:pt>
                <c:pt idx="33">
                  <c:v>191.15232859390801</c:v>
                </c:pt>
                <c:pt idx="34">
                  <c:v>184.04533441730635</c:v>
                </c:pt>
                <c:pt idx="35">
                  <c:v>171.74217733019509</c:v>
                </c:pt>
                <c:pt idx="36">
                  <c:v>160.60784964567489</c:v>
                </c:pt>
                <c:pt idx="37">
                  <c:v>152.54887971420868</c:v>
                </c:pt>
                <c:pt idx="38">
                  <c:v>149.81714249887301</c:v>
                </c:pt>
                <c:pt idx="39">
                  <c:v>150.39488077737167</c:v>
                </c:pt>
                <c:pt idx="40">
                  <c:v>150.41420201169257</c:v>
                </c:pt>
                <c:pt idx="41">
                  <c:v>144.02229692995388</c:v>
                </c:pt>
                <c:pt idx="42">
                  <c:v>142.1185980338764</c:v>
                </c:pt>
                <c:pt idx="43">
                  <c:v>140.79545809079781</c:v>
                </c:pt>
                <c:pt idx="44">
                  <c:v>139.98793294409899</c:v>
                </c:pt>
                <c:pt idx="45">
                  <c:v>139.63719202510245</c:v>
                </c:pt>
                <c:pt idx="46">
                  <c:v>139.44944365018856</c:v>
                </c:pt>
                <c:pt idx="47">
                  <c:v>135.95279376024462</c:v>
                </c:pt>
                <c:pt idx="48">
                  <c:v>132.77487076852887</c:v>
                </c:pt>
                <c:pt idx="49">
                  <c:v>129.88084384253995</c:v>
                </c:pt>
                <c:pt idx="50">
                  <c:v>127.24039019719484</c:v>
                </c:pt>
                <c:pt idx="51">
                  <c:v>124.82653062131614</c:v>
                </c:pt>
                <c:pt idx="52">
                  <c:v>122.61573426997427</c:v>
                </c:pt>
                <c:pt idx="53">
                  <c:v>120.58709152963392</c:v>
                </c:pt>
                <c:pt idx="54">
                  <c:v>118.72190928771107</c:v>
                </c:pt>
                <c:pt idx="55">
                  <c:v>117.00411795258189</c:v>
                </c:pt>
                <c:pt idx="56">
                  <c:v>115.41941791539161</c:v>
                </c:pt>
                <c:pt idx="57">
                  <c:v>113.95520209847656</c:v>
                </c:pt>
                <c:pt idx="58">
                  <c:v>112.60039376325199</c:v>
                </c:pt>
                <c:pt idx="59">
                  <c:v>111.34562888565659</c:v>
                </c:pt>
                <c:pt idx="60">
                  <c:v>110.18210301128181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0-4C4E-9134-58F5E43322BE}"/>
            </c:ext>
          </c:extLst>
        </c:ser>
        <c:ser>
          <c:idx val="5"/>
          <c:order val="5"/>
          <c:tx>
            <c:v>Jarðgerð proj</c:v>
          </c:tx>
          <c:spPr>
            <a:ln w="2540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línurit)'!$C$137:$BK$137</c:f>
              <c:numCache>
                <c:formatCode>0</c:formatCode>
                <c:ptCount val="61"/>
                <c:pt idx="31">
                  <c:v>5.4946010899999997</c:v>
                </c:pt>
                <c:pt idx="32">
                  <c:v>5.899912467447531</c:v>
                </c:pt>
                <c:pt idx="33">
                  <c:v>8.0587117432193498</c:v>
                </c:pt>
                <c:pt idx="34">
                  <c:v>10.537084133102834</c:v>
                </c:pt>
                <c:pt idx="35">
                  <c:v>11.806966726572442</c:v>
                </c:pt>
                <c:pt idx="36">
                  <c:v>12.55835003840202</c:v>
                </c:pt>
                <c:pt idx="37">
                  <c:v>12.543595287642038</c:v>
                </c:pt>
                <c:pt idx="38">
                  <c:v>12.544345252295418</c:v>
                </c:pt>
                <c:pt idx="39">
                  <c:v>12.588110895562727</c:v>
                </c:pt>
                <c:pt idx="40">
                  <c:v>12.694210235764428</c:v>
                </c:pt>
                <c:pt idx="41">
                  <c:v>12.826350771286199</c:v>
                </c:pt>
                <c:pt idx="42">
                  <c:v>12.96987689776965</c:v>
                </c:pt>
                <c:pt idx="43">
                  <c:v>13.118716640394007</c:v>
                </c:pt>
                <c:pt idx="44">
                  <c:v>13.270270914025255</c:v>
                </c:pt>
                <c:pt idx="45">
                  <c:v>13.421468924903854</c:v>
                </c:pt>
                <c:pt idx="46">
                  <c:v>13.571911643268924</c:v>
                </c:pt>
                <c:pt idx="47">
                  <c:v>13.720576858997026</c:v>
                </c:pt>
                <c:pt idx="48">
                  <c:v>13.867280549404628</c:v>
                </c:pt>
                <c:pt idx="49">
                  <c:v>14.012006987629956</c:v>
                </c:pt>
                <c:pt idx="50">
                  <c:v>14.153889824178259</c:v>
                </c:pt>
                <c:pt idx="51">
                  <c:v>14.293078336340727</c:v>
                </c:pt>
                <c:pt idx="52">
                  <c:v>14.429153744343994</c:v>
                </c:pt>
                <c:pt idx="53">
                  <c:v>14.561636780915796</c:v>
                </c:pt>
                <c:pt idx="54">
                  <c:v>14.69130258581032</c:v>
                </c:pt>
                <c:pt idx="55">
                  <c:v>14.81807335978934</c:v>
                </c:pt>
                <c:pt idx="56">
                  <c:v>14.942158014247338</c:v>
                </c:pt>
                <c:pt idx="57">
                  <c:v>15.063882534339614</c:v>
                </c:pt>
                <c:pt idx="58">
                  <c:v>15.184268032966669</c:v>
                </c:pt>
                <c:pt idx="59">
                  <c:v>15.302668044257423</c:v>
                </c:pt>
                <c:pt idx="60">
                  <c:v>15.420747830623993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D0-4C4E-9134-58F5E43322BE}"/>
            </c:ext>
          </c:extLst>
        </c:ser>
        <c:ser>
          <c:idx val="6"/>
          <c:order val="6"/>
          <c:tx>
            <c:v>Brennsla proj</c:v>
          </c:tx>
          <c:spPr>
            <a:ln w="2540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línurit)'!$C$138:$BK$138</c:f>
              <c:numCache>
                <c:formatCode>0</c:formatCode>
                <c:ptCount val="61"/>
                <c:pt idx="31">
                  <c:v>6.9468163890165657</c:v>
                </c:pt>
                <c:pt idx="32">
                  <c:v>7.2388528128646694</c:v>
                </c:pt>
                <c:pt idx="33">
                  <c:v>7.8861306127688078</c:v>
                </c:pt>
                <c:pt idx="34">
                  <c:v>7.8861306127688078</c:v>
                </c:pt>
                <c:pt idx="35">
                  <c:v>7.8861306127688078</c:v>
                </c:pt>
                <c:pt idx="36">
                  <c:v>7.8861306127688078</c:v>
                </c:pt>
                <c:pt idx="37">
                  <c:v>7.8861306127688078</c:v>
                </c:pt>
                <c:pt idx="38">
                  <c:v>7.8861306127688078</c:v>
                </c:pt>
                <c:pt idx="39">
                  <c:v>7.8861306127688078</c:v>
                </c:pt>
                <c:pt idx="40">
                  <c:v>7.8861306127688078</c:v>
                </c:pt>
                <c:pt idx="41">
                  <c:v>7.8861306127688078</c:v>
                </c:pt>
                <c:pt idx="42">
                  <c:v>7.8861306127688078</c:v>
                </c:pt>
                <c:pt idx="43">
                  <c:v>7.8861306127688078</c:v>
                </c:pt>
                <c:pt idx="44">
                  <c:v>7.8861306127688078</c:v>
                </c:pt>
                <c:pt idx="45">
                  <c:v>7.8861306127688078</c:v>
                </c:pt>
                <c:pt idx="46">
                  <c:v>7.8861306127688078</c:v>
                </c:pt>
                <c:pt idx="47">
                  <c:v>7.8861306127688078</c:v>
                </c:pt>
                <c:pt idx="48">
                  <c:v>7.8861306127688078</c:v>
                </c:pt>
                <c:pt idx="49">
                  <c:v>7.8861306127688078</c:v>
                </c:pt>
                <c:pt idx="50">
                  <c:v>7.8861306127688078</c:v>
                </c:pt>
                <c:pt idx="51">
                  <c:v>7.925773814241829</c:v>
                </c:pt>
                <c:pt idx="52">
                  <c:v>7.9654170157148503</c:v>
                </c:pt>
                <c:pt idx="53">
                  <c:v>8.0050602171878715</c:v>
                </c:pt>
                <c:pt idx="54">
                  <c:v>8.044703418660891</c:v>
                </c:pt>
                <c:pt idx="55">
                  <c:v>8.0843466201339123</c:v>
                </c:pt>
                <c:pt idx="56">
                  <c:v>8.1239898216069335</c:v>
                </c:pt>
                <c:pt idx="57">
                  <c:v>8.1636330230799548</c:v>
                </c:pt>
                <c:pt idx="58">
                  <c:v>8.2032762245529742</c:v>
                </c:pt>
                <c:pt idx="59">
                  <c:v>8.2429194260259955</c:v>
                </c:pt>
                <c:pt idx="60">
                  <c:v>8.2825626274990167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D0-4C4E-9134-58F5E43322BE}"/>
            </c:ext>
          </c:extLst>
        </c:ser>
        <c:ser>
          <c:idx val="7"/>
          <c:order val="7"/>
          <c:tx>
            <c:v>Skólp proj</c:v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línurit)'!$C$139:$BK$139</c:f>
              <c:numCache>
                <c:formatCode>0</c:formatCode>
                <c:ptCount val="61"/>
                <c:pt idx="31">
                  <c:v>48.855868876296313</c:v>
                </c:pt>
                <c:pt idx="32">
                  <c:v>48.939652847419588</c:v>
                </c:pt>
                <c:pt idx="33">
                  <c:v>49.618768866370914</c:v>
                </c:pt>
                <c:pt idx="34">
                  <c:v>50.386157266085505</c:v>
                </c:pt>
                <c:pt idx="35">
                  <c:v>51.246692448952373</c:v>
                </c:pt>
                <c:pt idx="36">
                  <c:v>52.232819655873278</c:v>
                </c:pt>
                <c:pt idx="37">
                  <c:v>52.156022491843203</c:v>
                </c:pt>
                <c:pt idx="38">
                  <c:v>52.100931650951622</c:v>
                </c:pt>
                <c:pt idx="39">
                  <c:v>52.10524758917596</c:v>
                </c:pt>
                <c:pt idx="40">
                  <c:v>52.195094056819769</c:v>
                </c:pt>
                <c:pt idx="41">
                  <c:v>52.320203779246484</c:v>
                </c:pt>
                <c:pt idx="42">
                  <c:v>52.460317521526832</c:v>
                </c:pt>
                <c:pt idx="43">
                  <c:v>52.607057404554723</c:v>
                </c:pt>
                <c:pt idx="44">
                  <c:v>52.756843789075731</c:v>
                </c:pt>
                <c:pt idx="45">
                  <c:v>52.905487735536838</c:v>
                </c:pt>
                <c:pt idx="46">
                  <c:v>53.05245610617672</c:v>
                </c:pt>
                <c:pt idx="47">
                  <c:v>53.196377975323472</c:v>
                </c:pt>
                <c:pt idx="48">
                  <c:v>53.337024855365115</c:v>
                </c:pt>
                <c:pt idx="49">
                  <c:v>53.474396746301665</c:v>
                </c:pt>
                <c:pt idx="50">
                  <c:v>53.607351210073162</c:v>
                </c:pt>
                <c:pt idx="51">
                  <c:v>53.736116734291627</c:v>
                </c:pt>
                <c:pt idx="52">
                  <c:v>53.860160181195738</c:v>
                </c:pt>
                <c:pt idx="53">
                  <c:v>53.978872250486901</c:v>
                </c:pt>
                <c:pt idx="54">
                  <c:v>54.093319217687679</c:v>
                </c:pt>
                <c:pt idx="55">
                  <c:v>54.203424920260758</c:v>
                </c:pt>
                <c:pt idx="56">
                  <c:v>54.309494008355443</c:v>
                </c:pt>
                <c:pt idx="57">
                  <c:v>54.411983457195703</c:v>
                </c:pt>
                <c:pt idx="58">
                  <c:v>54.512264192453458</c:v>
                </c:pt>
                <c:pt idx="59">
                  <c:v>54.609498426218082</c:v>
                </c:pt>
                <c:pt idx="60">
                  <c:v>54.705894872072108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D0-4C4E-9134-58F5E4332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01472"/>
        <c:axId val="478601864"/>
      </c:line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1100" b="0" i="0" u="none" strike="noStrike" kern="1200" baseline="0">
                <a:solidFill>
                  <a:schemeClr val="tx2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1" i="0" u="none" strike="noStrike" kern="1200" baseline="0">
                    <a:solidFill>
                      <a:schemeClr val="tx2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 b="0"/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 b="0"/>
                  <a:t>-íg.]</a:t>
                </a:r>
              </a:p>
            </c:rich>
          </c:tx>
          <c:layout>
            <c:manualLayout>
              <c:xMode val="edge"/>
              <c:yMode val="edge"/>
              <c:x val="2.607609980585572E-4"/>
              <c:y val="0.250222487079963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1" i="0" u="none" strike="noStrike" kern="1200" baseline="0">
                  <a:solidFill>
                    <a:schemeClr val="tx2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7.0981555555555562E-2"/>
          <c:y val="0.89586033777794727"/>
          <c:w val="0.85422960565212669"/>
          <c:h val="0.10200631109755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3055555555556"/>
          <c:y val="4.3117283950617286E-2"/>
          <c:w val="0.85851599999999995"/>
          <c:h val="0.77461741680525997"/>
        </c:manualLayout>
      </c:layout>
      <c:lineChart>
        <c:grouping val="standard"/>
        <c:varyColors val="0"/>
        <c:ser>
          <c:idx val="1"/>
          <c:order val="0"/>
          <c:tx>
            <c:strRef>
              <c:f>'Talnagögn (fyrir línurit)'!$A$143</c:f>
              <c:strCache>
                <c:ptCount val="1"/>
                <c:pt idx="0">
                  <c:v>Skóglendi</c:v>
                </c:pt>
              </c:strCache>
            </c:strRef>
          </c:tx>
          <c:spPr>
            <a:ln w="2540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1-4D7B-B385-3656F9B669B3}"/>
            </c:ext>
          </c:extLst>
        </c:ser>
        <c:ser>
          <c:idx val="2"/>
          <c:order val="1"/>
          <c:tx>
            <c:strRef>
              <c:f>'Talnagögn (fyrir línurit)'!$A$144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ln w="2540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1-4D7B-B385-3656F9B669B3}"/>
            </c:ext>
          </c:extLst>
        </c:ser>
        <c:ser>
          <c:idx val="3"/>
          <c:order val="2"/>
          <c:tx>
            <c:strRef>
              <c:f>'Talnagögn (fyrir línurit)'!$A$145</c:f>
              <c:strCache>
                <c:ptCount val="1"/>
                <c:pt idx="0">
                  <c:v>Mólendi</c:v>
                </c:pt>
              </c:strCache>
            </c:strRef>
          </c:tx>
          <c:spPr>
            <a:ln w="2540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1-4D7B-B385-3656F9B669B3}"/>
            </c:ext>
          </c:extLst>
        </c:ser>
        <c:ser>
          <c:idx val="4"/>
          <c:order val="3"/>
          <c:tx>
            <c:strRef>
              <c:f>'Talnagögn (fyrir línurit)'!$A$146</c:f>
              <c:strCache>
                <c:ptCount val="1"/>
                <c:pt idx="0">
                  <c:v>Votlendi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E1-4D7B-B385-3656F9B669B3}"/>
            </c:ext>
          </c:extLst>
        </c:ser>
        <c:ser>
          <c:idx val="5"/>
          <c:order val="4"/>
          <c:tx>
            <c:strRef>
              <c:f>'Talnagögn (fyrir línurit)'!$A$147</c:f>
              <c:strCache>
                <c:ptCount val="1"/>
                <c:pt idx="0">
                  <c:v>Byggð</c:v>
                </c:pt>
              </c:strCache>
            </c:strRef>
          </c:tx>
          <c:spPr>
            <a:ln w="2540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E1-4D7B-B385-3656F9B669B3}"/>
            </c:ext>
          </c:extLst>
        </c:ser>
        <c:ser>
          <c:idx val="6"/>
          <c:order val="5"/>
          <c:tx>
            <c:strRef>
              <c:f>'Talnagögn (fyrir línurit)'!$A$148</c:f>
              <c:strCache>
                <c:ptCount val="1"/>
                <c:pt idx="0">
                  <c:v>Viðarvörur</c:v>
                </c:pt>
              </c:strCache>
            </c:strRef>
          </c:tx>
          <c:spPr>
            <a:ln w="2540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D0E1-4D7B-B385-3656F9B669B3}"/>
            </c:ext>
          </c:extLst>
        </c:ser>
        <c:ser>
          <c:idx val="0"/>
          <c:order val="6"/>
          <c:tx>
            <c:v>Skóglendi proj</c:v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línurit)'!$C$151:$BK$151</c:f>
              <c:numCache>
                <c:formatCode>0</c:formatCode>
                <c:ptCount val="61"/>
                <c:pt idx="31">
                  <c:v>-508.96217200365254</c:v>
                </c:pt>
                <c:pt idx="32">
                  <c:v>-519.77639262511298</c:v>
                </c:pt>
                <c:pt idx="33">
                  <c:v>-534.93105979401844</c:v>
                </c:pt>
                <c:pt idx="34">
                  <c:v>-549.55600095933562</c:v>
                </c:pt>
                <c:pt idx="35">
                  <c:v>-558.87178226393087</c:v>
                </c:pt>
                <c:pt idx="36">
                  <c:v>-570.94633972946269</c:v>
                </c:pt>
                <c:pt idx="37">
                  <c:v>-584.11611700013668</c:v>
                </c:pt>
                <c:pt idx="38">
                  <c:v>-594.52163451307388</c:v>
                </c:pt>
                <c:pt idx="39">
                  <c:v>-607.23509168589851</c:v>
                </c:pt>
                <c:pt idx="40">
                  <c:v>-615.46329081615545</c:v>
                </c:pt>
                <c:pt idx="41">
                  <c:v>-627.71148482352919</c:v>
                </c:pt>
                <c:pt idx="42">
                  <c:v>-638.29702220703359</c:v>
                </c:pt>
                <c:pt idx="43">
                  <c:v>-653.85560249496359</c:v>
                </c:pt>
                <c:pt idx="44">
                  <c:v>-666.37375705541933</c:v>
                </c:pt>
                <c:pt idx="45">
                  <c:v>-674.56828554089816</c:v>
                </c:pt>
                <c:pt idx="46">
                  <c:v>-689.97174453118384</c:v>
                </c:pt>
                <c:pt idx="47">
                  <c:v>-703.49167393761286</c:v>
                </c:pt>
                <c:pt idx="48">
                  <c:v>-715.3689585057964</c:v>
                </c:pt>
                <c:pt idx="49">
                  <c:v>-729.23818522579154</c:v>
                </c:pt>
                <c:pt idx="50">
                  <c:v>-739.95032540674606</c:v>
                </c:pt>
                <c:pt idx="51">
                  <c:v>-753.60018385733667</c:v>
                </c:pt>
                <c:pt idx="52">
                  <c:v>-763.8432637686775</c:v>
                </c:pt>
                <c:pt idx="53">
                  <c:v>-776.69002738581378</c:v>
                </c:pt>
                <c:pt idx="54">
                  <c:v>-796.3270530077873</c:v>
                </c:pt>
                <c:pt idx="55">
                  <c:v>-804.08172455188924</c:v>
                </c:pt>
                <c:pt idx="56">
                  <c:v>-824.17860432844259</c:v>
                </c:pt>
                <c:pt idx="57">
                  <c:v>-842.60990785743036</c:v>
                </c:pt>
                <c:pt idx="58">
                  <c:v>-855.573290517327</c:v>
                </c:pt>
                <c:pt idx="59">
                  <c:v>-869.24245643735208</c:v>
                </c:pt>
                <c:pt idx="60">
                  <c:v>-883.03267594426313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E1-4D7B-B385-3656F9B669B3}"/>
            </c:ext>
          </c:extLst>
        </c:ser>
        <c:ser>
          <c:idx val="7"/>
          <c:order val="7"/>
          <c:tx>
            <c:v>Ræktunarland proj</c:v>
          </c:tx>
          <c:spPr>
            <a:ln w="2540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línurit)'!$C$152:$BK$152</c:f>
              <c:numCache>
                <c:formatCode>0</c:formatCode>
                <c:ptCount val="61"/>
                <c:pt idx="31">
                  <c:v>2003.3206143158573</c:v>
                </c:pt>
                <c:pt idx="32">
                  <c:v>2003.7876801438588</c:v>
                </c:pt>
                <c:pt idx="33">
                  <c:v>2004.2533848028093</c:v>
                </c:pt>
                <c:pt idx="34">
                  <c:v>2004.717732366955</c:v>
                </c:pt>
                <c:pt idx="35">
                  <c:v>2005.1807268922762</c:v>
                </c:pt>
                <c:pt idx="36">
                  <c:v>2005.6423724165982</c:v>
                </c:pt>
                <c:pt idx="37">
                  <c:v>2006.1026729596974</c:v>
                </c:pt>
                <c:pt idx="38">
                  <c:v>2006.5616325234114</c:v>
                </c:pt>
                <c:pt idx="39">
                  <c:v>2007.0192550917423</c:v>
                </c:pt>
                <c:pt idx="40">
                  <c:v>2007.4755446309646</c:v>
                </c:pt>
                <c:pt idx="41">
                  <c:v>2007.930505089729</c:v>
                </c:pt>
                <c:pt idx="42">
                  <c:v>2008.3841403991676</c:v>
                </c:pt>
                <c:pt idx="43">
                  <c:v>2008.8364544729982</c:v>
                </c:pt>
                <c:pt idx="44">
                  <c:v>2009.2874512076241</c:v>
                </c:pt>
                <c:pt idx="45">
                  <c:v>2010.1055535589062</c:v>
                </c:pt>
                <c:pt idx="46">
                  <c:v>2010.5539272355954</c:v>
                </c:pt>
                <c:pt idx="47">
                  <c:v>2011.000995159432</c:v>
                </c:pt>
                <c:pt idx="48">
                  <c:v>2011.4467611585833</c:v>
                </c:pt>
                <c:pt idx="49">
                  <c:v>2011.8912290444041</c:v>
                </c:pt>
                <c:pt idx="50">
                  <c:v>2012.3344026115369</c:v>
                </c:pt>
                <c:pt idx="51">
                  <c:v>2012.7762856380109</c:v>
                </c:pt>
                <c:pt idx="52">
                  <c:v>2013.2168818853386</c:v>
                </c:pt>
                <c:pt idx="53">
                  <c:v>2013.6561950986079</c:v>
                </c:pt>
                <c:pt idx="54">
                  <c:v>2014.0942290065836</c:v>
                </c:pt>
                <c:pt idx="55">
                  <c:v>2014.5309873217989</c:v>
                </c:pt>
                <c:pt idx="56">
                  <c:v>2014.9664737406476</c:v>
                </c:pt>
                <c:pt idx="57">
                  <c:v>2015.4006919434828</c:v>
                </c:pt>
                <c:pt idx="58">
                  <c:v>2015.8336455947037</c:v>
                </c:pt>
                <c:pt idx="59">
                  <c:v>2016.2653383428519</c:v>
                </c:pt>
                <c:pt idx="60">
                  <c:v>2016.6957738207016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E1-4D7B-B385-3656F9B669B3}"/>
            </c:ext>
          </c:extLst>
        </c:ser>
        <c:ser>
          <c:idx val="8"/>
          <c:order val="8"/>
          <c:tx>
            <c:v>Mólendi proj</c:v>
          </c:tx>
          <c:spPr>
            <a:ln w="2540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línurit)'!$C$153:$BK$153</c:f>
              <c:numCache>
                <c:formatCode>0</c:formatCode>
                <c:ptCount val="61"/>
                <c:pt idx="31">
                  <c:v>5773.5812002865287</c:v>
                </c:pt>
                <c:pt idx="32">
                  <c:v>5754.3385522095386</c:v>
                </c:pt>
                <c:pt idx="33">
                  <c:v>5736.2169028807275</c:v>
                </c:pt>
                <c:pt idx="34">
                  <c:v>5717.8315095333055</c:v>
                </c:pt>
                <c:pt idx="35">
                  <c:v>5699.2590025420895</c:v>
                </c:pt>
                <c:pt idx="36">
                  <c:v>5681.1890789618255</c:v>
                </c:pt>
                <c:pt idx="37">
                  <c:v>5662.4583025270886</c:v>
                </c:pt>
                <c:pt idx="38">
                  <c:v>5645.421403652218</c:v>
                </c:pt>
                <c:pt idx="39">
                  <c:v>5628.7469100978988</c:v>
                </c:pt>
                <c:pt idx="40">
                  <c:v>5610.6154043044335</c:v>
                </c:pt>
                <c:pt idx="41">
                  <c:v>5594.6781133916338</c:v>
                </c:pt>
                <c:pt idx="42">
                  <c:v>5578.6314364921191</c:v>
                </c:pt>
                <c:pt idx="43">
                  <c:v>5563.3999867512048</c:v>
                </c:pt>
                <c:pt idx="44">
                  <c:v>5551.8033803268409</c:v>
                </c:pt>
                <c:pt idx="45">
                  <c:v>5545.8774833895504</c:v>
                </c:pt>
                <c:pt idx="46">
                  <c:v>5545.9608731223325</c:v>
                </c:pt>
                <c:pt idx="47">
                  <c:v>5546.0565007206023</c:v>
                </c:pt>
                <c:pt idx="48">
                  <c:v>5578.5357463921191</c:v>
                </c:pt>
                <c:pt idx="49">
                  <c:v>5577.7343603569043</c:v>
                </c:pt>
                <c:pt idx="50">
                  <c:v>5577.5559875511153</c:v>
                </c:pt>
                <c:pt idx="51">
                  <c:v>5577.6835362521479</c:v>
                </c:pt>
                <c:pt idx="52">
                  <c:v>5570.4274279916926</c:v>
                </c:pt>
                <c:pt idx="53">
                  <c:v>5561.5982760277147</c:v>
                </c:pt>
                <c:pt idx="54">
                  <c:v>5550.8489286405165</c:v>
                </c:pt>
                <c:pt idx="55">
                  <c:v>5541.0255451222311</c:v>
                </c:pt>
                <c:pt idx="56">
                  <c:v>5532.2037807767865</c:v>
                </c:pt>
                <c:pt idx="57">
                  <c:v>5523.1158389198044</c:v>
                </c:pt>
                <c:pt idx="58">
                  <c:v>5513.6269118785585</c:v>
                </c:pt>
                <c:pt idx="59">
                  <c:v>5504.8008069918887</c:v>
                </c:pt>
                <c:pt idx="60">
                  <c:v>5479.2462763101485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E1-4D7B-B385-3656F9B669B3}"/>
            </c:ext>
          </c:extLst>
        </c:ser>
        <c:ser>
          <c:idx val="9"/>
          <c:order val="9"/>
          <c:tx>
            <c:v>Votlendi proj</c:v>
          </c:tx>
          <c:spPr>
            <a:ln w="25400" cap="rnd">
              <a:solidFill>
                <a:srgbClr val="3789B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línurit)'!$C$154:$BK$154</c:f>
              <c:numCache>
                <c:formatCode>0</c:formatCode>
                <c:ptCount val="61"/>
                <c:pt idx="31">
                  <c:v>2121.0963026676436</c:v>
                </c:pt>
                <c:pt idx="32">
                  <c:v>2121.226964295684</c:v>
                </c:pt>
                <c:pt idx="33">
                  <c:v>2121.0184925903955</c:v>
                </c:pt>
                <c:pt idx="34">
                  <c:v>2121.0270662184412</c:v>
                </c:pt>
                <c:pt idx="35">
                  <c:v>2120.7711158464863</c:v>
                </c:pt>
                <c:pt idx="36">
                  <c:v>2120.6813408078642</c:v>
                </c:pt>
                <c:pt idx="37">
                  <c:v>2120.5915657692431</c:v>
                </c:pt>
                <c:pt idx="38">
                  <c:v>2120.773097397288</c:v>
                </c:pt>
                <c:pt idx="39">
                  <c:v>2120.5408863586654</c:v>
                </c:pt>
                <c:pt idx="40">
                  <c:v>2120.3814493200452</c:v>
                </c:pt>
                <c:pt idx="41">
                  <c:v>2120.2102822814227</c:v>
                </c:pt>
                <c:pt idx="42">
                  <c:v>2120.1645945761347</c:v>
                </c:pt>
                <c:pt idx="43">
                  <c:v>2119.9934275375135</c:v>
                </c:pt>
                <c:pt idx="44">
                  <c:v>2119.9409571655588</c:v>
                </c:pt>
                <c:pt idx="45">
                  <c:v>2120.0553403936028</c:v>
                </c:pt>
                <c:pt idx="46">
                  <c:v>2119.8608989966492</c:v>
                </c:pt>
                <c:pt idx="47">
                  <c:v>2119.7324627580274</c:v>
                </c:pt>
                <c:pt idx="48">
                  <c:v>2120.0465955194059</c:v>
                </c:pt>
                <c:pt idx="49">
                  <c:v>2120.3666292007833</c:v>
                </c:pt>
                <c:pt idx="50">
                  <c:v>2119.8477148421621</c:v>
                </c:pt>
                <c:pt idx="51">
                  <c:v>2121.360683936874</c:v>
                </c:pt>
                <c:pt idx="52">
                  <c:v>2121.2709088982529</c:v>
                </c:pt>
                <c:pt idx="53">
                  <c:v>2121.1811338596303</c:v>
                </c:pt>
                <c:pt idx="54">
                  <c:v>2121.0913588210096</c:v>
                </c:pt>
                <c:pt idx="55">
                  <c:v>2121.0015837823876</c:v>
                </c:pt>
                <c:pt idx="56">
                  <c:v>2120.911808743766</c:v>
                </c:pt>
                <c:pt idx="57">
                  <c:v>2120.8220337051443</c:v>
                </c:pt>
                <c:pt idx="58">
                  <c:v>2120.7322586665232</c:v>
                </c:pt>
                <c:pt idx="59">
                  <c:v>2120.6424836279016</c:v>
                </c:pt>
                <c:pt idx="60">
                  <c:v>2120.5527085892791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E1-4D7B-B385-3656F9B669B3}"/>
            </c:ext>
          </c:extLst>
        </c:ser>
        <c:ser>
          <c:idx val="10"/>
          <c:order val="10"/>
          <c:tx>
            <c:v>Byggð proj</c:v>
          </c:tx>
          <c:spPr>
            <a:ln w="2540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línurit)'!$C$155:$BK$155</c:f>
              <c:numCache>
                <c:formatCode>0</c:formatCode>
                <c:ptCount val="61"/>
                <c:pt idx="31">
                  <c:v>8.8084032123708891</c:v>
                </c:pt>
                <c:pt idx="32">
                  <c:v>12.138750798794012</c:v>
                </c:pt>
                <c:pt idx="33">
                  <c:v>12.282041906233019</c:v>
                </c:pt>
                <c:pt idx="34">
                  <c:v>12.480917368696765</c:v>
                </c:pt>
                <c:pt idx="35">
                  <c:v>12.402624367268805</c:v>
                </c:pt>
                <c:pt idx="36">
                  <c:v>12.353839109866671</c:v>
                </c:pt>
                <c:pt idx="37">
                  <c:v>12.128407294274474</c:v>
                </c:pt>
                <c:pt idx="38">
                  <c:v>11.994529937822493</c:v>
                </c:pt>
                <c:pt idx="39">
                  <c:v>12.137821045261505</c:v>
                </c:pt>
                <c:pt idx="40">
                  <c:v>12.281112152700279</c:v>
                </c:pt>
                <c:pt idx="41">
                  <c:v>12.501946866531494</c:v>
                </c:pt>
                <c:pt idx="42">
                  <c:v>12.258570857678206</c:v>
                </c:pt>
                <c:pt idx="43">
                  <c:v>12.411469137590348</c:v>
                </c:pt>
                <c:pt idx="44">
                  <c:v>12.672616848999036</c:v>
                </c:pt>
                <c:pt idx="45">
                  <c:v>12.660704690199912</c:v>
                </c:pt>
                <c:pt idx="46">
                  <c:v>12.701340811012376</c:v>
                </c:pt>
                <c:pt idx="47">
                  <c:v>12.847815248317845</c:v>
                </c:pt>
                <c:pt idx="48">
                  <c:v>12.975232848746382</c:v>
                </c:pt>
                <c:pt idx="49">
                  <c:v>13.140932558594303</c:v>
                </c:pt>
                <c:pt idx="50">
                  <c:v>13.270135248758338</c:v>
                </c:pt>
                <c:pt idx="51">
                  <c:v>13.65751178361298</c:v>
                </c:pt>
                <c:pt idx="52">
                  <c:v>12.911405941804778</c:v>
                </c:pt>
                <c:pt idx="53">
                  <c:v>12.911405941804778</c:v>
                </c:pt>
                <c:pt idx="54">
                  <c:v>12.911405941804778</c:v>
                </c:pt>
                <c:pt idx="55">
                  <c:v>12.911405941804778</c:v>
                </c:pt>
                <c:pt idx="56">
                  <c:v>12.911405941804778</c:v>
                </c:pt>
                <c:pt idx="57">
                  <c:v>12.911405941804778</c:v>
                </c:pt>
                <c:pt idx="58">
                  <c:v>12.911405941804778</c:v>
                </c:pt>
                <c:pt idx="59">
                  <c:v>12.911405941804778</c:v>
                </c:pt>
                <c:pt idx="60">
                  <c:v>12.911405941804782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E1-4D7B-B385-3656F9B669B3}"/>
            </c:ext>
          </c:extLst>
        </c:ser>
        <c:ser>
          <c:idx val="11"/>
          <c:order val="11"/>
          <c:tx>
            <c:v>viðarvörur proj.</c:v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línurit)'!$C$156:$BK$156</c:f>
              <c:numCache>
                <c:formatCode>0</c:formatCode>
                <c:ptCount val="61"/>
                <c:pt idx="31">
                  <c:v>-1.412751265272E-2</c:v>
                </c:pt>
                <c:pt idx="32">
                  <c:v>-0.11493795105630054</c:v>
                </c:pt>
                <c:pt idx="33">
                  <c:v>-0.11341988201140912</c:v>
                </c:pt>
                <c:pt idx="34">
                  <c:v>-0.10818424660133981</c:v>
                </c:pt>
                <c:pt idx="35">
                  <c:v>-0.11107934099362932</c:v>
                </c:pt>
                <c:pt idx="36">
                  <c:v>-0.11728512112801591</c:v>
                </c:pt>
                <c:pt idx="37">
                  <c:v>-0.15649501635244015</c:v>
                </c:pt>
                <c:pt idx="38">
                  <c:v>-0.23082149401356047</c:v>
                </c:pt>
                <c:pt idx="39">
                  <c:v>-0.2488128384497231</c:v>
                </c:pt>
                <c:pt idx="40">
                  <c:v>-0.28156593253535156</c:v>
                </c:pt>
                <c:pt idx="41">
                  <c:v>-0.29639827483728437</c:v>
                </c:pt>
                <c:pt idx="42">
                  <c:v>-0.33416672386396939</c:v>
                </c:pt>
                <c:pt idx="43">
                  <c:v>-0.2813044714656126</c:v>
                </c:pt>
                <c:pt idx="44">
                  <c:v>-0.274256302839543</c:v>
                </c:pt>
                <c:pt idx="45">
                  <c:v>-0.29490052754588675</c:v>
                </c:pt>
                <c:pt idx="46">
                  <c:v>-0.27104837106633961</c:v>
                </c:pt>
                <c:pt idx="47">
                  <c:v>-0.2482314970809574</c:v>
                </c:pt>
                <c:pt idx="48">
                  <c:v>-0.26840001215196474</c:v>
                </c:pt>
                <c:pt idx="49">
                  <c:v>-0.27971496879489599</c:v>
                </c:pt>
                <c:pt idx="50">
                  <c:v>-0.26825262122700316</c:v>
                </c:pt>
                <c:pt idx="51">
                  <c:v>-0.29391842981573185</c:v>
                </c:pt>
                <c:pt idx="52">
                  <c:v>-0.29983728159642009</c:v>
                </c:pt>
                <c:pt idx="53">
                  <c:v>-0.28841597916934369</c:v>
                </c:pt>
                <c:pt idx="54">
                  <c:v>-0.25716756448266476</c:v>
                </c:pt>
                <c:pt idx="55">
                  <c:v>-0.25321677345498167</c:v>
                </c:pt>
                <c:pt idx="56">
                  <c:v>-0.24148590249013643</c:v>
                </c:pt>
                <c:pt idx="57">
                  <c:v>-0.19992255011723967</c:v>
                </c:pt>
                <c:pt idx="58">
                  <c:v>-0.19529914545994251</c:v>
                </c:pt>
                <c:pt idx="59">
                  <c:v>-0.26811169980629251</c:v>
                </c:pt>
                <c:pt idx="60">
                  <c:v>-0.27907958268016847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E1-4D7B-B385-3656F9B66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084720"/>
        <c:axId val="830086360"/>
        <c:extLst/>
      </c:line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>
                    <a:solidFill>
                      <a:sysClr val="windowText" lastClr="000000"/>
                    </a:solidFill>
                  </a:rPr>
                  <a:t> </a:t>
                </a: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4.46175850305007E-4"/>
              <c:y val="0.24871788263287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2259322222222223"/>
          <c:y val="0.90471834401366091"/>
          <c:w val="0.75481355555555552"/>
          <c:h val="9.2759369499876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7777777777782E-2"/>
          <c:y val="2.8834588739310711E-2"/>
          <c:w val="0.89059999999999995"/>
          <c:h val="0.77470295003057965"/>
        </c:manualLayout>
      </c:layout>
      <c:lineChart>
        <c:grouping val="standard"/>
        <c:varyColors val="0"/>
        <c:ser>
          <c:idx val="0"/>
          <c:order val="0"/>
          <c:tx>
            <c:v>Alþjóðasamgöngur</c:v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línurit)'!$C$178:$AH$178</c:f>
              <c:numCache>
                <c:formatCode>0</c:formatCode>
                <c:ptCount val="32"/>
                <c:pt idx="0">
                  <c:v>249.18830307400407</c:v>
                </c:pt>
                <c:pt idx="1">
                  <c:v>237.45977851865786</c:v>
                </c:pt>
                <c:pt idx="2">
                  <c:v>225.4442383920813</c:v>
                </c:pt>
                <c:pt idx="3">
                  <c:v>226.79764254235559</c:v>
                </c:pt>
                <c:pt idx="4">
                  <c:v>249.01487170376896</c:v>
                </c:pt>
                <c:pt idx="5">
                  <c:v>241.08118647723427</c:v>
                </c:pt>
                <c:pt idx="6">
                  <c:v>292.50791574587663</c:v>
                </c:pt>
                <c:pt idx="7">
                  <c:v>332.53935096951966</c:v>
                </c:pt>
                <c:pt idx="8">
                  <c:v>392.39611490144415</c:v>
                </c:pt>
                <c:pt idx="9">
                  <c:v>405.07151188095168</c:v>
                </c:pt>
                <c:pt idx="10">
                  <c:v>464.82674989317411</c:v>
                </c:pt>
                <c:pt idx="11">
                  <c:v>411.02433541047156</c:v>
                </c:pt>
                <c:pt idx="12">
                  <c:v>397.72441642211913</c:v>
                </c:pt>
                <c:pt idx="13">
                  <c:v>354.60769127093454</c:v>
                </c:pt>
                <c:pt idx="14">
                  <c:v>403.56010971859541</c:v>
                </c:pt>
                <c:pt idx="15">
                  <c:v>426.18286173121129</c:v>
                </c:pt>
                <c:pt idx="16">
                  <c:v>520.53315238765879</c:v>
                </c:pt>
                <c:pt idx="17">
                  <c:v>526.97675625482043</c:v>
                </c:pt>
                <c:pt idx="18">
                  <c:v>478.63744631810414</c:v>
                </c:pt>
                <c:pt idx="19">
                  <c:v>353.83979965119778</c:v>
                </c:pt>
                <c:pt idx="20">
                  <c:v>380.00595044413336</c:v>
                </c:pt>
                <c:pt idx="21">
                  <c:v>474.81457628774382</c:v>
                </c:pt>
                <c:pt idx="22">
                  <c:v>469.05167646871598</c:v>
                </c:pt>
                <c:pt idx="23">
                  <c:v>581.19189766814407</c:v>
                </c:pt>
                <c:pt idx="24">
                  <c:v>656.00557552410612</c:v>
                </c:pt>
                <c:pt idx="25">
                  <c:v>828.22264907893759</c:v>
                </c:pt>
                <c:pt idx="26">
                  <c:v>1110.1363541306901</c:v>
                </c:pt>
                <c:pt idx="27">
                  <c:v>1368.7391778803028</c:v>
                </c:pt>
                <c:pt idx="28">
                  <c:v>1537.3489427750405</c:v>
                </c:pt>
                <c:pt idx="29">
                  <c:v>1169.1587170293021</c:v>
                </c:pt>
                <c:pt idx="30">
                  <c:v>341.29506994704764</c:v>
                </c:pt>
                <c:pt idx="31">
                  <c:v>539.1035329769494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1-49BB-B77E-89B0CF9A24D2}"/>
            </c:ext>
          </c:extLst>
        </c:ser>
        <c:ser>
          <c:idx val="1"/>
          <c:order val="1"/>
          <c:tx>
            <c:v>Alþjsam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línurit)'!$C$182:$BK$182</c:f>
              <c:numCache>
                <c:formatCode>0</c:formatCode>
                <c:ptCount val="61"/>
                <c:pt idx="31">
                  <c:v>539.1035329769494</c:v>
                </c:pt>
                <c:pt idx="32">
                  <c:v>979.69079137517519</c:v>
                </c:pt>
                <c:pt idx="33">
                  <c:v>1092.3252473273221</c:v>
                </c:pt>
                <c:pt idx="34">
                  <c:v>1167.5640765556516</c:v>
                </c:pt>
                <c:pt idx="35">
                  <c:v>1254.5697929763924</c:v>
                </c:pt>
                <c:pt idx="36">
                  <c:v>1273.5498112289458</c:v>
                </c:pt>
                <c:pt idx="37">
                  <c:v>1286.2629326610672</c:v>
                </c:pt>
                <c:pt idx="38">
                  <c:v>1299.2996738425629</c:v>
                </c:pt>
                <c:pt idx="39">
                  <c:v>1311.3091605917796</c:v>
                </c:pt>
                <c:pt idx="40">
                  <c:v>1323.457535439627</c:v>
                </c:pt>
                <c:pt idx="41">
                  <c:v>1329.5701032673014</c:v>
                </c:pt>
                <c:pt idx="42">
                  <c:v>1336.3778375657748</c:v>
                </c:pt>
                <c:pt idx="43">
                  <c:v>1342.0699374906324</c:v>
                </c:pt>
                <c:pt idx="44">
                  <c:v>1346.3601789482125</c:v>
                </c:pt>
                <c:pt idx="45">
                  <c:v>1327.855168696994</c:v>
                </c:pt>
                <c:pt idx="46">
                  <c:v>1336.2733380091704</c:v>
                </c:pt>
                <c:pt idx="47">
                  <c:v>1343.8839561599837</c:v>
                </c:pt>
                <c:pt idx="48">
                  <c:v>1340.2384577792486</c:v>
                </c:pt>
                <c:pt idx="49">
                  <c:v>1330.1249048773345</c:v>
                </c:pt>
                <c:pt idx="50">
                  <c:v>1315.2699456383179</c:v>
                </c:pt>
                <c:pt idx="51">
                  <c:v>1295.5871487098148</c:v>
                </c:pt>
                <c:pt idx="52">
                  <c:v>1269.6551532126705</c:v>
                </c:pt>
                <c:pt idx="53">
                  <c:v>1236.0384513983211</c:v>
                </c:pt>
                <c:pt idx="54">
                  <c:v>1194.2636296404714</c:v>
                </c:pt>
                <c:pt idx="55">
                  <c:v>1143.8486373769258</c:v>
                </c:pt>
                <c:pt idx="56">
                  <c:v>1084.662022115537</c:v>
                </c:pt>
                <c:pt idx="57">
                  <c:v>1017.0823141035281</c:v>
                </c:pt>
                <c:pt idx="58">
                  <c:v>942.1063146673755</c:v>
                </c:pt>
                <c:pt idx="59">
                  <c:v>861.31124295924212</c:v>
                </c:pt>
                <c:pt idx="60">
                  <c:v>776.63740800451069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1-49BB-B77E-89B0CF9A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427728"/>
        <c:axId val="1144431992"/>
      </c:lineChart>
      <c:dateAx>
        <c:axId val="114442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144431992"/>
        <c:crosses val="autoZero"/>
        <c:auto val="0"/>
        <c:lblOffset val="100"/>
        <c:baseTimeUnit val="days"/>
        <c:majorUnit val="5"/>
        <c:majorTimeUnit val="days"/>
      </c:dateAx>
      <c:valAx>
        <c:axId val="11444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332817926558532E-3"/>
              <c:y val="0.25133947118369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1444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7758588888888889"/>
          <c:y val="0.88181044113171902"/>
          <c:w val="0.24939884607372803"/>
          <c:h val="0.11467125016231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03633333333335"/>
          <c:y val="4.4208580958348363E-2"/>
          <c:w val="0.86688677777777767"/>
          <c:h val="0.76376031807089118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línurit)'!$A$4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línurit)'!$C$10:$AH$10</c:f>
              <c:numCache>
                <c:formatCode>0</c:formatCode>
                <c:ptCount val="32"/>
                <c:pt idx="0">
                  <c:v>13291.645410973109</c:v>
                </c:pt>
                <c:pt idx="1">
                  <c:v>13093.225542416638</c:v>
                </c:pt>
                <c:pt idx="2">
                  <c:v>13018.599168624831</c:v>
                </c:pt>
                <c:pt idx="3">
                  <c:v>13099.094026596122</c:v>
                </c:pt>
                <c:pt idx="4">
                  <c:v>13022.388924247907</c:v>
                </c:pt>
                <c:pt idx="5">
                  <c:v>13141.85213161709</c:v>
                </c:pt>
                <c:pt idx="6">
                  <c:v>13199.985301393193</c:v>
                </c:pt>
                <c:pt idx="7">
                  <c:v>13356.682686936709</c:v>
                </c:pt>
                <c:pt idx="8">
                  <c:v>13492.186567142702</c:v>
                </c:pt>
                <c:pt idx="9">
                  <c:v>13716.313971662017</c:v>
                </c:pt>
                <c:pt idx="10">
                  <c:v>13758.041715888416</c:v>
                </c:pt>
                <c:pt idx="11">
                  <c:v>13666.199220276036</c:v>
                </c:pt>
                <c:pt idx="12">
                  <c:v>13777.742637807596</c:v>
                </c:pt>
                <c:pt idx="13">
                  <c:v>13740.31423973585</c:v>
                </c:pt>
                <c:pt idx="14">
                  <c:v>13845.748496433918</c:v>
                </c:pt>
                <c:pt idx="15">
                  <c:v>13694.67953460133</c:v>
                </c:pt>
                <c:pt idx="16">
                  <c:v>14317.707564636983</c:v>
                </c:pt>
                <c:pt idx="17">
                  <c:v>14526.331445830318</c:v>
                </c:pt>
                <c:pt idx="18">
                  <c:v>14950.385834944753</c:v>
                </c:pt>
                <c:pt idx="19">
                  <c:v>14634.429399877725</c:v>
                </c:pt>
                <c:pt idx="20">
                  <c:v>14502.587285246809</c:v>
                </c:pt>
                <c:pt idx="21">
                  <c:v>14261.658980998433</c:v>
                </c:pt>
                <c:pt idx="22">
                  <c:v>14250.001280498918</c:v>
                </c:pt>
                <c:pt idx="23">
                  <c:v>14244.175016769263</c:v>
                </c:pt>
                <c:pt idx="24">
                  <c:v>14216.587659339668</c:v>
                </c:pt>
                <c:pt idx="25">
                  <c:v>14278.557487443388</c:v>
                </c:pt>
                <c:pt idx="26">
                  <c:v>14191.989735433192</c:v>
                </c:pt>
                <c:pt idx="27">
                  <c:v>14235.970701710005</c:v>
                </c:pt>
                <c:pt idx="28">
                  <c:v>14280.12193428602</c:v>
                </c:pt>
                <c:pt idx="29">
                  <c:v>14134.231365990465</c:v>
                </c:pt>
                <c:pt idx="30">
                  <c:v>13941.839873331808</c:v>
                </c:pt>
                <c:pt idx="31">
                  <c:v>14060.069738580682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E6A-4810-8801-506497FF28DA}"/>
            </c:ext>
          </c:extLst>
        </c:ser>
        <c:ser>
          <c:idx val="1"/>
          <c:order val="1"/>
          <c:tx>
            <c:strRef>
              <c:f>'Talnagögn (fyrir línurit)'!$A$12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línurit)'!$C$18:$BK$18</c:f>
              <c:numCache>
                <c:formatCode>0</c:formatCode>
                <c:ptCount val="61"/>
                <c:pt idx="31">
                  <c:v>14060.069738580682</c:v>
                </c:pt>
                <c:pt idx="32">
                  <c:v>14263.074147279267</c:v>
                </c:pt>
                <c:pt idx="33">
                  <c:v>14131.880797576765</c:v>
                </c:pt>
                <c:pt idx="34">
                  <c:v>14065.780475446029</c:v>
                </c:pt>
                <c:pt idx="35">
                  <c:v>13958.376213734053</c:v>
                </c:pt>
                <c:pt idx="36">
                  <c:v>13835.689899237339</c:v>
                </c:pt>
                <c:pt idx="37">
                  <c:v>13737.567914608386</c:v>
                </c:pt>
                <c:pt idx="38">
                  <c:v>13590.611959483485</c:v>
                </c:pt>
                <c:pt idx="39">
                  <c:v>13492.673789371162</c:v>
                </c:pt>
                <c:pt idx="40">
                  <c:v>13408.799976592965</c:v>
                </c:pt>
                <c:pt idx="41">
                  <c:v>13295.557195634285</c:v>
                </c:pt>
                <c:pt idx="42">
                  <c:v>13210.688499473419</c:v>
                </c:pt>
                <c:pt idx="43">
                  <c:v>13123.68782550339</c:v>
                </c:pt>
                <c:pt idx="44">
                  <c:v>13015.048718579861</c:v>
                </c:pt>
                <c:pt idx="45">
                  <c:v>12926.60749942284</c:v>
                </c:pt>
                <c:pt idx="46">
                  <c:v>12846.696052690191</c:v>
                </c:pt>
                <c:pt idx="47">
                  <c:v>12757.606863787418</c:v>
                </c:pt>
                <c:pt idx="48">
                  <c:v>12699.981005872956</c:v>
                </c:pt>
                <c:pt idx="49">
                  <c:v>12606.207826478452</c:v>
                </c:pt>
                <c:pt idx="50">
                  <c:v>12518.248649484258</c:v>
                </c:pt>
                <c:pt idx="51">
                  <c:v>12427.686974464952</c:v>
                </c:pt>
                <c:pt idx="52">
                  <c:v>12329.365800443775</c:v>
                </c:pt>
                <c:pt idx="53">
                  <c:v>12229.281304330221</c:v>
                </c:pt>
                <c:pt idx="54">
                  <c:v>12125.564678252262</c:v>
                </c:pt>
                <c:pt idx="55">
                  <c:v>12065.025978745552</c:v>
                </c:pt>
                <c:pt idx="56">
                  <c:v>11994.937079316522</c:v>
                </c:pt>
                <c:pt idx="57">
                  <c:v>11927.253995879233</c:v>
                </c:pt>
                <c:pt idx="58">
                  <c:v>11863.474470764268</c:v>
                </c:pt>
                <c:pt idx="59">
                  <c:v>11799.135439643704</c:v>
                </c:pt>
                <c:pt idx="60">
                  <c:v>11724.853678008485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0E6A-4810-8801-506497FF28DA}"/>
            </c:ext>
          </c:extLst>
        </c:ser>
        <c:ser>
          <c:idx val="2"/>
          <c:order val="2"/>
          <c:tx>
            <c:strRef>
              <c:f>'Talnagögn (fyrir línurit)'!$A$20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línurit)'!$C$26:$BK$26</c:f>
              <c:numCache>
                <c:formatCode>0</c:formatCode>
                <c:ptCount val="61"/>
                <c:pt idx="31">
                  <c:v>14060.069738580682</c:v>
                </c:pt>
                <c:pt idx="32">
                  <c:v>14249.648539279266</c:v>
                </c:pt>
                <c:pt idx="33">
                  <c:v>14100.938297193657</c:v>
                </c:pt>
                <c:pt idx="34">
                  <c:v>14015.325668135452</c:v>
                </c:pt>
                <c:pt idx="35">
                  <c:v>13886.619633982282</c:v>
                </c:pt>
                <c:pt idx="36">
                  <c:v>13741.240795400088</c:v>
                </c:pt>
                <c:pt idx="37">
                  <c:v>13601.628681892191</c:v>
                </c:pt>
                <c:pt idx="38">
                  <c:v>13421.583395615166</c:v>
                </c:pt>
                <c:pt idx="39">
                  <c:v>13282.231962117745</c:v>
                </c:pt>
                <c:pt idx="40">
                  <c:v>13152.938317038303</c:v>
                </c:pt>
                <c:pt idx="41">
                  <c:v>12997.104297152824</c:v>
                </c:pt>
                <c:pt idx="42">
                  <c:v>12868.61166692925</c:v>
                </c:pt>
                <c:pt idx="43">
                  <c:v>12736.495513185448</c:v>
                </c:pt>
                <c:pt idx="44">
                  <c:v>12582.618532457067</c:v>
                </c:pt>
                <c:pt idx="45">
                  <c:v>12448.601425046858</c:v>
                </c:pt>
                <c:pt idx="46">
                  <c:v>12322.591416606148</c:v>
                </c:pt>
                <c:pt idx="47">
                  <c:v>12186.726537285542</c:v>
                </c:pt>
                <c:pt idx="48">
                  <c:v>12081.516622865764</c:v>
                </c:pt>
                <c:pt idx="49">
                  <c:v>11939.224301957287</c:v>
                </c:pt>
                <c:pt idx="50">
                  <c:v>11801.695396604075</c:v>
                </c:pt>
                <c:pt idx="51">
                  <c:v>11662.014707320881</c:v>
                </c:pt>
                <c:pt idx="52">
                  <c:v>11512.049090992175</c:v>
                </c:pt>
                <c:pt idx="53">
                  <c:v>11379.11168173341</c:v>
                </c:pt>
                <c:pt idx="54">
                  <c:v>11242.160199022555</c:v>
                </c:pt>
                <c:pt idx="55">
                  <c:v>11125.095428325461</c:v>
                </c:pt>
                <c:pt idx="56">
                  <c:v>11000.416406664952</c:v>
                </c:pt>
                <c:pt idx="57">
                  <c:v>10873.313755755911</c:v>
                </c:pt>
                <c:pt idx="58">
                  <c:v>10748.963978969357</c:v>
                </c:pt>
                <c:pt idx="59">
                  <c:v>10622.995660025868</c:v>
                </c:pt>
                <c:pt idx="60">
                  <c:v>10486.167171458534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0E6A-4810-8801-506497FF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4.8177527906309369E-4"/>
              <c:y val="0.25273377205101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130195745185633E-2"/>
          <c:y val="0.89055317156531988"/>
          <c:w val="0.88070825155372523"/>
          <c:h val="0.10555232814776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44444444445"/>
          <c:y val="3.7278338105871701E-2"/>
          <c:w val="0.87134411111111121"/>
          <c:h val="0.764733811836711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Talnagögn!$C$93:$AH$93</c:f>
              <c:numCache>
                <c:formatCode>0</c:formatCode>
                <c:ptCount val="32"/>
                <c:pt idx="0">
                  <c:v>150.44129522845483</c:v>
                </c:pt>
                <c:pt idx="1">
                  <c:v>144.66734262022919</c:v>
                </c:pt>
                <c:pt idx="2">
                  <c:v>137.04310480190068</c:v>
                </c:pt>
                <c:pt idx="3">
                  <c:v>139.83902665870789</c:v>
                </c:pt>
                <c:pt idx="4">
                  <c:v>142.0403602105431</c:v>
                </c:pt>
                <c:pt idx="5">
                  <c:v>138.31115420569341</c:v>
                </c:pt>
                <c:pt idx="6">
                  <c:v>145.24115418576071</c:v>
                </c:pt>
                <c:pt idx="7">
                  <c:v>142.06809351088822</c:v>
                </c:pt>
                <c:pt idx="8">
                  <c:v>143.43159500436388</c:v>
                </c:pt>
                <c:pt idx="9">
                  <c:v>147.9797270107789</c:v>
                </c:pt>
                <c:pt idx="10">
                  <c:v>145.83926108089997</c:v>
                </c:pt>
                <c:pt idx="11">
                  <c:v>144.6098463847932</c:v>
                </c:pt>
                <c:pt idx="12">
                  <c:v>136.58773531475569</c:v>
                </c:pt>
                <c:pt idx="13">
                  <c:v>134.41323756154591</c:v>
                </c:pt>
                <c:pt idx="14">
                  <c:v>134.15579071432157</c:v>
                </c:pt>
                <c:pt idx="15">
                  <c:v>131.70909389229763</c:v>
                </c:pt>
                <c:pt idx="16">
                  <c:v>146.01583558935283</c:v>
                </c:pt>
                <c:pt idx="17">
                  <c:v>153.8235970895839</c:v>
                </c:pt>
                <c:pt idx="18">
                  <c:v>165.27752816907139</c:v>
                </c:pt>
                <c:pt idx="19">
                  <c:v>147.53553095759739</c:v>
                </c:pt>
                <c:pt idx="20">
                  <c:v>139.34634751623935</c:v>
                </c:pt>
                <c:pt idx="21">
                  <c:v>137.95075501170763</c:v>
                </c:pt>
                <c:pt idx="22">
                  <c:v>145.86294076640218</c:v>
                </c:pt>
                <c:pt idx="23">
                  <c:v>140.86932762720303</c:v>
                </c:pt>
                <c:pt idx="24">
                  <c:v>158.92819645214706</c:v>
                </c:pt>
                <c:pt idx="25">
                  <c:v>145.55609802612909</c:v>
                </c:pt>
                <c:pt idx="26">
                  <c:v>141.52055294387526</c:v>
                </c:pt>
                <c:pt idx="27">
                  <c:v>151.31043532797901</c:v>
                </c:pt>
                <c:pt idx="28">
                  <c:v>142.4998032561015</c:v>
                </c:pt>
                <c:pt idx="29">
                  <c:v>137.61054664153966</c:v>
                </c:pt>
                <c:pt idx="30">
                  <c:v>140.26947120225847</c:v>
                </c:pt>
                <c:pt idx="31">
                  <c:v>144.54088869390407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9C-4921-9CFD-A1F66D18A824}"/>
            </c:ext>
          </c:extLst>
        </c:ser>
        <c:ser>
          <c:idx val="1"/>
          <c:order val="1"/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Talnagögn!$C$95:$AH$95</c:f>
              <c:numCache>
                <c:formatCode>0</c:formatCode>
                <c:ptCount val="32"/>
                <c:pt idx="0">
                  <c:v>192.20094199544212</c:v>
                </c:pt>
                <c:pt idx="1">
                  <c:v>195.18436966709902</c:v>
                </c:pt>
                <c:pt idx="2">
                  <c:v>196.82497900070805</c:v>
                </c:pt>
                <c:pt idx="3">
                  <c:v>192.09492646278537</c:v>
                </c:pt>
                <c:pt idx="4">
                  <c:v>187.86875460942028</c:v>
                </c:pt>
                <c:pt idx="5">
                  <c:v>188.1937070400223</c:v>
                </c:pt>
                <c:pt idx="6">
                  <c:v>190.49450776134904</c:v>
                </c:pt>
                <c:pt idx="7">
                  <c:v>180.9846176698141</c:v>
                </c:pt>
                <c:pt idx="8">
                  <c:v>183.47592245104329</c:v>
                </c:pt>
                <c:pt idx="9">
                  <c:v>179.02719127428284</c:v>
                </c:pt>
                <c:pt idx="10">
                  <c:v>173.76600133805795</c:v>
                </c:pt>
                <c:pt idx="11">
                  <c:v>170.21346054419556</c:v>
                </c:pt>
                <c:pt idx="12">
                  <c:v>164.0710730857063</c:v>
                </c:pt>
                <c:pt idx="13">
                  <c:v>160.16781746103138</c:v>
                </c:pt>
                <c:pt idx="14">
                  <c:v>156.4966096758225</c:v>
                </c:pt>
                <c:pt idx="15">
                  <c:v>157.97152704909882</c:v>
                </c:pt>
                <c:pt idx="16">
                  <c:v>165.39195259850865</c:v>
                </c:pt>
                <c:pt idx="17">
                  <c:v>171.56695832240527</c:v>
                </c:pt>
                <c:pt idx="18">
                  <c:v>174.67643462073761</c:v>
                </c:pt>
                <c:pt idx="19">
                  <c:v>177.02950134040441</c:v>
                </c:pt>
                <c:pt idx="20">
                  <c:v>172.42404667538381</c:v>
                </c:pt>
                <c:pt idx="21">
                  <c:v>171.82313964613476</c:v>
                </c:pt>
                <c:pt idx="22">
                  <c:v>164.29051397063529</c:v>
                </c:pt>
                <c:pt idx="23">
                  <c:v>160.28734392419733</c:v>
                </c:pt>
                <c:pt idx="24">
                  <c:v>173.34096068612126</c:v>
                </c:pt>
                <c:pt idx="25">
                  <c:v>183.44349544080416</c:v>
                </c:pt>
                <c:pt idx="26">
                  <c:v>185.06810615505253</c:v>
                </c:pt>
                <c:pt idx="27">
                  <c:v>185.02551891546273</c:v>
                </c:pt>
                <c:pt idx="28">
                  <c:v>185.76030744383331</c:v>
                </c:pt>
                <c:pt idx="29">
                  <c:v>186.14585608678888</c:v>
                </c:pt>
                <c:pt idx="30">
                  <c:v>184.45492211828599</c:v>
                </c:pt>
                <c:pt idx="31">
                  <c:v>185.5941172150963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B9C-4921-9CFD-A1F66D18A824}"/>
            </c:ext>
          </c:extLst>
        </c:ser>
        <c:ser>
          <c:idx val="2"/>
          <c:order val="2"/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Talnagögn!$C$99:$AH$99</c:f>
              <c:numCache>
                <c:formatCode>0</c:formatCode>
                <c:ptCount val="32"/>
                <c:pt idx="0">
                  <c:v>231.97309834392286</c:v>
                </c:pt>
                <c:pt idx="1">
                  <c:v>215.53232986075906</c:v>
                </c:pt>
                <c:pt idx="2">
                  <c:v>204.67702358001839</c:v>
                </c:pt>
                <c:pt idx="3">
                  <c:v>205.03549771918404</c:v>
                </c:pt>
                <c:pt idx="4">
                  <c:v>208.30506502958414</c:v>
                </c:pt>
                <c:pt idx="5">
                  <c:v>191.24976082106613</c:v>
                </c:pt>
                <c:pt idx="6">
                  <c:v>192.47328147554617</c:v>
                </c:pt>
                <c:pt idx="7">
                  <c:v>196.49426052130917</c:v>
                </c:pt>
                <c:pt idx="8">
                  <c:v>202.35493537811325</c:v>
                </c:pt>
                <c:pt idx="9">
                  <c:v>200.75952740557258</c:v>
                </c:pt>
                <c:pt idx="10">
                  <c:v>191.9247211612666</c:v>
                </c:pt>
                <c:pt idx="11">
                  <c:v>194.40619690528533</c:v>
                </c:pt>
                <c:pt idx="12">
                  <c:v>192.60576126998507</c:v>
                </c:pt>
                <c:pt idx="13">
                  <c:v>189.75797330209153</c:v>
                </c:pt>
                <c:pt idx="14">
                  <c:v>185.93829643309422</c:v>
                </c:pt>
                <c:pt idx="15">
                  <c:v>185.22702706761959</c:v>
                </c:pt>
                <c:pt idx="16">
                  <c:v>186.30783275376959</c:v>
                </c:pt>
                <c:pt idx="17">
                  <c:v>187.03614470297396</c:v>
                </c:pt>
                <c:pt idx="18">
                  <c:v>188.60458574825802</c:v>
                </c:pt>
                <c:pt idx="19">
                  <c:v>193.63472041831696</c:v>
                </c:pt>
                <c:pt idx="20">
                  <c:v>197.40664765272646</c:v>
                </c:pt>
                <c:pt idx="21">
                  <c:v>194.82778827683521</c:v>
                </c:pt>
                <c:pt idx="22">
                  <c:v>193.30521989457438</c:v>
                </c:pt>
                <c:pt idx="23">
                  <c:v>189.30405596918726</c:v>
                </c:pt>
                <c:pt idx="24">
                  <c:v>196.84053163595348</c:v>
                </c:pt>
                <c:pt idx="25">
                  <c:v>191.05446482079472</c:v>
                </c:pt>
                <c:pt idx="26">
                  <c:v>191.65988004740157</c:v>
                </c:pt>
                <c:pt idx="27">
                  <c:v>183.8378992024337</c:v>
                </c:pt>
                <c:pt idx="28">
                  <c:v>174.71877501209048</c:v>
                </c:pt>
                <c:pt idx="29">
                  <c:v>161.73279914807543</c:v>
                </c:pt>
                <c:pt idx="30">
                  <c:v>155.88072859608155</c:v>
                </c:pt>
                <c:pt idx="31">
                  <c:v>155.29677154823699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B9C-4921-9CFD-A1F66D18A824}"/>
            </c:ext>
          </c:extLst>
        </c:ser>
        <c:ser>
          <c:idx val="3"/>
          <c:order val="3"/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Talnagögn!$C$103:$AH$103</c:f>
              <c:numCache>
                <c:formatCode>0</c:formatCode>
                <c:ptCount val="32"/>
                <c:pt idx="0">
                  <c:v>41.040943385060714</c:v>
                </c:pt>
                <c:pt idx="1">
                  <c:v>42.165300031579292</c:v>
                </c:pt>
                <c:pt idx="2">
                  <c:v>42.788735940783063</c:v>
                </c:pt>
                <c:pt idx="3">
                  <c:v>43.669539545090345</c:v>
                </c:pt>
                <c:pt idx="4">
                  <c:v>44.636329444022763</c:v>
                </c:pt>
                <c:pt idx="5">
                  <c:v>44.552501874119407</c:v>
                </c:pt>
                <c:pt idx="6">
                  <c:v>45.68391536080383</c:v>
                </c:pt>
                <c:pt idx="7">
                  <c:v>45.276087502850373</c:v>
                </c:pt>
                <c:pt idx="8">
                  <c:v>45.103718578746637</c:v>
                </c:pt>
                <c:pt idx="9">
                  <c:v>44.1253518888389</c:v>
                </c:pt>
                <c:pt idx="10">
                  <c:v>42.032919707128642</c:v>
                </c:pt>
                <c:pt idx="11">
                  <c:v>42.171372633761202</c:v>
                </c:pt>
                <c:pt idx="12">
                  <c:v>40.406413536931431</c:v>
                </c:pt>
                <c:pt idx="13">
                  <c:v>40.816286582446622</c:v>
                </c:pt>
                <c:pt idx="14">
                  <c:v>41.225316650513008</c:v>
                </c:pt>
                <c:pt idx="15">
                  <c:v>42.611314261044889</c:v>
                </c:pt>
                <c:pt idx="16">
                  <c:v>43.064656795076644</c:v>
                </c:pt>
                <c:pt idx="17">
                  <c:v>43.742268686023337</c:v>
                </c:pt>
                <c:pt idx="18">
                  <c:v>44.263236735297383</c:v>
                </c:pt>
                <c:pt idx="19">
                  <c:v>43.892169054541903</c:v>
                </c:pt>
                <c:pt idx="20">
                  <c:v>43.817706492683662</c:v>
                </c:pt>
                <c:pt idx="21">
                  <c:v>44.432997669969559</c:v>
                </c:pt>
                <c:pt idx="22">
                  <c:v>44.005281611045213</c:v>
                </c:pt>
                <c:pt idx="23">
                  <c:v>42.651797891294791</c:v>
                </c:pt>
                <c:pt idx="24">
                  <c:v>44.298536416991148</c:v>
                </c:pt>
                <c:pt idx="25">
                  <c:v>44.125654462871765</c:v>
                </c:pt>
                <c:pt idx="26">
                  <c:v>44.060823730077004</c:v>
                </c:pt>
                <c:pt idx="27">
                  <c:v>42.930835431276947</c:v>
                </c:pt>
                <c:pt idx="28">
                  <c:v>38.594190185236286</c:v>
                </c:pt>
                <c:pt idx="29">
                  <c:v>40.167302229594945</c:v>
                </c:pt>
                <c:pt idx="30">
                  <c:v>40.793771837022298</c:v>
                </c:pt>
                <c:pt idx="31">
                  <c:v>39.187220783116842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B9C-4921-9CFD-A1F66D18A824}"/>
            </c:ext>
          </c:extLst>
        </c:ser>
        <c:ser>
          <c:idx val="10"/>
          <c:order val="4"/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Talnagögn!$C$107:$AH$107</c:f>
              <c:numCache>
                <c:formatCode>0</c:formatCode>
                <c:ptCount val="32"/>
                <c:pt idx="0">
                  <c:v>54.320350088033706</c:v>
                </c:pt>
                <c:pt idx="1">
                  <c:v>56.785485802548827</c:v>
                </c:pt>
                <c:pt idx="2">
                  <c:v>58.779936347285393</c:v>
                </c:pt>
                <c:pt idx="3">
                  <c:v>59.850887862339299</c:v>
                </c:pt>
                <c:pt idx="4">
                  <c:v>61.724389225468769</c:v>
                </c:pt>
                <c:pt idx="5">
                  <c:v>62.740094233589261</c:v>
                </c:pt>
                <c:pt idx="6">
                  <c:v>63.757948552559171</c:v>
                </c:pt>
                <c:pt idx="7">
                  <c:v>64.603854447638099</c:v>
                </c:pt>
                <c:pt idx="8">
                  <c:v>66.031811712528167</c:v>
                </c:pt>
                <c:pt idx="9">
                  <c:v>66.59611273396709</c:v>
                </c:pt>
                <c:pt idx="10">
                  <c:v>66.966784138884236</c:v>
                </c:pt>
                <c:pt idx="11">
                  <c:v>67.301790967458686</c:v>
                </c:pt>
                <c:pt idx="12">
                  <c:v>68.220153299337369</c:v>
                </c:pt>
                <c:pt idx="13">
                  <c:v>69.276187035406579</c:v>
                </c:pt>
                <c:pt idx="14">
                  <c:v>70.978980371859535</c:v>
                </c:pt>
                <c:pt idx="15">
                  <c:v>72.160730929169461</c:v>
                </c:pt>
                <c:pt idx="16">
                  <c:v>72.309470729669755</c:v>
                </c:pt>
                <c:pt idx="17">
                  <c:v>72.458195197272033</c:v>
                </c:pt>
                <c:pt idx="18">
                  <c:v>72.74044574267559</c:v>
                </c:pt>
                <c:pt idx="19">
                  <c:v>72.866817609745411</c:v>
                </c:pt>
                <c:pt idx="20">
                  <c:v>72.903416137100706</c:v>
                </c:pt>
                <c:pt idx="21">
                  <c:v>72.947932263410436</c:v>
                </c:pt>
                <c:pt idx="22">
                  <c:v>72.996848440308028</c:v>
                </c:pt>
                <c:pt idx="23">
                  <c:v>73.043372996452547</c:v>
                </c:pt>
                <c:pt idx="24">
                  <c:v>73.094285417483846</c:v>
                </c:pt>
                <c:pt idx="25">
                  <c:v>73.189354169591411</c:v>
                </c:pt>
                <c:pt idx="26">
                  <c:v>73.264347133793663</c:v>
                </c:pt>
                <c:pt idx="27">
                  <c:v>73.424333047941957</c:v>
                </c:pt>
                <c:pt idx="28">
                  <c:v>73.660226874469402</c:v>
                </c:pt>
                <c:pt idx="29">
                  <c:v>73.901974428457819</c:v>
                </c:pt>
                <c:pt idx="30">
                  <c:v>74.213856957856677</c:v>
                </c:pt>
                <c:pt idx="31">
                  <c:v>74.438146584495641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B9C-4921-9CFD-A1F66D18A824}"/>
            </c:ext>
          </c:extLst>
        </c:ser>
        <c:ser>
          <c:idx val="4"/>
          <c:order val="5"/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Talnagögn!$C$108:$AH$108</c:f>
              <c:numCache>
                <c:formatCode>0</c:formatCode>
                <c:ptCount val="32"/>
                <c:pt idx="0">
                  <c:v>25.275854558389597</c:v>
                </c:pt>
                <c:pt idx="1">
                  <c:v>22.771892679881034</c:v>
                </c:pt>
                <c:pt idx="2">
                  <c:v>18.616493228338754</c:v>
                </c:pt>
                <c:pt idx="3">
                  <c:v>19.146516273434941</c:v>
                </c:pt>
                <c:pt idx="4">
                  <c:v>18.681596661097615</c:v>
                </c:pt>
                <c:pt idx="5">
                  <c:v>18.407576799902017</c:v>
                </c:pt>
                <c:pt idx="6">
                  <c:v>18.666102260625166</c:v>
                </c:pt>
                <c:pt idx="7">
                  <c:v>18.418114920293988</c:v>
                </c:pt>
                <c:pt idx="8">
                  <c:v>19.70181710520842</c:v>
                </c:pt>
                <c:pt idx="9">
                  <c:v>19.217961550750033</c:v>
                </c:pt>
                <c:pt idx="10">
                  <c:v>20.86698555344708</c:v>
                </c:pt>
                <c:pt idx="11">
                  <c:v>21.135599890911749</c:v>
                </c:pt>
                <c:pt idx="12">
                  <c:v>20.84314079484102</c:v>
                </c:pt>
                <c:pt idx="13">
                  <c:v>20.540372806043251</c:v>
                </c:pt>
                <c:pt idx="14">
                  <c:v>20.170363464214461</c:v>
                </c:pt>
                <c:pt idx="15">
                  <c:v>21.101456031915063</c:v>
                </c:pt>
                <c:pt idx="16">
                  <c:v>23.238823595884583</c:v>
                </c:pt>
                <c:pt idx="17">
                  <c:v>23.752729308550784</c:v>
                </c:pt>
                <c:pt idx="18">
                  <c:v>23.621706446061467</c:v>
                </c:pt>
                <c:pt idx="19">
                  <c:v>23.527841684166219</c:v>
                </c:pt>
                <c:pt idx="20">
                  <c:v>20.471825896513337</c:v>
                </c:pt>
                <c:pt idx="21">
                  <c:v>22.478535920681679</c:v>
                </c:pt>
                <c:pt idx="22">
                  <c:v>20.255361430740209</c:v>
                </c:pt>
                <c:pt idx="23">
                  <c:v>18.813640145058571</c:v>
                </c:pt>
                <c:pt idx="24">
                  <c:v>21.779133087889363</c:v>
                </c:pt>
                <c:pt idx="25">
                  <c:v>21.858192561798887</c:v>
                </c:pt>
                <c:pt idx="26">
                  <c:v>23.15354583793453</c:v>
                </c:pt>
                <c:pt idx="27">
                  <c:v>23.055761869260891</c:v>
                </c:pt>
                <c:pt idx="28">
                  <c:v>22.540896439464859</c:v>
                </c:pt>
                <c:pt idx="29">
                  <c:v>21.907484717707007</c:v>
                </c:pt>
                <c:pt idx="30">
                  <c:v>21.396563368953707</c:v>
                </c:pt>
                <c:pt idx="31">
                  <c:v>21.014267028935024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BB9C-4921-9CFD-A1F66D18A824}"/>
            </c:ext>
          </c:extLst>
        </c:ser>
        <c:ser>
          <c:idx val="5"/>
          <c:order val="6"/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Talnagögn!$C$111:$BK$111</c:f>
              <c:numCache>
                <c:formatCode>0</c:formatCode>
                <c:ptCount val="61"/>
                <c:pt idx="32">
                  <c:v>144.20395832597674</c:v>
                </c:pt>
                <c:pt idx="33">
                  <c:v>144.09170830546216</c:v>
                </c:pt>
                <c:pt idx="34">
                  <c:v>143.96702629078212</c:v>
                </c:pt>
                <c:pt idx="35">
                  <c:v>143.84251065414634</c:v>
                </c:pt>
                <c:pt idx="36">
                  <c:v>143.71816060064927</c:v>
                </c:pt>
                <c:pt idx="37">
                  <c:v>143.59397535102505</c:v>
                </c:pt>
                <c:pt idx="38">
                  <c:v>143.46995413896718</c:v>
                </c:pt>
                <c:pt idx="39">
                  <c:v>143.34609620871291</c:v>
                </c:pt>
                <c:pt idx="40">
                  <c:v>143.22240081286662</c:v>
                </c:pt>
                <c:pt idx="41">
                  <c:v>143.09886721044532</c:v>
                </c:pt>
                <c:pt idx="42">
                  <c:v>142.97549466512751</c:v>
                </c:pt>
                <c:pt idx="43">
                  <c:v>142.85228244368741</c:v>
                </c:pt>
                <c:pt idx="44">
                  <c:v>142.72922981460002</c:v>
                </c:pt>
                <c:pt idx="45">
                  <c:v>142.60633604680251</c:v>
                </c:pt>
                <c:pt idx="46">
                  <c:v>142.48360040859836</c:v>
                </c:pt>
                <c:pt idx="47">
                  <c:v>142.36102216669238</c:v>
                </c:pt>
                <c:pt idx="48">
                  <c:v>142.23860058534564</c:v>
                </c:pt>
                <c:pt idx="49">
                  <c:v>142.11633492563868</c:v>
                </c:pt>
                <c:pt idx="50">
                  <c:v>141.99422444483602</c:v>
                </c:pt>
                <c:pt idx="51">
                  <c:v>141.87226839583991</c:v>
                </c:pt>
                <c:pt idx="52">
                  <c:v>141.75046602672791</c:v>
                </c:pt>
                <c:pt idx="53">
                  <c:v>141.62881658036588</c:v>
                </c:pt>
                <c:pt idx="54">
                  <c:v>141.50731929408903</c:v>
                </c:pt>
                <c:pt idx="55">
                  <c:v>141.38597339944627</c:v>
                </c:pt>
                <c:pt idx="56">
                  <c:v>141.26477812199968</c:v>
                </c:pt>
                <c:pt idx="57">
                  <c:v>141.14373268117603</c:v>
                </c:pt>
                <c:pt idx="58">
                  <c:v>141.02283629016526</c:v>
                </c:pt>
                <c:pt idx="59">
                  <c:v>140.90208815585893</c:v>
                </c:pt>
                <c:pt idx="60">
                  <c:v>140.78148747882813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BB9C-4921-9CFD-A1F66D18A824}"/>
            </c:ext>
          </c:extLst>
        </c:ser>
        <c:ser>
          <c:idx val="6"/>
          <c:order val="7"/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Talnagögn!$C$113:$BK$113</c:f>
              <c:numCache>
                <c:formatCode>0</c:formatCode>
                <c:ptCount val="61"/>
                <c:pt idx="32">
                  <c:v>182.06370736553097</c:v>
                </c:pt>
                <c:pt idx="33">
                  <c:v>181.62690923480039</c:v>
                </c:pt>
                <c:pt idx="34">
                  <c:v>181.18424351905207</c:v>
                </c:pt>
                <c:pt idx="35">
                  <c:v>180.73581646294249</c:v>
                </c:pt>
                <c:pt idx="36">
                  <c:v>180.28173252394572</c:v>
                </c:pt>
                <c:pt idx="37">
                  <c:v>179.82209441191969</c:v>
                </c:pt>
                <c:pt idx="38">
                  <c:v>179.35700312762904</c:v>
                </c:pt>
                <c:pt idx="39">
                  <c:v>178.8865580002518</c:v>
                </c:pt>
                <c:pt idx="40">
                  <c:v>178.41085672390594</c:v>
                </c:pt>
                <c:pt idx="41">
                  <c:v>177.92999539321724</c:v>
                </c:pt>
                <c:pt idx="42">
                  <c:v>177.4440685379675</c:v>
                </c:pt>
                <c:pt idx="43">
                  <c:v>176.95316915684248</c:v>
                </c:pt>
                <c:pt idx="44">
                  <c:v>176.45738875030773</c:v>
                </c:pt>
                <c:pt idx="45">
                  <c:v>175.9568173526437</c:v>
                </c:pt>
                <c:pt idx="46">
                  <c:v>175.45154356315828</c:v>
                </c:pt>
                <c:pt idx="47">
                  <c:v>174.94165457660338</c:v>
                </c:pt>
                <c:pt idx="48">
                  <c:v>174.4272362128203</c:v>
                </c:pt>
                <c:pt idx="49">
                  <c:v>173.90837294563678</c:v>
                </c:pt>
                <c:pt idx="50">
                  <c:v>173.38514793103266</c:v>
                </c:pt>
                <c:pt idx="51">
                  <c:v>172.85764303460087</c:v>
                </c:pt>
                <c:pt idx="52">
                  <c:v>172.32593885832469</c:v>
                </c:pt>
                <c:pt idx="53">
                  <c:v>171.79011476668197</c:v>
                </c:pt>
                <c:pt idx="54">
                  <c:v>171.25024891210938</c:v>
                </c:pt>
                <c:pt idx="55">
                  <c:v>170.70641825983236</c:v>
                </c:pt>
                <c:pt idx="56">
                  <c:v>170.15869861208711</c:v>
                </c:pt>
                <c:pt idx="57">
                  <c:v>169.60716463174603</c:v>
                </c:pt>
                <c:pt idx="58">
                  <c:v>169.0518898653724</c:v>
                </c:pt>
                <c:pt idx="59">
                  <c:v>168.49294676570545</c:v>
                </c:pt>
                <c:pt idx="60">
                  <c:v>167.93040671360779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BB9C-4921-9CFD-A1F66D18A824}"/>
            </c:ext>
          </c:extLst>
        </c:ser>
        <c:ser>
          <c:idx val="7"/>
          <c:order val="8"/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Talnagögn!$C$117:$BK$117</c:f>
              <c:numCache>
                <c:formatCode>0</c:formatCode>
                <c:ptCount val="61"/>
                <c:pt idx="32">
                  <c:v>153.89272660360217</c:v>
                </c:pt>
                <c:pt idx="33">
                  <c:v>152.60853770098419</c:v>
                </c:pt>
                <c:pt idx="34">
                  <c:v>151.33061532234481</c:v>
                </c:pt>
                <c:pt idx="35">
                  <c:v>150.058903030632</c:v>
                </c:pt>
                <c:pt idx="36">
                  <c:v>148.79334508208248</c:v>
                </c:pt>
                <c:pt idx="37">
                  <c:v>147.53388641544032</c:v>
                </c:pt>
                <c:pt idx="38">
                  <c:v>146.28047264137726</c:v>
                </c:pt>
                <c:pt idx="39">
                  <c:v>145.03305003211909</c:v>
                </c:pt>
                <c:pt idx="40">
                  <c:v>143.79156551126289</c:v>
                </c:pt>
                <c:pt idx="41">
                  <c:v>142.55596664378658</c:v>
                </c:pt>
                <c:pt idx="42">
                  <c:v>141.32620162624949</c:v>
                </c:pt>
                <c:pt idx="43">
                  <c:v>140.1022192771712</c:v>
                </c:pt>
                <c:pt idx="44">
                  <c:v>138.88396902759197</c:v>
                </c:pt>
                <c:pt idx="45">
                  <c:v>137.67140091180798</c:v>
                </c:pt>
                <c:pt idx="46">
                  <c:v>136.46446555827552</c:v>
                </c:pt>
                <c:pt idx="47">
                  <c:v>135.26311418068696</c:v>
                </c:pt>
                <c:pt idx="48">
                  <c:v>134.06729856920592</c:v>
                </c:pt>
                <c:pt idx="49">
                  <c:v>132.87697108186384</c:v>
                </c:pt>
                <c:pt idx="50">
                  <c:v>131.69208463611565</c:v>
                </c:pt>
                <c:pt idx="51">
                  <c:v>130.51259270054513</c:v>
                </c:pt>
                <c:pt idx="52">
                  <c:v>129.3384492867221</c:v>
                </c:pt>
                <c:pt idx="53">
                  <c:v>128.16960894120649</c:v>
                </c:pt>
                <c:pt idx="54">
                  <c:v>127.00602673769355</c:v>
                </c:pt>
                <c:pt idx="55">
                  <c:v>125.84765826930389</c:v>
                </c:pt>
                <c:pt idx="56">
                  <c:v>124.69445964100744</c:v>
                </c:pt>
                <c:pt idx="57">
                  <c:v>123.54638746218151</c:v>
                </c:pt>
                <c:pt idx="58">
                  <c:v>122.40339883930461</c:v>
                </c:pt>
                <c:pt idx="59">
                  <c:v>121.26545136877537</c:v>
                </c:pt>
                <c:pt idx="60">
                  <c:v>120.13250312985915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BB9C-4921-9CFD-A1F66D18A824}"/>
            </c:ext>
          </c:extLst>
        </c:ser>
        <c:ser>
          <c:idx val="8"/>
          <c:order val="9"/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Talnagögn!$C$121:$BK$121</c:f>
              <c:numCache>
                <c:formatCode>0</c:formatCode>
                <c:ptCount val="61"/>
                <c:pt idx="32">
                  <c:v>41.910688413753377</c:v>
                </c:pt>
                <c:pt idx="33">
                  <c:v>41.851302709447978</c:v>
                </c:pt>
                <c:pt idx="34">
                  <c:v>41.791917005142608</c:v>
                </c:pt>
                <c:pt idx="35">
                  <c:v>41.732531300837209</c:v>
                </c:pt>
                <c:pt idx="36">
                  <c:v>41.673145596531818</c:v>
                </c:pt>
                <c:pt idx="37">
                  <c:v>41.61375989222644</c:v>
                </c:pt>
                <c:pt idx="38">
                  <c:v>41.554374187921056</c:v>
                </c:pt>
                <c:pt idx="39">
                  <c:v>41.494988483615664</c:v>
                </c:pt>
                <c:pt idx="40">
                  <c:v>41.435602779310301</c:v>
                </c:pt>
                <c:pt idx="41">
                  <c:v>41.376217075004902</c:v>
                </c:pt>
                <c:pt idx="42">
                  <c:v>41.316831370699525</c:v>
                </c:pt>
                <c:pt idx="43">
                  <c:v>41.25744566639414</c:v>
                </c:pt>
                <c:pt idx="44">
                  <c:v>41.198059962088756</c:v>
                </c:pt>
                <c:pt idx="45">
                  <c:v>41.138674257783379</c:v>
                </c:pt>
                <c:pt idx="46">
                  <c:v>41.079288553478001</c:v>
                </c:pt>
                <c:pt idx="47">
                  <c:v>41.019902849172588</c:v>
                </c:pt>
                <c:pt idx="48">
                  <c:v>40.960517144867225</c:v>
                </c:pt>
                <c:pt idx="49">
                  <c:v>40.901131440561826</c:v>
                </c:pt>
                <c:pt idx="50">
                  <c:v>40.841745736256456</c:v>
                </c:pt>
                <c:pt idx="51">
                  <c:v>40.782360031951086</c:v>
                </c:pt>
                <c:pt idx="52">
                  <c:v>40.722974327645687</c:v>
                </c:pt>
                <c:pt idx="53">
                  <c:v>40.663588623340296</c:v>
                </c:pt>
                <c:pt idx="54">
                  <c:v>40.604202919034918</c:v>
                </c:pt>
                <c:pt idx="55">
                  <c:v>40.544817214729534</c:v>
                </c:pt>
                <c:pt idx="56">
                  <c:v>40.485431510424135</c:v>
                </c:pt>
                <c:pt idx="57">
                  <c:v>40.426045806118772</c:v>
                </c:pt>
                <c:pt idx="58">
                  <c:v>40.366660101813387</c:v>
                </c:pt>
                <c:pt idx="59">
                  <c:v>40.307274397507989</c:v>
                </c:pt>
                <c:pt idx="60">
                  <c:v>40.247888693202619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BB9C-4921-9CFD-A1F66D18A824}"/>
            </c:ext>
          </c:extLst>
        </c:ser>
        <c:ser>
          <c:idx val="11"/>
          <c:order val="10"/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Talnagögn!$C$125:$BK$125</c:f>
              <c:numCache>
                <c:formatCode>0</c:formatCode>
                <c:ptCount val="61"/>
                <c:pt idx="32">
                  <c:v>73.857985882890574</c:v>
                </c:pt>
                <c:pt idx="33">
                  <c:v>73.958591677420543</c:v>
                </c:pt>
                <c:pt idx="34">
                  <c:v>74.068417240860128</c:v>
                </c:pt>
                <c:pt idx="35">
                  <c:v>74.270519790363309</c:v>
                </c:pt>
                <c:pt idx="36">
                  <c:v>74.694099427195155</c:v>
                </c:pt>
                <c:pt idx="37">
                  <c:v>75.126898909268206</c:v>
                </c:pt>
                <c:pt idx="38">
                  <c:v>75.513546800740073</c:v>
                </c:pt>
                <c:pt idx="39">
                  <c:v>75.521264736936487</c:v>
                </c:pt>
                <c:pt idx="40">
                  <c:v>75.528974016875182</c:v>
                </c:pt>
                <c:pt idx="41">
                  <c:v>75.536674665455109</c:v>
                </c:pt>
                <c:pt idx="42">
                  <c:v>75.544366707468058</c:v>
                </c:pt>
                <c:pt idx="43">
                  <c:v>75.552050167599447</c:v>
                </c:pt>
                <c:pt idx="44">
                  <c:v>75.559725070428783</c:v>
                </c:pt>
                <c:pt idx="45">
                  <c:v>75.567391440430328</c:v>
                </c:pt>
                <c:pt idx="46">
                  <c:v>75.575049301973692</c:v>
                </c:pt>
                <c:pt idx="47">
                  <c:v>75.582698679324395</c:v>
                </c:pt>
                <c:pt idx="48">
                  <c:v>75.590339596644512</c:v>
                </c:pt>
                <c:pt idx="49">
                  <c:v>75.597972077993248</c:v>
                </c:pt>
                <c:pt idx="50">
                  <c:v>75.605596147327475</c:v>
                </c:pt>
                <c:pt idx="51">
                  <c:v>75.613223517046904</c:v>
                </c:pt>
                <c:pt idx="52">
                  <c:v>75.62083317235232</c:v>
                </c:pt>
                <c:pt idx="53">
                  <c:v>75.628434487730246</c:v>
                </c:pt>
                <c:pt idx="54">
                  <c:v>75.636027486731692</c:v>
                </c:pt>
                <c:pt idx="55">
                  <c:v>75.643612192808135</c:v>
                </c:pt>
                <c:pt idx="56">
                  <c:v>75.651188629312145</c:v>
                </c:pt>
                <c:pt idx="57">
                  <c:v>75.658756819498038</c:v>
                </c:pt>
                <c:pt idx="58">
                  <c:v>75.666316786522273</c:v>
                </c:pt>
                <c:pt idx="59">
                  <c:v>75.673868553444123</c:v>
                </c:pt>
                <c:pt idx="60">
                  <c:v>75.68141214322614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BB9C-4921-9CFD-A1F66D18A824}"/>
            </c:ext>
          </c:extLst>
        </c:ser>
        <c:ser>
          <c:idx val="9"/>
          <c:order val="11"/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Talnagögn!$C$126:$BK$126</c:f>
              <c:numCache>
                <c:formatCode>0</c:formatCode>
                <c:ptCount val="61"/>
                <c:pt idx="32">
                  <c:v>22.135582481193296</c:v>
                </c:pt>
                <c:pt idx="33">
                  <c:v>22.261267480219431</c:v>
                </c:pt>
                <c:pt idx="34">
                  <c:v>22.355377284398628</c:v>
                </c:pt>
                <c:pt idx="35">
                  <c:v>22.449587420099192</c:v>
                </c:pt>
                <c:pt idx="36">
                  <c:v>22.543896622769466</c:v>
                </c:pt>
                <c:pt idx="37">
                  <c:v>22.638303672981806</c:v>
                </c:pt>
                <c:pt idx="38">
                  <c:v>22.732807393274129</c:v>
                </c:pt>
                <c:pt idx="39">
                  <c:v>22.827406645229416</c:v>
                </c:pt>
                <c:pt idx="40">
                  <c:v>22.922100326779741</c:v>
                </c:pt>
                <c:pt idx="41">
                  <c:v>23.016887369714482</c:v>
                </c:pt>
                <c:pt idx="42">
                  <c:v>23.111766737378957</c:v>
                </c:pt>
                <c:pt idx="43">
                  <c:v>23.206737422549736</c:v>
                </c:pt>
                <c:pt idx="44">
                  <c:v>23.301798445470922</c:v>
                </c:pt>
                <c:pt idx="45">
                  <c:v>23.396948852040964</c:v>
                </c:pt>
                <c:pt idx="46">
                  <c:v>23.492187712141003</c:v>
                </c:pt>
                <c:pt idx="47">
                  <c:v>23.587514118086006</c:v>
                </c:pt>
                <c:pt idx="48">
                  <c:v>23.682927183198672</c:v>
                </c:pt>
                <c:pt idx="49">
                  <c:v>23.778426040493173</c:v>
                </c:pt>
                <c:pt idx="50">
                  <c:v>23.8740098414562</c:v>
                </c:pt>
                <c:pt idx="51">
                  <c:v>23.969677754925328</c:v>
                </c:pt>
                <c:pt idx="52">
                  <c:v>24.06542896605265</c:v>
                </c:pt>
                <c:pt idx="53">
                  <c:v>24.16126267534662</c:v>
                </c:pt>
                <c:pt idx="54">
                  <c:v>24.257178097790188</c:v>
                </c:pt>
                <c:pt idx="55">
                  <c:v>24.353174462024867</c:v>
                </c:pt>
                <c:pt idx="56">
                  <c:v>24.449251009599152</c:v>
                </c:pt>
                <c:pt idx="57">
                  <c:v>24.545406994274003</c:v>
                </c:pt>
                <c:pt idx="58">
                  <c:v>24.64164168138268</c:v>
                </c:pt>
                <c:pt idx="59">
                  <c:v>24.737954347239338</c:v>
                </c:pt>
                <c:pt idx="60">
                  <c:v>24.834344278594131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Talnagögn!#REF!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BB9C-4921-9CFD-A1F66D18A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597960"/>
        <c:axId val="690606160"/>
      </c:barChart>
      <c:dateAx>
        <c:axId val="690597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690606160"/>
        <c:crosses val="autoZero"/>
        <c:auto val="0"/>
        <c:lblOffset val="100"/>
        <c:baseTimeUnit val="days"/>
        <c:majorUnit val="5"/>
        <c:majorTimeUnit val="days"/>
      </c:dateAx>
      <c:valAx>
        <c:axId val="69060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[kt CO</a:t>
                </a:r>
                <a:r>
                  <a:rPr lang="en-GB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.]</a:t>
                </a:r>
              </a:p>
            </c:rich>
          </c:tx>
          <c:layout>
            <c:manualLayout>
              <c:xMode val="edge"/>
              <c:yMode val="edge"/>
              <c:x val="9.8836161010352769E-4"/>
              <c:y val="0.251633671943417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6905979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3.0713314365605478E-3"/>
          <c:y val="0.88693166154645575"/>
          <c:w val="0.99612191431321262"/>
          <c:h val="0.11199081336979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-5400000" vert="horz"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6911111111111"/>
          <c:y val="3.7278338105871701E-2"/>
          <c:w val="0.86287744444444447"/>
          <c:h val="0.77229018005801953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línurit)'!$C$93:$AH$93</c:f>
              <c:numCache>
                <c:formatCode>0</c:formatCode>
                <c:ptCount val="32"/>
                <c:pt idx="0">
                  <c:v>150.44129522845483</c:v>
                </c:pt>
                <c:pt idx="1">
                  <c:v>144.66734262022919</c:v>
                </c:pt>
                <c:pt idx="2">
                  <c:v>137.04310480190068</c:v>
                </c:pt>
                <c:pt idx="3">
                  <c:v>139.83902665870789</c:v>
                </c:pt>
                <c:pt idx="4">
                  <c:v>142.0403602105431</c:v>
                </c:pt>
                <c:pt idx="5">
                  <c:v>138.31115420569341</c:v>
                </c:pt>
                <c:pt idx="6">
                  <c:v>145.24115418576071</c:v>
                </c:pt>
                <c:pt idx="7">
                  <c:v>142.06809351088822</c:v>
                </c:pt>
                <c:pt idx="8">
                  <c:v>143.43159500436388</c:v>
                </c:pt>
                <c:pt idx="9">
                  <c:v>147.9797270107789</c:v>
                </c:pt>
                <c:pt idx="10">
                  <c:v>145.83926108089997</c:v>
                </c:pt>
                <c:pt idx="11">
                  <c:v>144.6098463847932</c:v>
                </c:pt>
                <c:pt idx="12">
                  <c:v>136.58773531475569</c:v>
                </c:pt>
                <c:pt idx="13">
                  <c:v>134.41323756154591</c:v>
                </c:pt>
                <c:pt idx="14">
                  <c:v>134.15579071432157</c:v>
                </c:pt>
                <c:pt idx="15">
                  <c:v>131.70909389229763</c:v>
                </c:pt>
                <c:pt idx="16">
                  <c:v>146.01583558935283</c:v>
                </c:pt>
                <c:pt idx="17">
                  <c:v>153.8235970895839</c:v>
                </c:pt>
                <c:pt idx="18">
                  <c:v>165.27752816907139</c:v>
                </c:pt>
                <c:pt idx="19">
                  <c:v>147.53553095759739</c:v>
                </c:pt>
                <c:pt idx="20">
                  <c:v>139.34634751623935</c:v>
                </c:pt>
                <c:pt idx="21">
                  <c:v>137.95075501170763</c:v>
                </c:pt>
                <c:pt idx="22">
                  <c:v>145.86294076640218</c:v>
                </c:pt>
                <c:pt idx="23">
                  <c:v>140.86932762720303</c:v>
                </c:pt>
                <c:pt idx="24">
                  <c:v>158.92819645214706</c:v>
                </c:pt>
                <c:pt idx="25">
                  <c:v>145.55609802612909</c:v>
                </c:pt>
                <c:pt idx="26">
                  <c:v>141.52055294387526</c:v>
                </c:pt>
                <c:pt idx="27">
                  <c:v>151.31043532797901</c:v>
                </c:pt>
                <c:pt idx="28">
                  <c:v>142.4998032561015</c:v>
                </c:pt>
                <c:pt idx="29">
                  <c:v>137.61054664153966</c:v>
                </c:pt>
                <c:pt idx="30">
                  <c:v>140.26947120225847</c:v>
                </c:pt>
                <c:pt idx="31">
                  <c:v>144.54088869390407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FCA-42E0-B93F-22D845DFA6DB}"/>
            </c:ext>
          </c:extLst>
        </c:ser>
        <c:ser>
          <c:idx val="1"/>
          <c:order val="1"/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línurit)'!$C$95:$AH$95</c:f>
              <c:numCache>
                <c:formatCode>0</c:formatCode>
                <c:ptCount val="32"/>
                <c:pt idx="0">
                  <c:v>192.20094199544212</c:v>
                </c:pt>
                <c:pt idx="1">
                  <c:v>195.18436966709902</c:v>
                </c:pt>
                <c:pt idx="2">
                  <c:v>196.82497900070805</c:v>
                </c:pt>
                <c:pt idx="3">
                  <c:v>192.09492646278537</c:v>
                </c:pt>
                <c:pt idx="4">
                  <c:v>187.86875460942028</c:v>
                </c:pt>
                <c:pt idx="5">
                  <c:v>188.1937070400223</c:v>
                </c:pt>
                <c:pt idx="6">
                  <c:v>190.49450776134904</c:v>
                </c:pt>
                <c:pt idx="7">
                  <c:v>180.9846176698141</c:v>
                </c:pt>
                <c:pt idx="8">
                  <c:v>183.47592245104329</c:v>
                </c:pt>
                <c:pt idx="9">
                  <c:v>179.02719127428284</c:v>
                </c:pt>
                <c:pt idx="10">
                  <c:v>173.76600133805795</c:v>
                </c:pt>
                <c:pt idx="11">
                  <c:v>170.21346054419556</c:v>
                </c:pt>
                <c:pt idx="12">
                  <c:v>164.0710730857063</c:v>
                </c:pt>
                <c:pt idx="13">
                  <c:v>160.16781746103138</c:v>
                </c:pt>
                <c:pt idx="14">
                  <c:v>156.4966096758225</c:v>
                </c:pt>
                <c:pt idx="15">
                  <c:v>157.97152704909882</c:v>
                </c:pt>
                <c:pt idx="16">
                  <c:v>165.39195259850865</c:v>
                </c:pt>
                <c:pt idx="17">
                  <c:v>171.56695832240527</c:v>
                </c:pt>
                <c:pt idx="18">
                  <c:v>174.67643462073761</c:v>
                </c:pt>
                <c:pt idx="19">
                  <c:v>177.02950134040441</c:v>
                </c:pt>
                <c:pt idx="20">
                  <c:v>172.42404667538381</c:v>
                </c:pt>
                <c:pt idx="21">
                  <c:v>171.82313964613476</c:v>
                </c:pt>
                <c:pt idx="22">
                  <c:v>164.29051397063529</c:v>
                </c:pt>
                <c:pt idx="23">
                  <c:v>160.28734392419733</c:v>
                </c:pt>
                <c:pt idx="24">
                  <c:v>173.34096068612126</c:v>
                </c:pt>
                <c:pt idx="25">
                  <c:v>183.44349544080416</c:v>
                </c:pt>
                <c:pt idx="26">
                  <c:v>185.06810615505253</c:v>
                </c:pt>
                <c:pt idx="27">
                  <c:v>185.02551891546273</c:v>
                </c:pt>
                <c:pt idx="28">
                  <c:v>185.76030744383331</c:v>
                </c:pt>
                <c:pt idx="29">
                  <c:v>186.14585608678888</c:v>
                </c:pt>
                <c:pt idx="30">
                  <c:v>184.45492211828599</c:v>
                </c:pt>
                <c:pt idx="31">
                  <c:v>185.5941172150963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FCA-42E0-B93F-22D845DFA6DB}"/>
            </c:ext>
          </c:extLst>
        </c:ser>
        <c:ser>
          <c:idx val="2"/>
          <c:order val="2"/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línurit)'!$C$99:$AH$99</c:f>
              <c:numCache>
                <c:formatCode>0</c:formatCode>
                <c:ptCount val="32"/>
                <c:pt idx="0">
                  <c:v>231.97309834392286</c:v>
                </c:pt>
                <c:pt idx="1">
                  <c:v>215.53232986075906</c:v>
                </c:pt>
                <c:pt idx="2">
                  <c:v>204.67702358001839</c:v>
                </c:pt>
                <c:pt idx="3">
                  <c:v>205.03549771918404</c:v>
                </c:pt>
                <c:pt idx="4">
                  <c:v>208.30506502958414</c:v>
                </c:pt>
                <c:pt idx="5">
                  <c:v>191.24976082106613</c:v>
                </c:pt>
                <c:pt idx="6">
                  <c:v>192.47328147554617</c:v>
                </c:pt>
                <c:pt idx="7">
                  <c:v>196.49426052130917</c:v>
                </c:pt>
                <c:pt idx="8">
                  <c:v>202.35493537811325</c:v>
                </c:pt>
                <c:pt idx="9">
                  <c:v>200.75952740557258</c:v>
                </c:pt>
                <c:pt idx="10">
                  <c:v>191.9247211612666</c:v>
                </c:pt>
                <c:pt idx="11">
                  <c:v>194.40619690528533</c:v>
                </c:pt>
                <c:pt idx="12">
                  <c:v>192.60576126998507</c:v>
                </c:pt>
                <c:pt idx="13">
                  <c:v>189.75797330209153</c:v>
                </c:pt>
                <c:pt idx="14">
                  <c:v>185.93829643309422</c:v>
                </c:pt>
                <c:pt idx="15">
                  <c:v>185.22702706761959</c:v>
                </c:pt>
                <c:pt idx="16">
                  <c:v>186.30783275376959</c:v>
                </c:pt>
                <c:pt idx="17">
                  <c:v>187.03614470297396</c:v>
                </c:pt>
                <c:pt idx="18">
                  <c:v>188.60458574825802</c:v>
                </c:pt>
                <c:pt idx="19">
                  <c:v>193.63472041831696</c:v>
                </c:pt>
                <c:pt idx="20">
                  <c:v>197.40664765272646</c:v>
                </c:pt>
                <c:pt idx="21">
                  <c:v>194.82778827683521</c:v>
                </c:pt>
                <c:pt idx="22">
                  <c:v>193.30521989457438</c:v>
                </c:pt>
                <c:pt idx="23">
                  <c:v>189.30405596918726</c:v>
                </c:pt>
                <c:pt idx="24">
                  <c:v>196.84053163595348</c:v>
                </c:pt>
                <c:pt idx="25">
                  <c:v>191.05446482079472</c:v>
                </c:pt>
                <c:pt idx="26">
                  <c:v>191.65988004740157</c:v>
                </c:pt>
                <c:pt idx="27">
                  <c:v>183.8378992024337</c:v>
                </c:pt>
                <c:pt idx="28">
                  <c:v>174.71877501209048</c:v>
                </c:pt>
                <c:pt idx="29">
                  <c:v>161.73279914807543</c:v>
                </c:pt>
                <c:pt idx="30">
                  <c:v>155.88072859608155</c:v>
                </c:pt>
                <c:pt idx="31">
                  <c:v>155.29677154823699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FCA-42E0-B93F-22D845DFA6DB}"/>
            </c:ext>
          </c:extLst>
        </c:ser>
        <c:ser>
          <c:idx val="3"/>
          <c:order val="3"/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línurit)'!$C$103:$AH$103</c:f>
              <c:numCache>
                <c:formatCode>0</c:formatCode>
                <c:ptCount val="32"/>
                <c:pt idx="0">
                  <c:v>41.040943385060714</c:v>
                </c:pt>
                <c:pt idx="1">
                  <c:v>42.165300031579292</c:v>
                </c:pt>
                <c:pt idx="2">
                  <c:v>42.788735940783063</c:v>
                </c:pt>
                <c:pt idx="3">
                  <c:v>43.669539545090345</c:v>
                </c:pt>
                <c:pt idx="4">
                  <c:v>44.636329444022763</c:v>
                </c:pt>
                <c:pt idx="5">
                  <c:v>44.552501874119407</c:v>
                </c:pt>
                <c:pt idx="6">
                  <c:v>45.68391536080383</c:v>
                </c:pt>
                <c:pt idx="7">
                  <c:v>45.276087502850373</c:v>
                </c:pt>
                <c:pt idx="8">
                  <c:v>45.103718578746637</c:v>
                </c:pt>
                <c:pt idx="9">
                  <c:v>44.1253518888389</c:v>
                </c:pt>
                <c:pt idx="10">
                  <c:v>42.032919707128642</c:v>
                </c:pt>
                <c:pt idx="11">
                  <c:v>42.171372633761202</c:v>
                </c:pt>
                <c:pt idx="12">
                  <c:v>40.406413536931431</c:v>
                </c:pt>
                <c:pt idx="13">
                  <c:v>40.816286582446622</c:v>
                </c:pt>
                <c:pt idx="14">
                  <c:v>41.225316650513008</c:v>
                </c:pt>
                <c:pt idx="15">
                  <c:v>42.611314261044889</c:v>
                </c:pt>
                <c:pt idx="16">
                  <c:v>43.064656795076644</c:v>
                </c:pt>
                <c:pt idx="17">
                  <c:v>43.742268686023337</c:v>
                </c:pt>
                <c:pt idx="18">
                  <c:v>44.263236735297383</c:v>
                </c:pt>
                <c:pt idx="19">
                  <c:v>43.892169054541903</c:v>
                </c:pt>
                <c:pt idx="20">
                  <c:v>43.817706492683662</c:v>
                </c:pt>
                <c:pt idx="21">
                  <c:v>44.432997669969559</c:v>
                </c:pt>
                <c:pt idx="22">
                  <c:v>44.005281611045213</c:v>
                </c:pt>
                <c:pt idx="23">
                  <c:v>42.651797891294791</c:v>
                </c:pt>
                <c:pt idx="24">
                  <c:v>44.298536416991148</c:v>
                </c:pt>
                <c:pt idx="25">
                  <c:v>44.125654462871765</c:v>
                </c:pt>
                <c:pt idx="26">
                  <c:v>44.060823730077004</c:v>
                </c:pt>
                <c:pt idx="27">
                  <c:v>42.930835431276947</c:v>
                </c:pt>
                <c:pt idx="28">
                  <c:v>38.594190185236286</c:v>
                </c:pt>
                <c:pt idx="29">
                  <c:v>40.167302229594945</c:v>
                </c:pt>
                <c:pt idx="30">
                  <c:v>40.793771837022298</c:v>
                </c:pt>
                <c:pt idx="31">
                  <c:v>39.187220783116842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FCA-42E0-B93F-22D845DFA6DB}"/>
            </c:ext>
          </c:extLst>
        </c:ser>
        <c:ser>
          <c:idx val="10"/>
          <c:order val="4"/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línurit)'!$C$107:$AH$107</c:f>
              <c:numCache>
                <c:formatCode>0</c:formatCode>
                <c:ptCount val="32"/>
                <c:pt idx="0">
                  <c:v>54.320350088033706</c:v>
                </c:pt>
                <c:pt idx="1">
                  <c:v>56.785485802548827</c:v>
                </c:pt>
                <c:pt idx="2">
                  <c:v>58.779936347285393</c:v>
                </c:pt>
                <c:pt idx="3">
                  <c:v>59.850887862339299</c:v>
                </c:pt>
                <c:pt idx="4">
                  <c:v>61.724389225468769</c:v>
                </c:pt>
                <c:pt idx="5">
                  <c:v>62.740094233589261</c:v>
                </c:pt>
                <c:pt idx="6">
                  <c:v>63.757948552559171</c:v>
                </c:pt>
                <c:pt idx="7">
                  <c:v>64.603854447638099</c:v>
                </c:pt>
                <c:pt idx="8">
                  <c:v>66.031811712528167</c:v>
                </c:pt>
                <c:pt idx="9">
                  <c:v>66.59611273396709</c:v>
                </c:pt>
                <c:pt idx="10">
                  <c:v>66.966784138884236</c:v>
                </c:pt>
                <c:pt idx="11">
                  <c:v>67.301790967458686</c:v>
                </c:pt>
                <c:pt idx="12">
                  <c:v>68.220153299337369</c:v>
                </c:pt>
                <c:pt idx="13">
                  <c:v>69.276187035406579</c:v>
                </c:pt>
                <c:pt idx="14">
                  <c:v>70.978980371859535</c:v>
                </c:pt>
                <c:pt idx="15">
                  <c:v>72.160730929169461</c:v>
                </c:pt>
                <c:pt idx="16">
                  <c:v>72.309470729669755</c:v>
                </c:pt>
                <c:pt idx="17">
                  <c:v>72.458195197272033</c:v>
                </c:pt>
                <c:pt idx="18">
                  <c:v>72.74044574267559</c:v>
                </c:pt>
                <c:pt idx="19">
                  <c:v>72.866817609745411</c:v>
                </c:pt>
                <c:pt idx="20">
                  <c:v>72.903416137100706</c:v>
                </c:pt>
                <c:pt idx="21">
                  <c:v>72.947932263410436</c:v>
                </c:pt>
                <c:pt idx="22">
                  <c:v>72.996848440308028</c:v>
                </c:pt>
                <c:pt idx="23">
                  <c:v>73.043372996452547</c:v>
                </c:pt>
                <c:pt idx="24">
                  <c:v>73.094285417483846</c:v>
                </c:pt>
                <c:pt idx="25">
                  <c:v>73.189354169591411</c:v>
                </c:pt>
                <c:pt idx="26">
                  <c:v>73.264347133793663</c:v>
                </c:pt>
                <c:pt idx="27">
                  <c:v>73.424333047941957</c:v>
                </c:pt>
                <c:pt idx="28">
                  <c:v>73.660226874469402</c:v>
                </c:pt>
                <c:pt idx="29">
                  <c:v>73.901974428457819</c:v>
                </c:pt>
                <c:pt idx="30">
                  <c:v>74.213856957856677</c:v>
                </c:pt>
                <c:pt idx="31">
                  <c:v>74.438146584495641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FCA-42E0-B93F-22D845DFA6DB}"/>
            </c:ext>
          </c:extLst>
        </c:ser>
        <c:ser>
          <c:idx val="4"/>
          <c:order val="5"/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línurit)'!$C$108:$AH$108</c:f>
              <c:numCache>
                <c:formatCode>0</c:formatCode>
                <c:ptCount val="32"/>
                <c:pt idx="0">
                  <c:v>25.275854558389597</c:v>
                </c:pt>
                <c:pt idx="1">
                  <c:v>22.771892679881034</c:v>
                </c:pt>
                <c:pt idx="2">
                  <c:v>18.616493228338754</c:v>
                </c:pt>
                <c:pt idx="3">
                  <c:v>19.146516273434941</c:v>
                </c:pt>
                <c:pt idx="4">
                  <c:v>18.681596661097615</c:v>
                </c:pt>
                <c:pt idx="5">
                  <c:v>18.407576799902017</c:v>
                </c:pt>
                <c:pt idx="6">
                  <c:v>18.666102260625166</c:v>
                </c:pt>
                <c:pt idx="7">
                  <c:v>18.418114920293988</c:v>
                </c:pt>
                <c:pt idx="8">
                  <c:v>19.70181710520842</c:v>
                </c:pt>
                <c:pt idx="9">
                  <c:v>19.217961550750033</c:v>
                </c:pt>
                <c:pt idx="10">
                  <c:v>20.86698555344708</c:v>
                </c:pt>
                <c:pt idx="11">
                  <c:v>21.135599890911749</c:v>
                </c:pt>
                <c:pt idx="12">
                  <c:v>20.84314079484102</c:v>
                </c:pt>
                <c:pt idx="13">
                  <c:v>20.540372806043251</c:v>
                </c:pt>
                <c:pt idx="14">
                  <c:v>20.170363464214461</c:v>
                </c:pt>
                <c:pt idx="15">
                  <c:v>21.101456031915063</c:v>
                </c:pt>
                <c:pt idx="16">
                  <c:v>23.238823595884583</c:v>
                </c:pt>
                <c:pt idx="17">
                  <c:v>23.752729308550784</c:v>
                </c:pt>
                <c:pt idx="18">
                  <c:v>23.621706446061467</c:v>
                </c:pt>
                <c:pt idx="19">
                  <c:v>23.527841684166219</c:v>
                </c:pt>
                <c:pt idx="20">
                  <c:v>20.471825896513337</c:v>
                </c:pt>
                <c:pt idx="21">
                  <c:v>22.478535920681679</c:v>
                </c:pt>
                <c:pt idx="22">
                  <c:v>20.255361430740209</c:v>
                </c:pt>
                <c:pt idx="23">
                  <c:v>18.813640145058571</c:v>
                </c:pt>
                <c:pt idx="24">
                  <c:v>21.779133087889363</c:v>
                </c:pt>
                <c:pt idx="25">
                  <c:v>21.858192561798887</c:v>
                </c:pt>
                <c:pt idx="26">
                  <c:v>23.15354583793453</c:v>
                </c:pt>
                <c:pt idx="27">
                  <c:v>23.055761869260891</c:v>
                </c:pt>
                <c:pt idx="28">
                  <c:v>22.540896439464859</c:v>
                </c:pt>
                <c:pt idx="29">
                  <c:v>21.907484717707007</c:v>
                </c:pt>
                <c:pt idx="30">
                  <c:v>21.396563368953707</c:v>
                </c:pt>
                <c:pt idx="31">
                  <c:v>21.014267028935024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FCA-42E0-B93F-22D845DFA6DB}"/>
            </c:ext>
          </c:extLst>
        </c:ser>
        <c:ser>
          <c:idx val="5"/>
          <c:order val="6"/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línurit)'!$C$111:$BK$111</c:f>
              <c:numCache>
                <c:formatCode>0</c:formatCode>
                <c:ptCount val="61"/>
                <c:pt idx="31">
                  <c:v>144.54088869390407</c:v>
                </c:pt>
                <c:pt idx="32">
                  <c:v>144.20395832597674</c:v>
                </c:pt>
                <c:pt idx="33">
                  <c:v>144.09170830546216</c:v>
                </c:pt>
                <c:pt idx="34">
                  <c:v>143.96702629078212</c:v>
                </c:pt>
                <c:pt idx="35">
                  <c:v>143.84251065414634</c:v>
                </c:pt>
                <c:pt idx="36">
                  <c:v>143.71816060064927</c:v>
                </c:pt>
                <c:pt idx="37">
                  <c:v>143.59397535102505</c:v>
                </c:pt>
                <c:pt idx="38">
                  <c:v>143.46995413896718</c:v>
                </c:pt>
                <c:pt idx="39">
                  <c:v>143.34609620871291</c:v>
                </c:pt>
                <c:pt idx="40">
                  <c:v>143.22240081286662</c:v>
                </c:pt>
                <c:pt idx="41">
                  <c:v>143.09886721044532</c:v>
                </c:pt>
                <c:pt idx="42">
                  <c:v>142.97549466512751</c:v>
                </c:pt>
                <c:pt idx="43">
                  <c:v>142.85228244368741</c:v>
                </c:pt>
                <c:pt idx="44">
                  <c:v>142.72922981460002</c:v>
                </c:pt>
                <c:pt idx="45">
                  <c:v>142.60633604680251</c:v>
                </c:pt>
                <c:pt idx="46">
                  <c:v>142.48360040859836</c:v>
                </c:pt>
                <c:pt idx="47">
                  <c:v>142.36102216669238</c:v>
                </c:pt>
                <c:pt idx="48">
                  <c:v>142.23860058534564</c:v>
                </c:pt>
                <c:pt idx="49">
                  <c:v>142.11633492563868</c:v>
                </c:pt>
                <c:pt idx="50">
                  <c:v>141.99422444483602</c:v>
                </c:pt>
                <c:pt idx="51">
                  <c:v>141.87226839583991</c:v>
                </c:pt>
                <c:pt idx="52">
                  <c:v>141.75046602672791</c:v>
                </c:pt>
                <c:pt idx="53">
                  <c:v>141.62881658036588</c:v>
                </c:pt>
                <c:pt idx="54">
                  <c:v>141.50731929408903</c:v>
                </c:pt>
                <c:pt idx="55">
                  <c:v>141.38597339944627</c:v>
                </c:pt>
                <c:pt idx="56">
                  <c:v>141.26477812199968</c:v>
                </c:pt>
                <c:pt idx="57">
                  <c:v>141.14373268117603</c:v>
                </c:pt>
                <c:pt idx="58">
                  <c:v>141.02283629016526</c:v>
                </c:pt>
                <c:pt idx="59">
                  <c:v>140.90208815585893</c:v>
                </c:pt>
                <c:pt idx="60">
                  <c:v>140.78148747882813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FCA-42E0-B93F-22D845DFA6DB}"/>
            </c:ext>
          </c:extLst>
        </c:ser>
        <c:ser>
          <c:idx val="6"/>
          <c:order val="7"/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línurit)'!$C$113:$BK$113</c:f>
              <c:numCache>
                <c:formatCode>0</c:formatCode>
                <c:ptCount val="61"/>
                <c:pt idx="31">
                  <c:v>185.5941172150963</c:v>
                </c:pt>
                <c:pt idx="32">
                  <c:v>182.06370736553097</c:v>
                </c:pt>
                <c:pt idx="33">
                  <c:v>181.62690923480039</c:v>
                </c:pt>
                <c:pt idx="34">
                  <c:v>181.18424351905207</c:v>
                </c:pt>
                <c:pt idx="35">
                  <c:v>180.73581646294249</c:v>
                </c:pt>
                <c:pt idx="36">
                  <c:v>180.28173252394572</c:v>
                </c:pt>
                <c:pt idx="37">
                  <c:v>179.82209441191969</c:v>
                </c:pt>
                <c:pt idx="38">
                  <c:v>179.35700312762904</c:v>
                </c:pt>
                <c:pt idx="39">
                  <c:v>178.8865580002518</c:v>
                </c:pt>
                <c:pt idx="40">
                  <c:v>178.41085672390594</c:v>
                </c:pt>
                <c:pt idx="41">
                  <c:v>177.92999539321724</c:v>
                </c:pt>
                <c:pt idx="42">
                  <c:v>177.4440685379675</c:v>
                </c:pt>
                <c:pt idx="43">
                  <c:v>176.95316915684248</c:v>
                </c:pt>
                <c:pt idx="44">
                  <c:v>176.45738875030773</c:v>
                </c:pt>
                <c:pt idx="45">
                  <c:v>175.9568173526437</c:v>
                </c:pt>
                <c:pt idx="46">
                  <c:v>175.45154356315828</c:v>
                </c:pt>
                <c:pt idx="47">
                  <c:v>174.94165457660338</c:v>
                </c:pt>
                <c:pt idx="48">
                  <c:v>174.4272362128203</c:v>
                </c:pt>
                <c:pt idx="49">
                  <c:v>173.90837294563678</c:v>
                </c:pt>
                <c:pt idx="50">
                  <c:v>173.38514793103266</c:v>
                </c:pt>
                <c:pt idx="51">
                  <c:v>172.85764303460087</c:v>
                </c:pt>
                <c:pt idx="52">
                  <c:v>172.32593885832469</c:v>
                </c:pt>
                <c:pt idx="53">
                  <c:v>171.79011476668197</c:v>
                </c:pt>
                <c:pt idx="54">
                  <c:v>171.25024891210938</c:v>
                </c:pt>
                <c:pt idx="55">
                  <c:v>170.70641825983236</c:v>
                </c:pt>
                <c:pt idx="56">
                  <c:v>170.15869861208711</c:v>
                </c:pt>
                <c:pt idx="57">
                  <c:v>169.60716463174603</c:v>
                </c:pt>
                <c:pt idx="58">
                  <c:v>169.0518898653724</c:v>
                </c:pt>
                <c:pt idx="59">
                  <c:v>168.49294676570545</c:v>
                </c:pt>
                <c:pt idx="60">
                  <c:v>167.93040671360779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7FCA-42E0-B93F-22D845DFA6DB}"/>
            </c:ext>
          </c:extLst>
        </c:ser>
        <c:ser>
          <c:idx val="7"/>
          <c:order val="8"/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línurit)'!$C$117:$BK$117</c:f>
              <c:numCache>
                <c:formatCode>0</c:formatCode>
                <c:ptCount val="61"/>
                <c:pt idx="31">
                  <c:v>155.29677154823699</c:v>
                </c:pt>
                <c:pt idx="32">
                  <c:v>153.89272660360217</c:v>
                </c:pt>
                <c:pt idx="33">
                  <c:v>152.60853770098419</c:v>
                </c:pt>
                <c:pt idx="34">
                  <c:v>151.33061532234481</c:v>
                </c:pt>
                <c:pt idx="35">
                  <c:v>150.058903030632</c:v>
                </c:pt>
                <c:pt idx="36">
                  <c:v>148.79334508208248</c:v>
                </c:pt>
                <c:pt idx="37">
                  <c:v>147.53388641544032</c:v>
                </c:pt>
                <c:pt idx="38">
                  <c:v>146.28047264137726</c:v>
                </c:pt>
                <c:pt idx="39">
                  <c:v>145.03305003211909</c:v>
                </c:pt>
                <c:pt idx="40">
                  <c:v>143.79156551126289</c:v>
                </c:pt>
                <c:pt idx="41">
                  <c:v>142.55596664378658</c:v>
                </c:pt>
                <c:pt idx="42">
                  <c:v>141.32620162624949</c:v>
                </c:pt>
                <c:pt idx="43">
                  <c:v>140.1022192771712</c:v>
                </c:pt>
                <c:pt idx="44">
                  <c:v>138.88396902759197</c:v>
                </c:pt>
                <c:pt idx="45">
                  <c:v>137.67140091180798</c:v>
                </c:pt>
                <c:pt idx="46">
                  <c:v>136.46446555827552</c:v>
                </c:pt>
                <c:pt idx="47">
                  <c:v>135.26311418068696</c:v>
                </c:pt>
                <c:pt idx="48">
                  <c:v>134.06729856920592</c:v>
                </c:pt>
                <c:pt idx="49">
                  <c:v>132.87697108186384</c:v>
                </c:pt>
                <c:pt idx="50">
                  <c:v>131.69208463611565</c:v>
                </c:pt>
                <c:pt idx="51">
                  <c:v>130.51259270054513</c:v>
                </c:pt>
                <c:pt idx="52">
                  <c:v>129.3384492867221</c:v>
                </c:pt>
                <c:pt idx="53">
                  <c:v>128.16960894120649</c:v>
                </c:pt>
                <c:pt idx="54">
                  <c:v>127.00602673769355</c:v>
                </c:pt>
                <c:pt idx="55">
                  <c:v>125.84765826930389</c:v>
                </c:pt>
                <c:pt idx="56">
                  <c:v>124.69445964100744</c:v>
                </c:pt>
                <c:pt idx="57">
                  <c:v>123.54638746218151</c:v>
                </c:pt>
                <c:pt idx="58">
                  <c:v>122.40339883930461</c:v>
                </c:pt>
                <c:pt idx="59">
                  <c:v>121.26545136877537</c:v>
                </c:pt>
                <c:pt idx="60">
                  <c:v>120.13250312985915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7FCA-42E0-B93F-22D845DFA6DB}"/>
            </c:ext>
          </c:extLst>
        </c:ser>
        <c:ser>
          <c:idx val="8"/>
          <c:order val="9"/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línurit)'!$C$121:$BK$121</c:f>
              <c:numCache>
                <c:formatCode>0</c:formatCode>
                <c:ptCount val="61"/>
                <c:pt idx="31">
                  <c:v>39.187220783116842</c:v>
                </c:pt>
                <c:pt idx="32">
                  <c:v>41.910688413753377</c:v>
                </c:pt>
                <c:pt idx="33">
                  <c:v>41.851302709447978</c:v>
                </c:pt>
                <c:pt idx="34">
                  <c:v>41.791917005142608</c:v>
                </c:pt>
                <c:pt idx="35">
                  <c:v>41.732531300837209</c:v>
                </c:pt>
                <c:pt idx="36">
                  <c:v>41.673145596531818</c:v>
                </c:pt>
                <c:pt idx="37">
                  <c:v>41.61375989222644</c:v>
                </c:pt>
                <c:pt idx="38">
                  <c:v>41.554374187921056</c:v>
                </c:pt>
                <c:pt idx="39">
                  <c:v>41.494988483615664</c:v>
                </c:pt>
                <c:pt idx="40">
                  <c:v>41.435602779310301</c:v>
                </c:pt>
                <c:pt idx="41">
                  <c:v>41.376217075004902</c:v>
                </c:pt>
                <c:pt idx="42">
                  <c:v>41.316831370699525</c:v>
                </c:pt>
                <c:pt idx="43">
                  <c:v>41.25744566639414</c:v>
                </c:pt>
                <c:pt idx="44">
                  <c:v>41.198059962088756</c:v>
                </c:pt>
                <c:pt idx="45">
                  <c:v>41.138674257783379</c:v>
                </c:pt>
                <c:pt idx="46">
                  <c:v>41.079288553478001</c:v>
                </c:pt>
                <c:pt idx="47">
                  <c:v>41.019902849172588</c:v>
                </c:pt>
                <c:pt idx="48">
                  <c:v>40.960517144867225</c:v>
                </c:pt>
                <c:pt idx="49">
                  <c:v>40.901131440561826</c:v>
                </c:pt>
                <c:pt idx="50">
                  <c:v>40.841745736256456</c:v>
                </c:pt>
                <c:pt idx="51">
                  <c:v>40.782360031951086</c:v>
                </c:pt>
                <c:pt idx="52">
                  <c:v>40.722974327645687</c:v>
                </c:pt>
                <c:pt idx="53">
                  <c:v>40.663588623340296</c:v>
                </c:pt>
                <c:pt idx="54">
                  <c:v>40.604202919034918</c:v>
                </c:pt>
                <c:pt idx="55">
                  <c:v>40.544817214729534</c:v>
                </c:pt>
                <c:pt idx="56">
                  <c:v>40.485431510424135</c:v>
                </c:pt>
                <c:pt idx="57">
                  <c:v>40.426045806118772</c:v>
                </c:pt>
                <c:pt idx="58">
                  <c:v>40.366660101813387</c:v>
                </c:pt>
                <c:pt idx="59">
                  <c:v>40.307274397507989</c:v>
                </c:pt>
                <c:pt idx="60">
                  <c:v>40.247888693202619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7FCA-42E0-B93F-22D845DFA6DB}"/>
            </c:ext>
          </c:extLst>
        </c:ser>
        <c:ser>
          <c:idx val="11"/>
          <c:order val="10"/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línurit)'!$C$125:$BK$125</c:f>
              <c:numCache>
                <c:formatCode>0</c:formatCode>
                <c:ptCount val="61"/>
                <c:pt idx="31">
                  <c:v>74.438146584495641</c:v>
                </c:pt>
                <c:pt idx="32">
                  <c:v>73.857985882890574</c:v>
                </c:pt>
                <c:pt idx="33">
                  <c:v>73.958591677420543</c:v>
                </c:pt>
                <c:pt idx="34">
                  <c:v>74.068417240860128</c:v>
                </c:pt>
                <c:pt idx="35">
                  <c:v>74.270519790363309</c:v>
                </c:pt>
                <c:pt idx="36">
                  <c:v>74.694099427195155</c:v>
                </c:pt>
                <c:pt idx="37">
                  <c:v>75.126898909268206</c:v>
                </c:pt>
                <c:pt idx="38">
                  <c:v>75.513546800740073</c:v>
                </c:pt>
                <c:pt idx="39">
                  <c:v>75.521264736936487</c:v>
                </c:pt>
                <c:pt idx="40">
                  <c:v>75.528974016875182</c:v>
                </c:pt>
                <c:pt idx="41">
                  <c:v>75.536674665455109</c:v>
                </c:pt>
                <c:pt idx="42">
                  <c:v>75.544366707468058</c:v>
                </c:pt>
                <c:pt idx="43">
                  <c:v>75.552050167599447</c:v>
                </c:pt>
                <c:pt idx="44">
                  <c:v>75.559725070428783</c:v>
                </c:pt>
                <c:pt idx="45">
                  <c:v>75.567391440430328</c:v>
                </c:pt>
                <c:pt idx="46">
                  <c:v>75.575049301973692</c:v>
                </c:pt>
                <c:pt idx="47">
                  <c:v>75.582698679324395</c:v>
                </c:pt>
                <c:pt idx="48">
                  <c:v>75.590339596644512</c:v>
                </c:pt>
                <c:pt idx="49">
                  <c:v>75.597972077993248</c:v>
                </c:pt>
                <c:pt idx="50">
                  <c:v>75.605596147327475</c:v>
                </c:pt>
                <c:pt idx="51">
                  <c:v>75.613223517046904</c:v>
                </c:pt>
                <c:pt idx="52">
                  <c:v>75.62083317235232</c:v>
                </c:pt>
                <c:pt idx="53">
                  <c:v>75.628434487730246</c:v>
                </c:pt>
                <c:pt idx="54">
                  <c:v>75.636027486731692</c:v>
                </c:pt>
                <c:pt idx="55">
                  <c:v>75.643612192808135</c:v>
                </c:pt>
                <c:pt idx="56">
                  <c:v>75.651188629312145</c:v>
                </c:pt>
                <c:pt idx="57">
                  <c:v>75.658756819498038</c:v>
                </c:pt>
                <c:pt idx="58">
                  <c:v>75.666316786522273</c:v>
                </c:pt>
                <c:pt idx="59">
                  <c:v>75.673868553444123</c:v>
                </c:pt>
                <c:pt idx="60">
                  <c:v>75.68141214322614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7FCA-42E0-B93F-22D845DFA6DB}"/>
            </c:ext>
          </c:extLst>
        </c:ser>
        <c:ser>
          <c:idx val="9"/>
          <c:order val="11"/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línurit)'!$C$126:$BK$126</c:f>
              <c:numCache>
                <c:formatCode>0</c:formatCode>
                <c:ptCount val="61"/>
                <c:pt idx="31">
                  <c:v>21.014267028935024</c:v>
                </c:pt>
                <c:pt idx="32">
                  <c:v>22.135582481193296</c:v>
                </c:pt>
                <c:pt idx="33">
                  <c:v>22.261267480219431</c:v>
                </c:pt>
                <c:pt idx="34">
                  <c:v>22.355377284398628</c:v>
                </c:pt>
                <c:pt idx="35">
                  <c:v>22.449587420099192</c:v>
                </c:pt>
                <c:pt idx="36">
                  <c:v>22.543896622769466</c:v>
                </c:pt>
                <c:pt idx="37">
                  <c:v>22.638303672981806</c:v>
                </c:pt>
                <c:pt idx="38">
                  <c:v>22.732807393274129</c:v>
                </c:pt>
                <c:pt idx="39">
                  <c:v>22.827406645229416</c:v>
                </c:pt>
                <c:pt idx="40">
                  <c:v>22.922100326779741</c:v>
                </c:pt>
                <c:pt idx="41">
                  <c:v>23.016887369714482</c:v>
                </c:pt>
                <c:pt idx="42">
                  <c:v>23.111766737378957</c:v>
                </c:pt>
                <c:pt idx="43">
                  <c:v>23.206737422549736</c:v>
                </c:pt>
                <c:pt idx="44">
                  <c:v>23.301798445470922</c:v>
                </c:pt>
                <c:pt idx="45">
                  <c:v>23.396948852040964</c:v>
                </c:pt>
                <c:pt idx="46">
                  <c:v>23.492187712141003</c:v>
                </c:pt>
                <c:pt idx="47">
                  <c:v>23.587514118086006</c:v>
                </c:pt>
                <c:pt idx="48">
                  <c:v>23.682927183198672</c:v>
                </c:pt>
                <c:pt idx="49">
                  <c:v>23.778426040493173</c:v>
                </c:pt>
                <c:pt idx="50">
                  <c:v>23.8740098414562</c:v>
                </c:pt>
                <c:pt idx="51">
                  <c:v>23.969677754925328</c:v>
                </c:pt>
                <c:pt idx="52">
                  <c:v>24.06542896605265</c:v>
                </c:pt>
                <c:pt idx="53">
                  <c:v>24.16126267534662</c:v>
                </c:pt>
                <c:pt idx="54">
                  <c:v>24.257178097790188</c:v>
                </c:pt>
                <c:pt idx="55">
                  <c:v>24.353174462024867</c:v>
                </c:pt>
                <c:pt idx="56">
                  <c:v>24.449251009599152</c:v>
                </c:pt>
                <c:pt idx="57">
                  <c:v>24.545406994274003</c:v>
                </c:pt>
                <c:pt idx="58">
                  <c:v>24.64164168138268</c:v>
                </c:pt>
                <c:pt idx="59">
                  <c:v>24.737954347239338</c:v>
                </c:pt>
                <c:pt idx="60">
                  <c:v>24.834344278594131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'Talnagögn (fyrir línurit)'!#REF!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7FCA-42E0-B93F-22D845D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597960"/>
        <c:axId val="690606160"/>
      </c:lineChart>
      <c:dateAx>
        <c:axId val="690597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690606160"/>
        <c:crosses val="autoZero"/>
        <c:auto val="0"/>
        <c:lblOffset val="100"/>
        <c:baseTimeUnit val="days"/>
        <c:majorUnit val="5"/>
        <c:majorTimeUnit val="days"/>
      </c:dateAx>
      <c:valAx>
        <c:axId val="69060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[kt CO</a:t>
                </a:r>
                <a:r>
                  <a:rPr lang="en-GB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.]</a:t>
                </a:r>
              </a:p>
            </c:rich>
          </c:tx>
          <c:layout>
            <c:manualLayout>
              <c:xMode val="edge"/>
              <c:yMode val="edge"/>
              <c:x val="9.7485915833051624E-4"/>
              <c:y val="0.24984488852761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6905979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"/>
          <c:y val="0.89196935322743687"/>
          <c:w val="1"/>
          <c:h val="0.10767761905413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-5400000" vert="horz"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s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s"/>
              </a:rPr>
              <a:t>Losun frá</a:t>
            </a:r>
          </a:p>
          <a:p>
            <a:pPr>
              <a:defRPr sz="1600">
                <a:latin typeface="Avenir Next LT Pro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s"/>
              </a:rPr>
              <a:t>landbúnaði</a:t>
            </a:r>
          </a:p>
          <a:p>
            <a:pPr>
              <a:defRPr sz="1600">
                <a:latin typeface="Avenir Next LT Pro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s"/>
              </a:rPr>
              <a:t>2021</a:t>
            </a:r>
          </a:p>
        </c:rich>
      </c:tx>
      <c:layout>
        <c:manualLayout>
          <c:xMode val="edge"/>
          <c:yMode val="edge"/>
          <c:x val="0.39257285755869997"/>
          <c:y val="0.3957415541935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s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6262414965986394"/>
          <c:y val="1.4571948998178506E-2"/>
          <c:w val="0.64789399092970534"/>
          <c:h val="0.98350759433759316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6E-430A-9716-CCC5ED3E44C9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6E-430A-9716-CCC5ED3E44C9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6E-430A-9716-CCC5ED3E44C9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6E-430A-9716-CCC5ED3E44C9}"/>
              </c:ext>
            </c:extLst>
          </c:dPt>
          <c:dPt>
            <c:idx val="4"/>
            <c:bubble3D val="0"/>
            <c:spPr>
              <a:solidFill>
                <a:srgbClr val="A0D3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6E-430A-9716-CCC5ED3E44C9}"/>
              </c:ext>
            </c:extLst>
          </c:dPt>
          <c:dPt>
            <c:idx val="5"/>
            <c:bubble3D val="0"/>
            <c:spPr>
              <a:solidFill>
                <a:srgbClr val="1E2D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F6E-430A-9716-CCC5ED3E44C9}"/>
              </c:ext>
            </c:extLst>
          </c:dPt>
          <c:dLbls>
            <c:dLbl>
              <c:idx val="0"/>
              <c:layout>
                <c:manualLayout>
                  <c:x val="0.25920005065722068"/>
                  <c:y val="7.1827795547066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23032401719316"/>
                      <c:h val="0.22535502748483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F6E-430A-9716-CCC5ED3E44C9}"/>
                </c:ext>
              </c:extLst>
            </c:dLbl>
            <c:dLbl>
              <c:idx val="1"/>
              <c:layout>
                <c:manualLayout>
                  <c:x val="-0.16794708733810118"/>
                  <c:y val="0.15340727214892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6E-430A-9716-CCC5ED3E44C9}"/>
                </c:ext>
              </c:extLst>
            </c:dLbl>
            <c:dLbl>
              <c:idx val="2"/>
              <c:layout>
                <c:manualLayout>
                  <c:x val="-0.20511425225609575"/>
                  <c:y val="-0.10892726294151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6E-430A-9716-CCC5ED3E44C9}"/>
                </c:ext>
              </c:extLst>
            </c:dLbl>
            <c:dLbl>
              <c:idx val="3"/>
              <c:layout>
                <c:manualLayout>
                  <c:x val="0.15184257211389968"/>
                  <c:y val="-0.12053428525987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6E-430A-9716-CCC5ED3E44C9}"/>
                </c:ext>
              </c:extLst>
            </c:dLbl>
            <c:dLbl>
              <c:idx val="4"/>
              <c:layout>
                <c:manualLayout>
                  <c:x val="0.20475740785056168"/>
                  <c:y val="-8.0356190173248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6E-430A-9716-CCC5ED3E44C9}"/>
                </c:ext>
              </c:extLst>
            </c:dLbl>
            <c:dLbl>
              <c:idx val="5"/>
              <c:layout>
                <c:manualLayout>
                  <c:x val="0.18403069726753815"/>
                  <c:y val="4.48205810979481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6E-430A-9716-CCC5ED3E44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'Samantekt, eftir geirum'!$C$282:$C$287</c:f>
              <c:strCache>
                <c:ptCount val="6"/>
                <c:pt idx="0">
                  <c:v>Áburðarnotkun í landbúnaði</c:v>
                </c:pt>
                <c:pt idx="1">
                  <c:v>Nautgripir</c:v>
                </c:pt>
                <c:pt idx="2">
                  <c:v>Sauðfé</c:v>
                </c:pt>
                <c:pt idx="3">
                  <c:v>Hestar</c:v>
                </c:pt>
                <c:pt idx="4">
                  <c:v>Framræst ræktarland</c:v>
                </c:pt>
                <c:pt idx="5">
                  <c:v>Önnur losun</c:v>
                </c:pt>
              </c:strCache>
            </c:strRef>
          </c:cat>
          <c:val>
            <c:numRef>
              <c:f>'Samantekt, eftir geirum'!$D$282:$D$287</c:f>
              <c:numCache>
                <c:formatCode>0%</c:formatCode>
                <c:ptCount val="6"/>
                <c:pt idx="0">
                  <c:v>0.23310361666534526</c:v>
                </c:pt>
                <c:pt idx="1">
                  <c:v>0.29931087559776121</c:v>
                </c:pt>
                <c:pt idx="2">
                  <c:v>0.25044981687505469</c:v>
                </c:pt>
                <c:pt idx="3">
                  <c:v>6.3197915649685424E-2</c:v>
                </c:pt>
                <c:pt idx="4">
                  <c:v>0.12004769960600674</c:v>
                </c:pt>
                <c:pt idx="5">
                  <c:v>3.3890075606146909E-2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6E-430A-9716-CCC5ED3E44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85499999999999"/>
          <c:y val="5.0925925925925923E-2"/>
          <c:w val="0.8706975555555555"/>
          <c:h val="0.75397025970094655"/>
        </c:manualLayout>
      </c:layout>
      <c:lineChart>
        <c:grouping val="standard"/>
        <c:varyColors val="0"/>
        <c:ser>
          <c:idx val="2"/>
          <c:order val="0"/>
          <c:tx>
            <c:strRef>
              <c:f>'Talnagögn (fyrir línurit)'!$A$34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línurit)'!$C$34:$AH$34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1-4D04-9DF8-05D7E1FA5BE9}"/>
            </c:ext>
          </c:extLst>
        </c:ser>
        <c:ser>
          <c:idx val="3"/>
          <c:order val="1"/>
          <c:tx>
            <c:strRef>
              <c:f>'Talnagögn (fyrir línurit)'!$A$32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línurit)'!$C$32:$AH$32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1-4D04-9DF8-05D7E1FA5BE9}"/>
            </c:ext>
          </c:extLst>
        </c:ser>
        <c:ser>
          <c:idx val="4"/>
          <c:order val="2"/>
          <c:tx>
            <c:strRef>
              <c:f>'Talnagögn (fyrir línurit)'!$A$33</c:f>
              <c:strCache>
                <c:ptCount val="1"/>
                <c:pt idx="0">
                  <c:v>Strandsiglingar</c:v>
                </c:pt>
              </c:strCache>
            </c:strRef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línurit)'!$C$33:$AH$33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1-4D04-9DF8-05D7E1FA5BE9}"/>
            </c:ext>
          </c:extLst>
        </c:ser>
        <c:ser>
          <c:idx val="5"/>
          <c:order val="3"/>
          <c:tx>
            <c:strRef>
              <c:f>'Talnagögn (fyrir línurit)'!$A$35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línurit)'!$C$35:$AH$35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B1-4D04-9DF8-05D7E1FA5BE9}"/>
            </c:ext>
          </c:extLst>
        </c:ser>
        <c:ser>
          <c:idx val="6"/>
          <c:order val="4"/>
          <c:tx>
            <c:strRef>
              <c:f>'Talnagögn (fyrir línurit)'!$A$36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línurit)'!$C$36:$AH$36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1-4D04-9DF8-05D7E1FA5BE9}"/>
            </c:ext>
          </c:extLst>
        </c:ser>
        <c:ser>
          <c:idx val="7"/>
          <c:order val="5"/>
          <c:tx>
            <c:strRef>
              <c:f>'Talnagögn (fyrir línurit)'!$A$37</c:f>
              <c:strCache>
                <c:ptCount val="1"/>
                <c:pt idx="0">
                  <c:v>Annað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línurit)'!$C$37:$AH$37</c:f>
              <c:numCache>
                <c:formatCode>0</c:formatCode>
                <c:ptCount val="32"/>
                <c:pt idx="0">
                  <c:v>50.335770503307685</c:v>
                </c:pt>
                <c:pt idx="1">
                  <c:v>48.432159784438454</c:v>
                </c:pt>
                <c:pt idx="2">
                  <c:v>48.135635070863145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47.307615810321522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47.541566671626697</c:v>
                </c:pt>
                <c:pt idx="10">
                  <c:v>39.890457594883628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29.114709085181403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45.682439181580776</c:v>
                </c:pt>
                <c:pt idx="18">
                  <c:v>26.832804307158312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14.551063257402575</c:v>
                </c:pt>
                <c:pt idx="24">
                  <c:v>21.599419924997392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14.781438724320424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B1-4D04-9DF8-05D7E1FA5BE9}"/>
            </c:ext>
          </c:extLst>
        </c:ser>
        <c:ser>
          <c:idx val="13"/>
          <c:order val="6"/>
          <c:tx>
            <c:v>Strand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línurit)'!$C$43:$BK$43</c:f>
              <c:numCache>
                <c:formatCode>0</c:formatCode>
                <c:ptCount val="61"/>
                <c:pt idx="31">
                  <c:v>17.515177835835175</c:v>
                </c:pt>
                <c:pt idx="32">
                  <c:v>25.411178847337119</c:v>
                </c:pt>
                <c:pt idx="33">
                  <c:v>25.408069436558677</c:v>
                </c:pt>
                <c:pt idx="34">
                  <c:v>25.401840911629666</c:v>
                </c:pt>
                <c:pt idx="35">
                  <c:v>25.392489575995285</c:v>
                </c:pt>
                <c:pt idx="36">
                  <c:v>25.087018295966004</c:v>
                </c:pt>
                <c:pt idx="37">
                  <c:v>25.082415276091162</c:v>
                </c:pt>
                <c:pt idx="38">
                  <c:v>25.074811817469357</c:v>
                </c:pt>
                <c:pt idx="39">
                  <c:v>25.064205849768182</c:v>
                </c:pt>
                <c:pt idx="40">
                  <c:v>24.201008587524584</c:v>
                </c:pt>
                <c:pt idx="41">
                  <c:v>22.812620711904906</c:v>
                </c:pt>
                <c:pt idx="42">
                  <c:v>21.049922536950213</c:v>
                </c:pt>
                <c:pt idx="43">
                  <c:v>18.915921766726282</c:v>
                </c:pt>
                <c:pt idx="44">
                  <c:v>16.476438965444359</c:v>
                </c:pt>
                <c:pt idx="45">
                  <c:v>13.864443693321384</c:v>
                </c:pt>
                <c:pt idx="46">
                  <c:v>11.257047164140369</c:v>
                </c:pt>
                <c:pt idx="47">
                  <c:v>8.8305101246320703</c:v>
                </c:pt>
                <c:pt idx="48">
                  <c:v>6.7155747706500666</c:v>
                </c:pt>
                <c:pt idx="49">
                  <c:v>4.9752155391431021</c:v>
                </c:pt>
                <c:pt idx="50">
                  <c:v>3.6097310900236201</c:v>
                </c:pt>
                <c:pt idx="51">
                  <c:v>2.5779734403230963</c:v>
                </c:pt>
                <c:pt idx="52">
                  <c:v>1.8204073568308872</c:v>
                </c:pt>
                <c:pt idx="53">
                  <c:v>1.2758280711674868</c:v>
                </c:pt>
                <c:pt idx="54">
                  <c:v>0.89031093089386182</c:v>
                </c:pt>
                <c:pt idx="55">
                  <c:v>0.6203610247164395</c:v>
                </c:pt>
                <c:pt idx="56">
                  <c:v>0.43278334762731824</c:v>
                </c:pt>
                <c:pt idx="57">
                  <c:v>0.30314159348947867</c:v>
                </c:pt>
                <c:pt idx="58">
                  <c:v>0.21387452382998723</c:v>
                </c:pt>
                <c:pt idx="59">
                  <c:v>0.15256468798015022</c:v>
                </c:pt>
                <c:pt idx="60">
                  <c:v>0.1105279786542534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B1-4D04-9DF8-05D7E1FA5BE9}"/>
            </c:ext>
          </c:extLst>
        </c:ser>
        <c:ser>
          <c:idx val="14"/>
          <c:order val="7"/>
          <c:tx>
            <c:v>Vélar og tæki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línurit)'!$C$44:$BK$44</c:f>
              <c:numCache>
                <c:formatCode>0</c:formatCode>
                <c:ptCount val="61"/>
                <c:pt idx="31">
                  <c:v>60.291972034396778</c:v>
                </c:pt>
                <c:pt idx="32">
                  <c:v>106.94769041841877</c:v>
                </c:pt>
                <c:pt idx="33">
                  <c:v>101.63789587173207</c:v>
                </c:pt>
                <c:pt idx="34">
                  <c:v>100.82892844188774</c:v>
                </c:pt>
                <c:pt idx="35">
                  <c:v>99.683911139819514</c:v>
                </c:pt>
                <c:pt idx="36">
                  <c:v>98.037307234894683</c:v>
                </c:pt>
                <c:pt idx="37">
                  <c:v>95.971382470409949</c:v>
                </c:pt>
                <c:pt idx="38">
                  <c:v>93.656283585047532</c:v>
                </c:pt>
                <c:pt idx="39">
                  <c:v>91.199140383593999</c:v>
                </c:pt>
                <c:pt idx="40">
                  <c:v>88.537154577434748</c:v>
                </c:pt>
                <c:pt idx="41">
                  <c:v>85.355835178897422</c:v>
                </c:pt>
                <c:pt idx="42">
                  <c:v>82.270863578601535</c:v>
                </c:pt>
                <c:pt idx="43">
                  <c:v>78.906961075574969</c:v>
                </c:pt>
                <c:pt idx="44">
                  <c:v>75.259116374799973</c:v>
                </c:pt>
                <c:pt idx="45">
                  <c:v>71.3407647239912</c:v>
                </c:pt>
                <c:pt idx="46">
                  <c:v>67.988307484445471</c:v>
                </c:pt>
                <c:pt idx="47">
                  <c:v>64.337643153790964</c:v>
                </c:pt>
                <c:pt idx="48">
                  <c:v>60.436511523471509</c:v>
                </c:pt>
                <c:pt idx="49">
                  <c:v>56.346064746819302</c:v>
                </c:pt>
                <c:pt idx="50">
                  <c:v>52.138665923172979</c:v>
                </c:pt>
                <c:pt idx="51">
                  <c:v>47.894665964074903</c:v>
                </c:pt>
                <c:pt idx="52">
                  <c:v>43.695093755583088</c:v>
                </c:pt>
                <c:pt idx="53">
                  <c:v>39.617416035681927</c:v>
                </c:pt>
                <c:pt idx="54">
                  <c:v>35.72911136271653</c:v>
                </c:pt>
                <c:pt idx="55">
                  <c:v>32.083810192094084</c:v>
                </c:pt>
                <c:pt idx="56">
                  <c:v>28.720246709257836</c:v>
                </c:pt>
                <c:pt idx="57">
                  <c:v>25.661654888566911</c:v>
                </c:pt>
                <c:pt idx="58">
                  <c:v>22.917056747450687</c:v>
                </c:pt>
                <c:pt idx="59">
                  <c:v>20.483416566182196</c:v>
                </c:pt>
                <c:pt idx="60">
                  <c:v>18.348247817705868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DB1-4D04-9DF8-05D7E1FA5BE9}"/>
            </c:ext>
          </c:extLst>
        </c:ser>
        <c:ser>
          <c:idx val="15"/>
          <c:order val="8"/>
          <c:tx>
            <c:v>Innanlandflug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línurit)'!$C$42:$BK$42</c:f>
              <c:numCache>
                <c:formatCode>0</c:formatCode>
                <c:ptCount val="61"/>
                <c:pt idx="31">
                  <c:v>20.8932966504</c:v>
                </c:pt>
                <c:pt idx="32">
                  <c:v>24.178919222655466</c:v>
                </c:pt>
                <c:pt idx="33">
                  <c:v>24.995760104187777</c:v>
                </c:pt>
                <c:pt idx="34">
                  <c:v>25.812272180928677</c:v>
                </c:pt>
                <c:pt idx="35">
                  <c:v>26.599991021023776</c:v>
                </c:pt>
                <c:pt idx="36">
                  <c:v>27.347270695159207</c:v>
                </c:pt>
                <c:pt idx="37">
                  <c:v>27.071170768553785</c:v>
                </c:pt>
                <c:pt idx="38">
                  <c:v>26.743379941556139</c:v>
                </c:pt>
                <c:pt idx="39">
                  <c:v>26.348666967611685</c:v>
                </c:pt>
                <c:pt idx="40">
                  <c:v>25.83905029831703</c:v>
                </c:pt>
                <c:pt idx="41">
                  <c:v>25.158318935393975</c:v>
                </c:pt>
                <c:pt idx="42">
                  <c:v>24.084275883802402</c:v>
                </c:pt>
                <c:pt idx="43">
                  <c:v>22.46613351853442</c:v>
                </c:pt>
                <c:pt idx="44">
                  <c:v>20.19357980880643</c:v>
                </c:pt>
                <c:pt idx="45">
                  <c:v>17.283264372462593</c:v>
                </c:pt>
                <c:pt idx="46">
                  <c:v>13.956330008004088</c:v>
                </c:pt>
                <c:pt idx="47">
                  <c:v>10.60230244772651</c:v>
                </c:pt>
                <c:pt idx="48">
                  <c:v>7.6164240674424519</c:v>
                </c:pt>
                <c:pt idx="49">
                  <c:v>5.2328310582426587</c:v>
                </c:pt>
                <c:pt idx="50">
                  <c:v>3.4851346349927472</c:v>
                </c:pt>
                <c:pt idx="51">
                  <c:v>2.2781201258117347</c:v>
                </c:pt>
                <c:pt idx="52">
                  <c:v>1.4751741301472254</c:v>
                </c:pt>
                <c:pt idx="53">
                  <c:v>0.95232963989123276</c:v>
                </c:pt>
                <c:pt idx="54">
                  <c:v>0.61539806692755861</c:v>
                </c:pt>
                <c:pt idx="55">
                  <c:v>0.39901686226934308</c:v>
                </c:pt>
                <c:pt idx="56">
                  <c:v>0.25996681710538694</c:v>
                </c:pt>
                <c:pt idx="57">
                  <c:v>0.17034235004216886</c:v>
                </c:pt>
                <c:pt idx="58">
                  <c:v>0.11231989844311846</c:v>
                </c:pt>
                <c:pt idx="59">
                  <c:v>7.4552971108640315E-2</c:v>
                </c:pt>
                <c:pt idx="60">
                  <c:v>4.9823770430426226E-2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DB1-4D04-9DF8-05D7E1FA5BE9}"/>
            </c:ext>
          </c:extLst>
        </c:ser>
        <c:ser>
          <c:idx val="9"/>
          <c:order val="9"/>
          <c:tx>
            <c:v>Jarðvarma proj</c:v>
          </c:tx>
          <c:spPr>
            <a:ln w="3175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línurit)'!$C$46:$BK$46</c:f>
              <c:numCache>
                <c:formatCode>0</c:formatCode>
                <c:ptCount val="61"/>
                <c:pt idx="31">
                  <c:v>179.70779999999999</c:v>
                </c:pt>
                <c:pt idx="32">
                  <c:v>168.32118141703276</c:v>
                </c:pt>
                <c:pt idx="33">
                  <c:v>166.22121958698375</c:v>
                </c:pt>
                <c:pt idx="34">
                  <c:v>165.1397639371512</c:v>
                </c:pt>
                <c:pt idx="35">
                  <c:v>135.36147446176756</c:v>
                </c:pt>
                <c:pt idx="36">
                  <c:v>123.84531748708437</c:v>
                </c:pt>
                <c:pt idx="37">
                  <c:v>123.90359436770861</c:v>
                </c:pt>
                <c:pt idx="38">
                  <c:v>123.96187124833286</c:v>
                </c:pt>
                <c:pt idx="39">
                  <c:v>124.0201481289571</c:v>
                </c:pt>
                <c:pt idx="40">
                  <c:v>111.30342500958133</c:v>
                </c:pt>
                <c:pt idx="41">
                  <c:v>111.26656344989345</c:v>
                </c:pt>
                <c:pt idx="42">
                  <c:v>111.23170189020558</c:v>
                </c:pt>
                <c:pt idx="43">
                  <c:v>111.19884033051771</c:v>
                </c:pt>
                <c:pt idx="44">
                  <c:v>111.16797877082982</c:v>
                </c:pt>
                <c:pt idx="45">
                  <c:v>111.28380941270255</c:v>
                </c:pt>
                <c:pt idx="46">
                  <c:v>111.2582723275743</c:v>
                </c:pt>
                <c:pt idx="47">
                  <c:v>111.23273524244607</c:v>
                </c:pt>
                <c:pt idx="48">
                  <c:v>111.21119815731785</c:v>
                </c:pt>
                <c:pt idx="49">
                  <c:v>111.18866107218962</c:v>
                </c:pt>
                <c:pt idx="50">
                  <c:v>111.32243856142019</c:v>
                </c:pt>
                <c:pt idx="51">
                  <c:v>111.30871544204443</c:v>
                </c:pt>
                <c:pt idx="52">
                  <c:v>111.29899232266867</c:v>
                </c:pt>
                <c:pt idx="53">
                  <c:v>111.29126920329291</c:v>
                </c:pt>
                <c:pt idx="54">
                  <c:v>111.28554608391717</c:v>
                </c:pt>
                <c:pt idx="55">
                  <c:v>111.2818229645414</c:v>
                </c:pt>
                <c:pt idx="56">
                  <c:v>111.27909984516565</c:v>
                </c:pt>
                <c:pt idx="57">
                  <c:v>111.2783767257899</c:v>
                </c:pt>
                <c:pt idx="58">
                  <c:v>111.28065360641413</c:v>
                </c:pt>
                <c:pt idx="59">
                  <c:v>111.28293048703839</c:v>
                </c:pt>
                <c:pt idx="60">
                  <c:v>111.28820736766261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DB1-4D04-9DF8-05D7E1FA5BE9}"/>
            </c:ext>
          </c:extLst>
        </c:ser>
        <c:ser>
          <c:idx val="10"/>
          <c:order val="10"/>
          <c:tx>
            <c:v>Eldsneytisbr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línurit)'!$C$45:$BK$45</c:f>
              <c:numCache>
                <c:formatCode>0</c:formatCode>
                <c:ptCount val="61"/>
                <c:pt idx="31">
                  <c:v>42.059940213531519</c:v>
                </c:pt>
                <c:pt idx="32">
                  <c:v>97.630791264372363</c:v>
                </c:pt>
                <c:pt idx="33">
                  <c:v>44.241094291098641</c:v>
                </c:pt>
                <c:pt idx="34">
                  <c:v>43.63322497587756</c:v>
                </c:pt>
                <c:pt idx="35">
                  <c:v>43.025355660656523</c:v>
                </c:pt>
                <c:pt idx="36">
                  <c:v>42.396586927152114</c:v>
                </c:pt>
                <c:pt idx="37">
                  <c:v>41.767818193647727</c:v>
                </c:pt>
                <c:pt idx="38">
                  <c:v>41.142035091326669</c:v>
                </c:pt>
                <c:pt idx="39">
                  <c:v>40.510280726638939</c:v>
                </c:pt>
                <c:pt idx="40">
                  <c:v>39.881511993134531</c:v>
                </c:pt>
                <c:pt idx="41">
                  <c:v>39.249757628446808</c:v>
                </c:pt>
                <c:pt idx="42">
                  <c:v>38.620988894942414</c:v>
                </c:pt>
                <c:pt idx="43">
                  <c:v>37.989234530254706</c:v>
                </c:pt>
                <c:pt idx="44">
                  <c:v>37.360465796750304</c:v>
                </c:pt>
                <c:pt idx="45">
                  <c:v>36.725725800879246</c:v>
                </c:pt>
                <c:pt idx="46">
                  <c:v>36.090985805008167</c:v>
                </c:pt>
                <c:pt idx="47">
                  <c:v>35.459231440320444</c:v>
                </c:pt>
                <c:pt idx="48">
                  <c:v>34.824491444449393</c:v>
                </c:pt>
                <c:pt idx="49">
                  <c:v>34.189751448578313</c:v>
                </c:pt>
                <c:pt idx="50">
                  <c:v>33.552025821523927</c:v>
                </c:pt>
                <c:pt idx="51">
                  <c:v>33.202984835443644</c:v>
                </c:pt>
                <c:pt idx="52">
                  <c:v>32.847972586996676</c:v>
                </c:pt>
                <c:pt idx="53">
                  <c:v>32.492960338549736</c:v>
                </c:pt>
                <c:pt idx="54">
                  <c:v>32.14093372128611</c:v>
                </c:pt>
                <c:pt idx="55">
                  <c:v>31.785921472839163</c:v>
                </c:pt>
                <c:pt idx="56">
                  <c:v>31.430909224392202</c:v>
                </c:pt>
                <c:pt idx="57">
                  <c:v>31.07291134476192</c:v>
                </c:pt>
                <c:pt idx="58">
                  <c:v>30.717899096314973</c:v>
                </c:pt>
                <c:pt idx="59">
                  <c:v>30.356915585501341</c:v>
                </c:pt>
                <c:pt idx="60">
                  <c:v>29.99593207468773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B1-4D04-9DF8-05D7E1FA5BE9}"/>
            </c:ext>
          </c:extLst>
        </c:ser>
        <c:ser>
          <c:idx val="8"/>
          <c:order val="11"/>
          <c:tx>
            <c:v>Annað proj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línurit)'!$C$47:$BK$47</c:f>
              <c:numCache>
                <c:formatCode>0</c:formatCode>
                <c:ptCount val="61"/>
                <c:pt idx="31">
                  <c:v>12.632049358188397</c:v>
                </c:pt>
                <c:pt idx="32">
                  <c:v>10.538705201565108</c:v>
                </c:pt>
                <c:pt idx="33">
                  <c:v>10.630142893573293</c:v>
                </c:pt>
                <c:pt idx="34">
                  <c:v>10.681046199991897</c:v>
                </c:pt>
                <c:pt idx="35">
                  <c:v>10.679370891926055</c:v>
                </c:pt>
                <c:pt idx="36">
                  <c:v>10.68951069005152</c:v>
                </c:pt>
                <c:pt idx="37">
                  <c:v>10.579086561333497</c:v>
                </c:pt>
                <c:pt idx="38">
                  <c:v>10.47709641211668</c:v>
                </c:pt>
                <c:pt idx="39">
                  <c:v>10.394789950552649</c:v>
                </c:pt>
                <c:pt idx="40">
                  <c:v>10.324716124883707</c:v>
                </c:pt>
                <c:pt idx="41">
                  <c:v>10.134690788521766</c:v>
                </c:pt>
                <c:pt idx="42">
                  <c:v>10.144626743364142</c:v>
                </c:pt>
                <c:pt idx="43">
                  <c:v>10.152803466361547</c:v>
                </c:pt>
                <c:pt idx="44">
                  <c:v>10.159356809579322</c:v>
                </c:pt>
                <c:pt idx="45">
                  <c:v>10.172750396191532</c:v>
                </c:pt>
                <c:pt idx="46">
                  <c:v>10.183706814524385</c:v>
                </c:pt>
                <c:pt idx="47">
                  <c:v>10.195087429115574</c:v>
                </c:pt>
                <c:pt idx="48">
                  <c:v>10.205219341805559</c:v>
                </c:pt>
                <c:pt idx="49">
                  <c:v>10.212788545977219</c:v>
                </c:pt>
                <c:pt idx="50">
                  <c:v>10.220179675300983</c:v>
                </c:pt>
                <c:pt idx="51">
                  <c:v>10.226595900647339</c:v>
                </c:pt>
                <c:pt idx="52">
                  <c:v>10.235086857436386</c:v>
                </c:pt>
                <c:pt idx="53">
                  <c:v>10.240590456229711</c:v>
                </c:pt>
                <c:pt idx="54">
                  <c:v>10.247467720655663</c:v>
                </c:pt>
                <c:pt idx="55">
                  <c:v>10.254149209809043</c:v>
                </c:pt>
                <c:pt idx="56">
                  <c:v>10.259251680986495</c:v>
                </c:pt>
                <c:pt idx="57">
                  <c:v>10.267074152610405</c:v>
                </c:pt>
                <c:pt idx="58">
                  <c:v>10.273976961950837</c:v>
                </c:pt>
                <c:pt idx="59">
                  <c:v>10.27685240021367</c:v>
                </c:pt>
                <c:pt idx="60">
                  <c:v>10.282425599619501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3DB1-4D04-9DF8-05D7E1FA5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54431"/>
        <c:axId val="157861695"/>
        <c:extLst/>
      </c:lineChart>
      <c:dateAx>
        <c:axId val="428154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5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 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7193938505678221E-4"/>
              <c:y val="0.24788637433473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1.7979807446197606E-3"/>
          <c:y val="0.90637722598434922"/>
          <c:w val="0.99751472180312195"/>
          <c:h val="9.3622774015650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8566666666668"/>
          <c:y val="4.3117283950617286E-2"/>
          <c:w val="0.87134744444444434"/>
          <c:h val="0.76487905871444495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línurit)'!$A$61</c:f>
              <c:strCache>
                <c:ptCount val="1"/>
                <c:pt idx="0">
                  <c:v>Steinefnaiðnaður</c:v>
                </c:pt>
              </c:strCache>
            </c:strRef>
          </c:tx>
          <c:spPr>
            <a:ln w="25400" cap="rnd" cmpd="sng">
              <a:solidFill>
                <a:srgbClr val="41A86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línurit)'!$C$61:$AH$61</c:f>
              <c:numCache>
                <c:formatCode>0</c:formatCode>
                <c:ptCount val="32"/>
                <c:pt idx="0">
                  <c:v>52.256339687250005</c:v>
                </c:pt>
                <c:pt idx="1">
                  <c:v>48.627777945875003</c:v>
                </c:pt>
                <c:pt idx="2">
                  <c:v>45.670125973500006</c:v>
                </c:pt>
                <c:pt idx="3">
                  <c:v>39.654677162187504</c:v>
                </c:pt>
                <c:pt idx="4">
                  <c:v>37.353068341500006</c:v>
                </c:pt>
                <c:pt idx="5">
                  <c:v>37.842061164624994</c:v>
                </c:pt>
                <c:pt idx="6">
                  <c:v>41.755640560312507</c:v>
                </c:pt>
                <c:pt idx="7">
                  <c:v>46.51906850406251</c:v>
                </c:pt>
                <c:pt idx="8">
                  <c:v>54.358745967250002</c:v>
                </c:pt>
                <c:pt idx="9">
                  <c:v>61.405246905937503</c:v>
                </c:pt>
                <c:pt idx="10">
                  <c:v>65.449830021950021</c:v>
                </c:pt>
                <c:pt idx="11">
                  <c:v>58.659445362750006</c:v>
                </c:pt>
                <c:pt idx="12">
                  <c:v>39.313677956750006</c:v>
                </c:pt>
                <c:pt idx="13">
                  <c:v>32.975809699750002</c:v>
                </c:pt>
                <c:pt idx="14">
                  <c:v>50.813966560750004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20.143580462280003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  <c:pt idx="30">
                  <c:v>0.89499845720000004</c:v>
                </c:pt>
                <c:pt idx="31">
                  <c:v>0.93069417912000008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C-475A-9F43-43239D6E2CDE}"/>
            </c:ext>
          </c:extLst>
        </c:ser>
        <c:ser>
          <c:idx val="1"/>
          <c:order val="1"/>
          <c:tx>
            <c:strRef>
              <c:f>'Talnagögn (fyrir línurit)'!$A$62</c:f>
              <c:strCache>
                <c:ptCount val="1"/>
                <c:pt idx="0">
                  <c:v>Efnaiðnaður</c:v>
                </c:pt>
              </c:strCache>
            </c:strRef>
          </c:tx>
          <c:spPr>
            <a:ln w="25400" cap="rnd">
              <a:solidFill>
                <a:srgbClr val="0073B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línurit)'!$C$62:$AH$62</c:f>
              <c:numCache>
                <c:formatCode>0</c:formatCode>
                <c:ptCount val="32"/>
                <c:pt idx="0">
                  <c:v>41.70030188679246</c:v>
                </c:pt>
                <c:pt idx="1">
                  <c:v>40.327981132075472</c:v>
                </c:pt>
                <c:pt idx="2">
                  <c:v>36.028622641509436</c:v>
                </c:pt>
                <c:pt idx="3">
                  <c:v>37.871999999999993</c:v>
                </c:pt>
                <c:pt idx="4">
                  <c:v>38.247415094339615</c:v>
                </c:pt>
                <c:pt idx="5">
                  <c:v>36.495358490566034</c:v>
                </c:pt>
                <c:pt idx="6">
                  <c:v>42.536811320754715</c:v>
                </c:pt>
                <c:pt idx="7">
                  <c:v>35.574018867924522</c:v>
                </c:pt>
                <c:pt idx="8">
                  <c:v>31.03041509433962</c:v>
                </c:pt>
                <c:pt idx="9">
                  <c:v>31.355952830188677</c:v>
                </c:pt>
                <c:pt idx="10">
                  <c:v>16.333707547169812</c:v>
                </c:pt>
                <c:pt idx="11">
                  <c:v>14.297971698113207</c:v>
                </c:pt>
                <c:pt idx="12">
                  <c:v>0.45369811320754716</c:v>
                </c:pt>
                <c:pt idx="13">
                  <c:v>0.47860377358490569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C-475A-9F43-43239D6E2CDE}"/>
            </c:ext>
          </c:extLst>
        </c:ser>
        <c:ser>
          <c:idx val="3"/>
          <c:order val="2"/>
          <c:tx>
            <c:strRef>
              <c:f>'Talnagögn (fyrir línurit)'!$A$65</c:f>
              <c:strCache>
                <c:ptCount val="1"/>
                <c:pt idx="0">
                  <c:v>Leysiefni</c:v>
                </c:pt>
              </c:strCache>
            </c:strRef>
          </c:tx>
          <c:spPr>
            <a:ln w="25400" cap="rnd">
              <a:solidFill>
                <a:srgbClr val="A0D3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línurit)'!$C$65:$AH$65</c:f>
              <c:numCache>
                <c:formatCode>0</c:formatCode>
                <c:ptCount val="32"/>
                <c:pt idx="0">
                  <c:v>7.206776231182964</c:v>
                </c:pt>
                <c:pt idx="1">
                  <c:v>7.0630660553190694</c:v>
                </c:pt>
                <c:pt idx="2">
                  <c:v>7.2171050495464266</c:v>
                </c:pt>
                <c:pt idx="3">
                  <c:v>7.4672272358362264</c:v>
                </c:pt>
                <c:pt idx="4">
                  <c:v>7.3882890411998261</c:v>
                </c:pt>
                <c:pt idx="5">
                  <c:v>7.9066134056346264</c:v>
                </c:pt>
                <c:pt idx="6">
                  <c:v>7.864418372446627</c:v>
                </c:pt>
                <c:pt idx="7">
                  <c:v>7.7501027050085245</c:v>
                </c:pt>
                <c:pt idx="8">
                  <c:v>7.8934330196974267</c:v>
                </c:pt>
                <c:pt idx="9">
                  <c:v>7.4479504012469917</c:v>
                </c:pt>
                <c:pt idx="10">
                  <c:v>7.8241344970738957</c:v>
                </c:pt>
                <c:pt idx="11">
                  <c:v>6.9344531735361308</c:v>
                </c:pt>
                <c:pt idx="12">
                  <c:v>7.1761908972228241</c:v>
                </c:pt>
                <c:pt idx="13">
                  <c:v>6.8477039062793654</c:v>
                </c:pt>
                <c:pt idx="14">
                  <c:v>7.6310387702226095</c:v>
                </c:pt>
                <c:pt idx="15">
                  <c:v>7.3519420497421919</c:v>
                </c:pt>
                <c:pt idx="16">
                  <c:v>8.1280547453876224</c:v>
                </c:pt>
                <c:pt idx="17">
                  <c:v>7.6590659056125734</c:v>
                </c:pt>
                <c:pt idx="18">
                  <c:v>6.9196602022107676</c:v>
                </c:pt>
                <c:pt idx="19">
                  <c:v>5.457147624271431</c:v>
                </c:pt>
                <c:pt idx="20">
                  <c:v>5.6727596485811915</c:v>
                </c:pt>
                <c:pt idx="21">
                  <c:v>5.8969327922561323</c:v>
                </c:pt>
                <c:pt idx="22">
                  <c:v>5.8456130146546013</c:v>
                </c:pt>
                <c:pt idx="23">
                  <c:v>5.7965197207389956</c:v>
                </c:pt>
                <c:pt idx="24">
                  <c:v>5.8696187990891406</c:v>
                </c:pt>
                <c:pt idx="25">
                  <c:v>6.2083093649783843</c:v>
                </c:pt>
                <c:pt idx="26">
                  <c:v>6.2961770491178326</c:v>
                </c:pt>
                <c:pt idx="27">
                  <c:v>6.1270141000655993</c:v>
                </c:pt>
                <c:pt idx="28">
                  <c:v>6.772274862260554</c:v>
                </c:pt>
                <c:pt idx="29">
                  <c:v>6.157620027282463</c:v>
                </c:pt>
                <c:pt idx="30">
                  <c:v>6.3074359957450401</c:v>
                </c:pt>
                <c:pt idx="31">
                  <c:v>6.5436109300591259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AC-475A-9F43-43239D6E2CDE}"/>
            </c:ext>
          </c:extLst>
        </c:ser>
        <c:ser>
          <c:idx val="4"/>
          <c:order val="3"/>
          <c:tx>
            <c:strRef>
              <c:f>'Talnagögn (fyrir línurit)'!$A$66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ln w="25400" cap="rnd">
              <a:solidFill>
                <a:srgbClr val="1E2D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línurit)'!$C$66:$AH$66</c:f>
              <c:numCache>
                <c:formatCode>0</c:formatCode>
                <c:ptCount val="32"/>
                <c:pt idx="0">
                  <c:v>0.3136436345662052</c:v>
                </c:pt>
                <c:pt idx="1">
                  <c:v>0.62991539770890148</c:v>
                </c:pt>
                <c:pt idx="2">
                  <c:v>0.63747209911613834</c:v>
                </c:pt>
                <c:pt idx="3">
                  <c:v>1.4353606018129821</c:v>
                </c:pt>
                <c:pt idx="4">
                  <c:v>1.8489172043969435</c:v>
                </c:pt>
                <c:pt idx="5">
                  <c:v>3.1483537574777212</c:v>
                </c:pt>
                <c:pt idx="6">
                  <c:v>10.087963492463016</c:v>
                </c:pt>
                <c:pt idx="7">
                  <c:v>16.137108342497974</c:v>
                </c:pt>
                <c:pt idx="8">
                  <c:v>25.465406809062614</c:v>
                </c:pt>
                <c:pt idx="9">
                  <c:v>36.99889708670193</c:v>
                </c:pt>
                <c:pt idx="10">
                  <c:v>42.988272546670686</c:v>
                </c:pt>
                <c:pt idx="11">
                  <c:v>39.826934327022677</c:v>
                </c:pt>
                <c:pt idx="12">
                  <c:v>44.656505402990497</c:v>
                </c:pt>
                <c:pt idx="13">
                  <c:v>45.141617249064133</c:v>
                </c:pt>
                <c:pt idx="14">
                  <c:v>52.17653143548462</c:v>
                </c:pt>
                <c:pt idx="15">
                  <c:v>57.240469566094809</c:v>
                </c:pt>
                <c:pt idx="16">
                  <c:v>66.311041274602601</c:v>
                </c:pt>
                <c:pt idx="17">
                  <c:v>66.985140359962386</c:v>
                </c:pt>
                <c:pt idx="18">
                  <c:v>68.573839074618689</c:v>
                </c:pt>
                <c:pt idx="19">
                  <c:v>81.825140538339951</c:v>
                </c:pt>
                <c:pt idx="20">
                  <c:v>109.92044665303493</c:v>
                </c:pt>
                <c:pt idx="21">
                  <c:v>134.72753715860691</c:v>
                </c:pt>
                <c:pt idx="22">
                  <c:v>140.16573433239918</c:v>
                </c:pt>
                <c:pt idx="23">
                  <c:v>170.54391585235194</c:v>
                </c:pt>
                <c:pt idx="24">
                  <c:v>168.56661067078227</c:v>
                </c:pt>
                <c:pt idx="25">
                  <c:v>161.37865261818465</c:v>
                </c:pt>
                <c:pt idx="26">
                  <c:v>179.23342842545404</c:v>
                </c:pt>
                <c:pt idx="27">
                  <c:v>170.46384803748893</c:v>
                </c:pt>
                <c:pt idx="28">
                  <c:v>188.57094507898864</c:v>
                </c:pt>
                <c:pt idx="29">
                  <c:v>199.68628477875978</c:v>
                </c:pt>
                <c:pt idx="30">
                  <c:v>195.672990420048</c:v>
                </c:pt>
                <c:pt idx="31">
                  <c:v>157.31101155450008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AC-475A-9F43-43239D6E2CDE}"/>
            </c:ext>
          </c:extLst>
        </c:ser>
        <c:ser>
          <c:idx val="5"/>
          <c:order val="4"/>
          <c:tx>
            <c:strRef>
              <c:f>'Talnagögn (fyrir línurit)'!$A$67</c:f>
              <c:strCache>
                <c:ptCount val="1"/>
                <c:pt idx="0">
                  <c:v>Efnanotkun</c:v>
                </c:pt>
              </c:strCache>
            </c:strRef>
          </c:tx>
          <c:spPr>
            <a:ln w="25400" cap="rnd">
              <a:solidFill>
                <a:srgbClr val="7FB9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línurit)'!$C$67:$AH$67</c:f>
              <c:numCache>
                <c:formatCode>0</c:formatCode>
                <c:ptCount val="32"/>
                <c:pt idx="0">
                  <c:v>6.6052635682669996</c:v>
                </c:pt>
                <c:pt idx="1">
                  <c:v>6.2650444313969995</c:v>
                </c:pt>
                <c:pt idx="2">
                  <c:v>5.7837727449539997</c:v>
                </c:pt>
                <c:pt idx="3">
                  <c:v>5.7038077806749996</c:v>
                </c:pt>
                <c:pt idx="4">
                  <c:v>5.3195578454719996</c:v>
                </c:pt>
                <c:pt idx="5">
                  <c:v>5.3245268336829996</c:v>
                </c:pt>
                <c:pt idx="6">
                  <c:v>5.7055696092599995</c:v>
                </c:pt>
                <c:pt idx="7">
                  <c:v>5.7274053867549997</c:v>
                </c:pt>
                <c:pt idx="8">
                  <c:v>5.8605751059709998</c:v>
                </c:pt>
                <c:pt idx="9">
                  <c:v>6.0154671173310001</c:v>
                </c:pt>
                <c:pt idx="10">
                  <c:v>5.7995083155690006</c:v>
                </c:pt>
                <c:pt idx="11">
                  <c:v>5.5828736448829996</c:v>
                </c:pt>
                <c:pt idx="12">
                  <c:v>5.2973593254139999</c:v>
                </c:pt>
                <c:pt idx="13">
                  <c:v>5.2616251265659999</c:v>
                </c:pt>
                <c:pt idx="14">
                  <c:v>5.0307382770269999</c:v>
                </c:pt>
                <c:pt idx="15">
                  <c:v>6.1246821513969998</c:v>
                </c:pt>
                <c:pt idx="16">
                  <c:v>6.4596269223980007</c:v>
                </c:pt>
                <c:pt idx="17">
                  <c:v>7.172512325564</c:v>
                </c:pt>
                <c:pt idx="18">
                  <c:v>6.8067763299529993</c:v>
                </c:pt>
                <c:pt idx="19">
                  <c:v>6.3874402700030002</c:v>
                </c:pt>
                <c:pt idx="20">
                  <c:v>8.3217399580740015</c:v>
                </c:pt>
                <c:pt idx="21">
                  <c:v>6.7544474163150001</c:v>
                </c:pt>
                <c:pt idx="22">
                  <c:v>9.0474935587439997</c:v>
                </c:pt>
                <c:pt idx="23">
                  <c:v>6.4406604908556666</c:v>
                </c:pt>
                <c:pt idx="24">
                  <c:v>5.3544411644529992</c:v>
                </c:pt>
                <c:pt idx="25">
                  <c:v>4.5728912168524998</c:v>
                </c:pt>
                <c:pt idx="26">
                  <c:v>3.771623460946</c:v>
                </c:pt>
                <c:pt idx="27">
                  <c:v>5.0212922703349996</c:v>
                </c:pt>
                <c:pt idx="28">
                  <c:v>6.7070325702589999</c:v>
                </c:pt>
                <c:pt idx="29">
                  <c:v>4.8896314327230002</c:v>
                </c:pt>
                <c:pt idx="30">
                  <c:v>5.8203415171399993</c:v>
                </c:pt>
                <c:pt idx="31">
                  <c:v>4.9042634314500004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AC-475A-9F43-43239D6E2CDE}"/>
            </c:ext>
          </c:extLst>
        </c:ser>
        <c:ser>
          <c:idx val="7"/>
          <c:order val="5"/>
          <c:tx>
            <c:v>Steinefna proj</c:v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línurit)'!$C$70:$BK$70</c:f>
              <c:numCache>
                <c:formatCode>0</c:formatCode>
                <c:ptCount val="61"/>
                <c:pt idx="31">
                  <c:v>0.93069417912000008</c:v>
                </c:pt>
                <c:pt idx="32">
                  <c:v>0.91804371025599996</c:v>
                </c:pt>
                <c:pt idx="33">
                  <c:v>0.91804371025599996</c:v>
                </c:pt>
                <c:pt idx="34">
                  <c:v>0.91804371025599996</c:v>
                </c:pt>
                <c:pt idx="35">
                  <c:v>0.91804371025599996</c:v>
                </c:pt>
                <c:pt idx="36">
                  <c:v>0.91804371025599996</c:v>
                </c:pt>
                <c:pt idx="37">
                  <c:v>0.91804371025599996</c:v>
                </c:pt>
                <c:pt idx="38">
                  <c:v>0.91804371025599996</c:v>
                </c:pt>
                <c:pt idx="39">
                  <c:v>0.91804371025599996</c:v>
                </c:pt>
                <c:pt idx="40">
                  <c:v>0.91804371025599996</c:v>
                </c:pt>
                <c:pt idx="41">
                  <c:v>0.91804371025599996</c:v>
                </c:pt>
                <c:pt idx="42">
                  <c:v>0.91804371025599996</c:v>
                </c:pt>
                <c:pt idx="43">
                  <c:v>0.91804371025599996</c:v>
                </c:pt>
                <c:pt idx="44">
                  <c:v>0.91804371025599996</c:v>
                </c:pt>
                <c:pt idx="45">
                  <c:v>0.91804371025599996</c:v>
                </c:pt>
                <c:pt idx="46">
                  <c:v>0.91804371025599996</c:v>
                </c:pt>
                <c:pt idx="47">
                  <c:v>0.91804371025599996</c:v>
                </c:pt>
                <c:pt idx="48">
                  <c:v>0.91804371025599996</c:v>
                </c:pt>
                <c:pt idx="49">
                  <c:v>0.91804371025599996</c:v>
                </c:pt>
                <c:pt idx="50">
                  <c:v>0.91804371025599996</c:v>
                </c:pt>
                <c:pt idx="51">
                  <c:v>0.91804371025599996</c:v>
                </c:pt>
                <c:pt idx="52">
                  <c:v>0.91804371025599996</c:v>
                </c:pt>
                <c:pt idx="53">
                  <c:v>0.91804371025599996</c:v>
                </c:pt>
                <c:pt idx="54">
                  <c:v>0.91804371025599996</c:v>
                </c:pt>
                <c:pt idx="55">
                  <c:v>0.91804371025599996</c:v>
                </c:pt>
                <c:pt idx="56">
                  <c:v>0.91804371025599996</c:v>
                </c:pt>
                <c:pt idx="57">
                  <c:v>0.91804371025599996</c:v>
                </c:pt>
                <c:pt idx="58">
                  <c:v>0.91804371025599996</c:v>
                </c:pt>
                <c:pt idx="59">
                  <c:v>0.91804371025599996</c:v>
                </c:pt>
                <c:pt idx="60">
                  <c:v>0.91804371025599996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AC-475A-9F43-43239D6E2CDE}"/>
            </c:ext>
          </c:extLst>
        </c:ser>
        <c:ser>
          <c:idx val="8"/>
          <c:order val="6"/>
          <c:tx>
            <c:v>Efnaiðn proj</c:v>
          </c:tx>
          <c:spPr>
            <a:ln w="2540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línurit)'!$C$71:$BK$71</c:f>
              <c:numCache>
                <c:formatCode>0</c:formatCode>
                <c:ptCount val="61"/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AC-475A-9F43-43239D6E2CDE}"/>
            </c:ext>
          </c:extLst>
        </c:ser>
        <c:ser>
          <c:idx val="10"/>
          <c:order val="7"/>
          <c:tx>
            <c:v>Leysiefni proj</c:v>
          </c:tx>
          <c:spPr>
            <a:ln w="2540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línurit)'!$C$74:$BK$74</c:f>
              <c:numCache>
                <c:formatCode>0</c:formatCode>
                <c:ptCount val="61"/>
                <c:pt idx="31">
                  <c:v>6.5436109300591259</c:v>
                </c:pt>
                <c:pt idx="32">
                  <c:v>6.6644489100253912</c:v>
                </c:pt>
                <c:pt idx="33">
                  <c:v>6.6962192037878587</c:v>
                </c:pt>
                <c:pt idx="34">
                  <c:v>6.7371161593446907</c:v>
                </c:pt>
                <c:pt idx="35">
                  <c:v>6.7420178437344287</c:v>
                </c:pt>
                <c:pt idx="36">
                  <c:v>6.7299851889668565</c:v>
                </c:pt>
                <c:pt idx="37">
                  <c:v>6.6710499490669051</c:v>
                </c:pt>
                <c:pt idx="38">
                  <c:v>6.6259969657546556</c:v>
                </c:pt>
                <c:pt idx="39">
                  <c:v>6.5992215842127866</c:v>
                </c:pt>
                <c:pt idx="40">
                  <c:v>6.5515214929228431</c:v>
                </c:pt>
                <c:pt idx="41">
                  <c:v>6.5004147608501217</c:v>
                </c:pt>
                <c:pt idx="42">
                  <c:v>6.4478559526014845</c:v>
                </c:pt>
                <c:pt idx="43">
                  <c:v>6.3626685137107568</c:v>
                </c:pt>
                <c:pt idx="44">
                  <c:v>6.2877201671120462</c:v>
                </c:pt>
                <c:pt idx="45">
                  <c:v>6.2440563527914801</c:v>
                </c:pt>
                <c:pt idx="46">
                  <c:v>6.2032274707885406</c:v>
                </c:pt>
                <c:pt idx="47">
                  <c:v>6.1666507868981508</c:v>
                </c:pt>
                <c:pt idx="48">
                  <c:v>6.1165474783428664</c:v>
                </c:pt>
                <c:pt idx="49">
                  <c:v>6.0777377124482026</c:v>
                </c:pt>
                <c:pt idx="50">
                  <c:v>6.0407784002444673</c:v>
                </c:pt>
                <c:pt idx="51">
                  <c:v>6.0417116168002956</c:v>
                </c:pt>
                <c:pt idx="52">
                  <c:v>6.0501896248131644</c:v>
                </c:pt>
                <c:pt idx="53">
                  <c:v>6.0587449873366808</c:v>
                </c:pt>
                <c:pt idx="54">
                  <c:v>6.0673857034426764</c:v>
                </c:pt>
                <c:pt idx="55">
                  <c:v>6.0762523203092691</c:v>
                </c:pt>
                <c:pt idx="56">
                  <c:v>6.0850765420951518</c:v>
                </c:pt>
                <c:pt idx="57">
                  <c:v>6.0941442625996629</c:v>
                </c:pt>
                <c:pt idx="58">
                  <c:v>6.1033293329739804</c:v>
                </c:pt>
                <c:pt idx="59">
                  <c:v>6.1126453516402197</c:v>
                </c:pt>
                <c:pt idx="60">
                  <c:v>6.1221051171133123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AC-475A-9F43-43239D6E2CDE}"/>
            </c:ext>
          </c:extLst>
        </c:ser>
        <c:ser>
          <c:idx val="11"/>
          <c:order val="8"/>
          <c:tx>
            <c:v>F-gös proj</c:v>
          </c:tx>
          <c:spPr>
            <a:ln w="2540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línurit)'!$C$75:$BK$75</c:f>
              <c:numCache>
                <c:formatCode>0</c:formatCode>
                <c:ptCount val="61"/>
                <c:pt idx="31">
                  <c:v>157.31101155450008</c:v>
                </c:pt>
                <c:pt idx="32">
                  <c:v>136.67593628483297</c:v>
                </c:pt>
                <c:pt idx="33">
                  <c:v>137.7699021133642</c:v>
                </c:pt>
                <c:pt idx="34">
                  <c:v>129.75740188961859</c:v>
                </c:pt>
                <c:pt idx="35">
                  <c:v>128.80293627946023</c:v>
                </c:pt>
                <c:pt idx="36">
                  <c:v>106.64517657980757</c:v>
                </c:pt>
                <c:pt idx="37">
                  <c:v>109.74209395394412</c:v>
                </c:pt>
                <c:pt idx="38">
                  <c:v>61.452668073299947</c:v>
                </c:pt>
                <c:pt idx="39">
                  <c:v>50.990072848551193</c:v>
                </c:pt>
                <c:pt idx="40">
                  <c:v>62.871779631727648</c:v>
                </c:pt>
                <c:pt idx="41">
                  <c:v>38.699999823795288</c:v>
                </c:pt>
                <c:pt idx="42">
                  <c:v>38.33008954150651</c:v>
                </c:pt>
                <c:pt idx="43">
                  <c:v>44.20138545782266</c:v>
                </c:pt>
                <c:pt idx="44">
                  <c:v>23.854513907701183</c:v>
                </c:pt>
                <c:pt idx="45">
                  <c:v>16.521014033702119</c:v>
                </c:pt>
                <c:pt idx="46">
                  <c:v>21.326779051940509</c:v>
                </c:pt>
                <c:pt idx="47">
                  <c:v>22.857521671030614</c:v>
                </c:pt>
                <c:pt idx="48">
                  <c:v>22.25620141091569</c:v>
                </c:pt>
                <c:pt idx="49">
                  <c:v>21.768987933686674</c:v>
                </c:pt>
                <c:pt idx="50">
                  <c:v>23.985749702267697</c:v>
                </c:pt>
                <c:pt idx="51">
                  <c:v>25.166210165529705</c:v>
                </c:pt>
                <c:pt idx="52">
                  <c:v>23.912230332447557</c:v>
                </c:pt>
                <c:pt idx="53">
                  <c:v>23.286056280255764</c:v>
                </c:pt>
                <c:pt idx="54">
                  <c:v>21.580342651232467</c:v>
                </c:pt>
                <c:pt idx="55">
                  <c:v>21.578205042647941</c:v>
                </c:pt>
                <c:pt idx="56">
                  <c:v>22.546189874409404</c:v>
                </c:pt>
                <c:pt idx="57">
                  <c:v>24.26252523160322</c:v>
                </c:pt>
                <c:pt idx="58">
                  <c:v>23.67326728028565</c:v>
                </c:pt>
                <c:pt idx="59">
                  <c:v>23.985749702267697</c:v>
                </c:pt>
                <c:pt idx="60">
                  <c:v>24.962220492231893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AC-475A-9F43-43239D6E2CDE}"/>
            </c:ext>
          </c:extLst>
        </c:ser>
        <c:ser>
          <c:idx val="12"/>
          <c:order val="9"/>
          <c:tx>
            <c:v>Efnanotk proj</c:v>
          </c:tx>
          <c:spPr>
            <a:ln w="2540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línurit)'!$C$76:$BK$76</c:f>
              <c:numCache>
                <c:formatCode>0</c:formatCode>
                <c:ptCount val="61"/>
                <c:pt idx="31">
                  <c:v>4.9042634314500004</c:v>
                </c:pt>
                <c:pt idx="32">
                  <c:v>4.9115960913154222</c:v>
                </c:pt>
                <c:pt idx="33">
                  <c:v>5.4426251493164237</c:v>
                </c:pt>
                <c:pt idx="34">
                  <c:v>5.4646368366979505</c:v>
                </c:pt>
                <c:pt idx="35">
                  <c:v>5.4822226131762566</c:v>
                </c:pt>
                <c:pt idx="36">
                  <c:v>5.4919407584218085</c:v>
                </c:pt>
                <c:pt idx="37">
                  <c:v>5.495971814424208</c:v>
                </c:pt>
                <c:pt idx="38">
                  <c:v>5.4985118511742579</c:v>
                </c:pt>
                <c:pt idx="39">
                  <c:v>5.5026872944165097</c:v>
                </c:pt>
                <c:pt idx="40">
                  <c:v>5.5075139535772797</c:v>
                </c:pt>
                <c:pt idx="41">
                  <c:v>5.5126293872177508</c:v>
                </c:pt>
                <c:pt idx="42">
                  <c:v>5.5178214344956951</c:v>
                </c:pt>
                <c:pt idx="43">
                  <c:v>5.5229368681361688</c:v>
                </c:pt>
                <c:pt idx="44">
                  <c:v>5.5279167545718817</c:v>
                </c:pt>
                <c:pt idx="45">
                  <c:v>5.5327257336624642</c:v>
                </c:pt>
                <c:pt idx="46">
                  <c:v>5.5373372853026357</c:v>
                </c:pt>
                <c:pt idx="47">
                  <c:v>5.5417278360654842</c:v>
                </c:pt>
                <c:pt idx="48">
                  <c:v>5.5459209593779226</c:v>
                </c:pt>
                <c:pt idx="49">
                  <c:v>5.5499048685264931</c:v>
                </c:pt>
                <c:pt idx="50">
                  <c:v>5.55364125669246</c:v>
                </c:pt>
                <c:pt idx="51">
                  <c:v>5.557136017232553</c:v>
                </c:pt>
                <c:pt idx="52">
                  <c:v>5.5603773634333127</c:v>
                </c:pt>
                <c:pt idx="53">
                  <c:v>5.5633947620783841</c:v>
                </c:pt>
                <c:pt idx="54">
                  <c:v>5.5662176799514089</c:v>
                </c:pt>
                <c:pt idx="55">
                  <c:v>5.5688549570874821</c:v>
                </c:pt>
                <c:pt idx="56">
                  <c:v>5.5713360602702453</c:v>
                </c:pt>
                <c:pt idx="57">
                  <c:v>5.5736963496400724</c:v>
                </c:pt>
                <c:pt idx="58">
                  <c:v>5.5759800253724263</c:v>
                </c:pt>
                <c:pt idx="59">
                  <c:v>5.5782371809995004</c:v>
                </c:pt>
                <c:pt idx="60">
                  <c:v>5.5805149633751263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BAC-475A-9F43-43239D6E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01472"/>
        <c:axId val="478601864"/>
      </c:line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1" i="0" u="none" strike="noStrike" kern="1200" baseline="0">
                    <a:solidFill>
                      <a:schemeClr val="tx2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 b="0"/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 b="0"/>
                  <a:t>-íg.]</a:t>
                </a:r>
              </a:p>
            </c:rich>
          </c:tx>
          <c:layout>
            <c:manualLayout>
              <c:xMode val="edge"/>
              <c:yMode val="edge"/>
              <c:x val="8.3564073969507203E-4"/>
              <c:y val="0.24577573421526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1" i="0" u="none" strike="noStrike" kern="1200" baseline="0">
                  <a:solidFill>
                    <a:schemeClr val="tx2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"/>
          <c:y val="0.88968719473930513"/>
          <c:w val="0.99687720278671976"/>
          <c:h val="0.11031280526069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16855555555556"/>
          <c:y val="2.8870142813389434E-2"/>
          <c:w val="0.8783092222222223"/>
          <c:h val="0.7769460058638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Talnagögn!$A$80</c:f>
              <c:strCache>
                <c:ptCount val="1"/>
                <c:pt idx="0">
                  <c:v>Iðragerjun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Talnagögn!$C$80:$AH$80</c:f>
              <c:numCache>
                <c:formatCode>0</c:formatCode>
                <c:ptCount val="32"/>
                <c:pt idx="0">
                  <c:v>390.99131539406216</c:v>
                </c:pt>
                <c:pt idx="1">
                  <c:v>379.636539187869</c:v>
                </c:pt>
                <c:pt idx="2">
                  <c:v>372.53416531670342</c:v>
                </c:pt>
                <c:pt idx="3">
                  <c:v>370.35536783681999</c:v>
                </c:pt>
                <c:pt idx="4">
                  <c:v>371.05317545371491</c:v>
                </c:pt>
                <c:pt idx="5">
                  <c:v>356.23162170812122</c:v>
                </c:pt>
                <c:pt idx="6">
                  <c:v>360.46235404022127</c:v>
                </c:pt>
                <c:pt idx="7">
                  <c:v>356.34530614152226</c:v>
                </c:pt>
                <c:pt idx="8">
                  <c:v>363.63412931644569</c:v>
                </c:pt>
                <c:pt idx="9">
                  <c:v>358.62888289455645</c:v>
                </c:pt>
                <c:pt idx="10">
                  <c:v>344.95890254977769</c:v>
                </c:pt>
                <c:pt idx="11">
                  <c:v>345.26183508180696</c:v>
                </c:pt>
                <c:pt idx="12">
                  <c:v>337.44408713944716</c:v>
                </c:pt>
                <c:pt idx="13">
                  <c:v>332.51469007691378</c:v>
                </c:pt>
                <c:pt idx="14">
                  <c:v>326.5576538950516</c:v>
                </c:pt>
                <c:pt idx="15">
                  <c:v>328.8998299404094</c:v>
                </c:pt>
                <c:pt idx="16">
                  <c:v>336.24821455449165</c:v>
                </c:pt>
                <c:pt idx="17">
                  <c:v>342.25866660132158</c:v>
                </c:pt>
                <c:pt idx="18">
                  <c:v>346.57031256119365</c:v>
                </c:pt>
                <c:pt idx="19">
                  <c:v>352.35579875187796</c:v>
                </c:pt>
                <c:pt idx="20">
                  <c:v>351.96196493271816</c:v>
                </c:pt>
                <c:pt idx="21">
                  <c:v>350.47815105906682</c:v>
                </c:pt>
                <c:pt idx="22">
                  <c:v>342.9573323472153</c:v>
                </c:pt>
                <c:pt idx="23">
                  <c:v>335.40144194985652</c:v>
                </c:pt>
                <c:pt idx="24">
                  <c:v>354.40761957506902</c:v>
                </c:pt>
                <c:pt idx="25">
                  <c:v>357.49636622802979</c:v>
                </c:pt>
                <c:pt idx="26">
                  <c:v>359.86110035979038</c:v>
                </c:pt>
                <c:pt idx="27">
                  <c:v>352.20918685413233</c:v>
                </c:pt>
                <c:pt idx="28">
                  <c:v>341.11239400003012</c:v>
                </c:pt>
                <c:pt idx="29">
                  <c:v>330.67038131973294</c:v>
                </c:pt>
                <c:pt idx="30">
                  <c:v>325.13646939521277</c:v>
                </c:pt>
                <c:pt idx="31">
                  <c:v>323.33913146988522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6-4855-98E3-0153BDC364FB}"/>
            </c:ext>
          </c:extLst>
        </c:ser>
        <c:ser>
          <c:idx val="1"/>
          <c:order val="1"/>
          <c:tx>
            <c:strRef>
              <c:f>Talnagögn!$A$81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Talnagögn!$C$81:$AH$81</c:f>
              <c:numCache>
                <c:formatCode>0</c:formatCode>
                <c:ptCount val="32"/>
                <c:pt idx="0">
                  <c:v>99.240488272106489</c:v>
                </c:pt>
                <c:pt idx="1">
                  <c:v>95.725703506161182</c:v>
                </c:pt>
                <c:pt idx="2">
                  <c:v>90.172433657155551</c:v>
                </c:pt>
                <c:pt idx="3">
                  <c:v>89.39601727041925</c:v>
                </c:pt>
                <c:pt idx="4">
                  <c:v>88.163717479616963</c:v>
                </c:pt>
                <c:pt idx="5">
                  <c:v>85.980177357554595</c:v>
                </c:pt>
                <c:pt idx="6">
                  <c:v>86.540070921420224</c:v>
                </c:pt>
                <c:pt idx="7">
                  <c:v>84.554664714615527</c:v>
                </c:pt>
                <c:pt idx="8">
                  <c:v>86.653572359731186</c:v>
                </c:pt>
                <c:pt idx="9">
                  <c:v>84.253824973586475</c:v>
                </c:pt>
                <c:pt idx="10">
                  <c:v>83.337928064118643</c:v>
                </c:pt>
                <c:pt idx="11">
                  <c:v>82.306680382842202</c:v>
                </c:pt>
                <c:pt idx="12">
                  <c:v>80.170675805601789</c:v>
                </c:pt>
                <c:pt idx="13">
                  <c:v>78.313516191234982</c:v>
                </c:pt>
                <c:pt idx="14">
                  <c:v>76.755222138486047</c:v>
                </c:pt>
                <c:pt idx="15">
                  <c:v>77.49576347726051</c:v>
                </c:pt>
                <c:pt idx="16">
                  <c:v>81.166129743070684</c:v>
                </c:pt>
                <c:pt idx="17">
                  <c:v>83.237463887587211</c:v>
                </c:pt>
                <c:pt idx="18">
                  <c:v>83.854539753457303</c:v>
                </c:pt>
                <c:pt idx="19">
                  <c:v>84.943506517690224</c:v>
                </c:pt>
                <c:pt idx="20">
                  <c:v>81.493794984632345</c:v>
                </c:pt>
                <c:pt idx="21">
                  <c:v>82.567220848670019</c:v>
                </c:pt>
                <c:pt idx="22">
                  <c:v>78.213812192560923</c:v>
                </c:pt>
                <c:pt idx="23">
                  <c:v>75.304197658333237</c:v>
                </c:pt>
                <c:pt idx="24">
                  <c:v>81.396082645515804</c:v>
                </c:pt>
                <c:pt idx="25">
                  <c:v>82.582527043768536</c:v>
                </c:pt>
                <c:pt idx="26">
                  <c:v>83.592981842669502</c:v>
                </c:pt>
                <c:pt idx="27">
                  <c:v>82.16193103971473</c:v>
                </c:pt>
                <c:pt idx="28">
                  <c:v>80.195932068533963</c:v>
                </c:pt>
                <c:pt idx="29">
                  <c:v>78.760395984509614</c:v>
                </c:pt>
                <c:pt idx="30">
                  <c:v>76.953224351522891</c:v>
                </c:pt>
                <c:pt idx="31">
                  <c:v>77.330562499716066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6-4855-98E3-0153BDC364FB}"/>
            </c:ext>
          </c:extLst>
        </c:ser>
        <c:ser>
          <c:idx val="2"/>
          <c:order val="2"/>
          <c:tx>
            <c:strRef>
              <c:f>Talnagögn!$A$82</c:f>
              <c:strCache>
                <c:ptCount val="1"/>
                <c:pt idx="0">
                  <c:v>Nytjajarðvegur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Talnagögn!$C$82:$AH$82</c:f>
              <c:numCache>
                <c:formatCode>0</c:formatCode>
                <c:ptCount val="32"/>
                <c:pt idx="0">
                  <c:v>204.55867993313524</c:v>
                </c:pt>
                <c:pt idx="1">
                  <c:v>201.55949316806607</c:v>
                </c:pt>
                <c:pt idx="2">
                  <c:v>195.52512752517526</c:v>
                </c:pt>
                <c:pt idx="3">
                  <c:v>199.44491261430258</c:v>
                </c:pt>
                <c:pt idx="4">
                  <c:v>204.03080224680491</c:v>
                </c:pt>
                <c:pt idx="5">
                  <c:v>198.80599158180328</c:v>
                </c:pt>
                <c:pt idx="6">
                  <c:v>206.33389035845926</c:v>
                </c:pt>
                <c:pt idx="7">
                  <c:v>203.72622587468086</c:v>
                </c:pt>
                <c:pt idx="8">
                  <c:v>207.26555846493795</c:v>
                </c:pt>
                <c:pt idx="9">
                  <c:v>212.04045931752887</c:v>
                </c:pt>
                <c:pt idx="10">
                  <c:v>210.29578621467704</c:v>
                </c:pt>
                <c:pt idx="11">
                  <c:v>209.55251560891708</c:v>
                </c:pt>
                <c:pt idx="12">
                  <c:v>202.65010838613753</c:v>
                </c:pt>
                <c:pt idx="13">
                  <c:v>199.37174824634246</c:v>
                </c:pt>
                <c:pt idx="14">
                  <c:v>198.67188028764571</c:v>
                </c:pt>
                <c:pt idx="15">
                  <c:v>198.16460115767285</c:v>
                </c:pt>
                <c:pt idx="16">
                  <c:v>213.46246089062575</c:v>
                </c:pt>
                <c:pt idx="17">
                  <c:v>222.45669887547638</c:v>
                </c:pt>
                <c:pt idx="18">
                  <c:v>230.8723421601419</c:v>
                </c:pt>
                <c:pt idx="19">
                  <c:v>215.29862662989876</c:v>
                </c:pt>
                <c:pt idx="20">
                  <c:v>208.69084698352592</c:v>
                </c:pt>
                <c:pt idx="21">
                  <c:v>206.85255936775974</c:v>
                </c:pt>
                <c:pt idx="22">
                  <c:v>213.6434575805977</c:v>
                </c:pt>
                <c:pt idx="23">
                  <c:v>209.25420831531511</c:v>
                </c:pt>
                <c:pt idx="24">
                  <c:v>227.79798056071343</c:v>
                </c:pt>
                <c:pt idx="25">
                  <c:v>213.80275307637811</c:v>
                </c:pt>
                <c:pt idx="26">
                  <c:v>210.37385902225611</c:v>
                </c:pt>
                <c:pt idx="27">
                  <c:v>220.2310132743811</c:v>
                </c:pt>
                <c:pt idx="28">
                  <c:v>210.77063223755457</c:v>
                </c:pt>
                <c:pt idx="29">
                  <c:v>201.6903289841714</c:v>
                </c:pt>
                <c:pt idx="30">
                  <c:v>206.09796419367953</c:v>
                </c:pt>
                <c:pt idx="31">
                  <c:v>210.21153995089432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6-4855-98E3-0153BDC364FB}"/>
            </c:ext>
          </c:extLst>
        </c:ser>
        <c:ser>
          <c:idx val="3"/>
          <c:order val="3"/>
          <c:tx>
            <c:strRef>
              <c:f>Talnagögn!$A$83</c:f>
              <c:strCache>
                <c:ptCount val="1"/>
                <c:pt idx="0">
                  <c:v>Kölkun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Talnagögn!$C$83:$AH$83</c:f>
              <c:numCache>
                <c:formatCode>0</c:formatCode>
                <c:ptCount val="32"/>
                <c:pt idx="0">
                  <c:v>0.46200000000000002</c:v>
                </c:pt>
                <c:pt idx="1">
                  <c:v>0.1849848</c:v>
                </c:pt>
                <c:pt idx="2">
                  <c:v>0.49854639999999995</c:v>
                </c:pt>
                <c:pt idx="3">
                  <c:v>0.44009679999999995</c:v>
                </c:pt>
                <c:pt idx="4">
                  <c:v>8.7999999999999988E-3</c:v>
                </c:pt>
                <c:pt idx="5">
                  <c:v>2.4370043269135802</c:v>
                </c:pt>
                <c:pt idx="6">
                  <c:v>2.9805942765431741</c:v>
                </c:pt>
                <c:pt idx="7">
                  <c:v>3.2188318419753088</c:v>
                </c:pt>
                <c:pt idx="8">
                  <c:v>2.5465400888888898</c:v>
                </c:pt>
                <c:pt idx="9">
                  <c:v>2.7827046785185159</c:v>
                </c:pt>
                <c:pt idx="10">
                  <c:v>2.8040561511111108</c:v>
                </c:pt>
                <c:pt idx="11">
                  <c:v>2.7172362528395069</c:v>
                </c:pt>
                <c:pt idx="12">
                  <c:v>2.4694059703703712</c:v>
                </c:pt>
                <c:pt idx="13">
                  <c:v>4.7719202340740736</c:v>
                </c:pt>
                <c:pt idx="14">
                  <c:v>6.9806009886419762</c:v>
                </c:pt>
                <c:pt idx="15">
                  <c:v>6.2209546558024691</c:v>
                </c:pt>
                <c:pt idx="16">
                  <c:v>5.4517668740740737</c:v>
                </c:pt>
                <c:pt idx="17">
                  <c:v>4.4270639424240699</c:v>
                </c:pt>
                <c:pt idx="18">
                  <c:v>7.8867429873086419</c:v>
                </c:pt>
                <c:pt idx="19">
                  <c:v>5.8886491653054325</c:v>
                </c:pt>
                <c:pt idx="20">
                  <c:v>4.2233834697709192</c:v>
                </c:pt>
                <c:pt idx="21">
                  <c:v>4.5632175132426429</c:v>
                </c:pt>
                <c:pt idx="22">
                  <c:v>5.9015639933313055</c:v>
                </c:pt>
                <c:pt idx="23">
                  <c:v>5.009690629888615</c:v>
                </c:pt>
                <c:pt idx="24">
                  <c:v>4.6799609152879826</c:v>
                </c:pt>
                <c:pt idx="25">
                  <c:v>5.3456131338135604</c:v>
                </c:pt>
                <c:pt idx="26">
                  <c:v>4.8993146234186327</c:v>
                </c:pt>
                <c:pt idx="27">
                  <c:v>4.9826526261270496</c:v>
                </c:pt>
                <c:pt idx="28">
                  <c:v>5.6952409050771209</c:v>
                </c:pt>
                <c:pt idx="29">
                  <c:v>10.344856963749899</c:v>
                </c:pt>
                <c:pt idx="30">
                  <c:v>8.8216561400434941</c:v>
                </c:pt>
                <c:pt idx="31">
                  <c:v>9.190177933289192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6-4855-98E3-0153BDC364FB}"/>
            </c:ext>
          </c:extLst>
        </c:ser>
        <c:ser>
          <c:idx val="4"/>
          <c:order val="4"/>
          <c:tx>
            <c:v>Iðragerjun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Talnagögn!$C$86:$BK$86</c:f>
              <c:numCache>
                <c:formatCode>0</c:formatCode>
                <c:ptCount val="61"/>
                <c:pt idx="32">
                  <c:v>321.5519122929814</c:v>
                </c:pt>
                <c:pt idx="33">
                  <c:v>320.28538108069438</c:v>
                </c:pt>
                <c:pt idx="34">
                  <c:v>319.01306015209099</c:v>
                </c:pt>
                <c:pt idx="35">
                  <c:v>317.74053461107587</c:v>
                </c:pt>
                <c:pt idx="36">
                  <c:v>316.46781260529178</c:v>
                </c:pt>
                <c:pt idx="37">
                  <c:v>315.19490191982277</c:v>
                </c:pt>
                <c:pt idx="38">
                  <c:v>313.92180998873044</c:v>
                </c:pt>
                <c:pt idx="39">
                  <c:v>312.64854390625351</c:v>
                </c:pt>
                <c:pt idx="40">
                  <c:v>311.37511043767586</c:v>
                </c:pt>
                <c:pt idx="41">
                  <c:v>310.10151602987156</c:v>
                </c:pt>
                <c:pt idx="42">
                  <c:v>308.82776682154525</c:v>
                </c:pt>
                <c:pt idx="43">
                  <c:v>307.55386865316513</c:v>
                </c:pt>
                <c:pt idx="44">
                  <c:v>306.27982707660243</c:v>
                </c:pt>
                <c:pt idx="45">
                  <c:v>305.00564736448916</c:v>
                </c:pt>
                <c:pt idx="46">
                  <c:v>303.73133451929596</c:v>
                </c:pt>
                <c:pt idx="47">
                  <c:v>302.45689328214303</c:v>
                </c:pt>
                <c:pt idx="48">
                  <c:v>301.18232814134893</c:v>
                </c:pt>
                <c:pt idx="49">
                  <c:v>299.90764334072696</c:v>
                </c:pt>
                <c:pt idx="50">
                  <c:v>298.63284288763606</c:v>
                </c:pt>
                <c:pt idx="51">
                  <c:v>297.35793056079149</c:v>
                </c:pt>
                <c:pt idx="52">
                  <c:v>296.08290991784691</c:v>
                </c:pt>
                <c:pt idx="53">
                  <c:v>294.80778430274881</c:v>
                </c:pt>
                <c:pt idx="54">
                  <c:v>293.53255685287377</c:v>
                </c:pt>
                <c:pt idx="55">
                  <c:v>292.25723050595639</c:v>
                </c:pt>
                <c:pt idx="56">
                  <c:v>290.98180800680996</c:v>
                </c:pt>
                <c:pt idx="57">
                  <c:v>289.70629191384552</c:v>
                </c:pt>
                <c:pt idx="58">
                  <c:v>288.43068460540587</c:v>
                </c:pt>
                <c:pt idx="59">
                  <c:v>287.15498828590211</c:v>
                </c:pt>
                <c:pt idx="60">
                  <c:v>285.87920499177471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9-442B-B22D-039DEF7C7755}"/>
            </c:ext>
          </c:extLst>
        </c:ser>
        <c:ser>
          <c:idx val="5"/>
          <c:order val="5"/>
          <c:tx>
            <c:v>Meðhöndl húsáb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Talnagögn!$C$87:$BK$87</c:f>
              <c:numCache>
                <c:formatCode>0</c:formatCode>
                <c:ptCount val="61"/>
                <c:pt idx="32">
                  <c:v>77.971052121966054</c:v>
                </c:pt>
                <c:pt idx="33">
                  <c:v>77.572090838261445</c:v>
                </c:pt>
                <c:pt idx="34">
                  <c:v>77.14774301498683</c:v>
                </c:pt>
                <c:pt idx="35">
                  <c:v>76.724148882210955</c:v>
                </c:pt>
                <c:pt idx="36">
                  <c:v>76.301347741449717</c:v>
                </c:pt>
                <c:pt idx="37">
                  <c:v>75.879378236793656</c:v>
                </c:pt>
                <c:pt idx="38">
                  <c:v>75.45827836815522</c:v>
                </c:pt>
                <c:pt idx="39">
                  <c:v>75.03808550428279</c:v>
                </c:pt>
                <c:pt idx="40">
                  <c:v>74.618836395539446</c:v>
                </c:pt>
                <c:pt idx="41">
                  <c:v>74.200567186444204</c:v>
                </c:pt>
                <c:pt idx="42">
                  <c:v>73.783313427978896</c:v>
                </c:pt>
                <c:pt idx="43">
                  <c:v>73.36711008965716</c:v>
                </c:pt>
                <c:pt idx="44">
                  <c:v>72.951991571357695</c:v>
                </c:pt>
                <c:pt idx="45">
                  <c:v>72.537991714923976</c:v>
                </c:pt>
                <c:pt idx="46">
                  <c:v>72.125143815530052</c:v>
                </c:pt>
                <c:pt idx="47">
                  <c:v>71.713480632815049</c:v>
                </c:pt>
                <c:pt idx="48">
                  <c:v>71.303034401788665</c:v>
                </c:pt>
                <c:pt idx="49">
                  <c:v>70.89383684351013</c:v>
                </c:pt>
                <c:pt idx="50">
                  <c:v>70.485919175542421</c:v>
                </c:pt>
                <c:pt idx="51">
                  <c:v>70.079312122184703</c:v>
                </c:pt>
                <c:pt idx="52">
                  <c:v>69.674045924487871</c:v>
                </c:pt>
                <c:pt idx="53">
                  <c:v>69.27015035005239</c:v>
                </c:pt>
                <c:pt idx="54">
                  <c:v>68.867654702616193</c:v>
                </c:pt>
                <c:pt idx="55">
                  <c:v>68.466587831432321</c:v>
                </c:pt>
                <c:pt idx="56">
                  <c:v>68.066978140442018</c:v>
                </c:pt>
                <c:pt idx="57">
                  <c:v>67.668853597245032</c:v>
                </c:pt>
                <c:pt idx="58">
                  <c:v>67.272241741873501</c:v>
                </c:pt>
                <c:pt idx="59">
                  <c:v>66.877169695368508</c:v>
                </c:pt>
                <c:pt idx="60">
                  <c:v>66.483664168167479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9-442B-B22D-039DEF7C7755}"/>
            </c:ext>
          </c:extLst>
        </c:ser>
        <c:ser>
          <c:idx val="6"/>
          <c:order val="6"/>
          <c:tx>
            <c:v>Nytjajarðv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Talnagögn!$C$88:$BK$88</c:f>
              <c:numCache>
                <c:formatCode>0</c:formatCode>
                <c:ptCount val="61"/>
                <c:pt idx="32">
                  <c:v>211.09068430551423</c:v>
                </c:pt>
                <c:pt idx="33">
                  <c:v>211.06302493446159</c:v>
                </c:pt>
                <c:pt idx="34">
                  <c:v>211.03215333815311</c:v>
                </c:pt>
                <c:pt idx="35">
                  <c:v>211.0937251059525</c:v>
                </c:pt>
                <c:pt idx="36">
                  <c:v>211.37693954421931</c:v>
                </c:pt>
                <c:pt idx="37">
                  <c:v>211.66953863160012</c:v>
                </c:pt>
                <c:pt idx="38">
                  <c:v>211.91615016594611</c:v>
                </c:pt>
                <c:pt idx="39">
                  <c:v>211.78399502682021</c:v>
                </c:pt>
                <c:pt idx="40">
                  <c:v>211.65199376584462</c:v>
                </c:pt>
                <c:pt idx="41">
                  <c:v>211.52014566693524</c:v>
                </c:pt>
                <c:pt idx="42">
                  <c:v>211.38845001856234</c:v>
                </c:pt>
                <c:pt idx="43">
                  <c:v>211.25690611218562</c:v>
                </c:pt>
                <c:pt idx="44">
                  <c:v>211.12551324085959</c:v>
                </c:pt>
                <c:pt idx="45">
                  <c:v>210.99427069799555</c:v>
                </c:pt>
                <c:pt idx="46">
                  <c:v>210.86317777626675</c:v>
                </c:pt>
                <c:pt idx="47">
                  <c:v>210.73223376664347</c:v>
                </c:pt>
                <c:pt idx="48">
                  <c:v>210.60143795754885</c:v>
                </c:pt>
                <c:pt idx="49">
                  <c:v>210.47078963412258</c:v>
                </c:pt>
                <c:pt idx="50">
                  <c:v>210.34028807758617</c:v>
                </c:pt>
                <c:pt idx="51">
                  <c:v>210.20994425324147</c:v>
                </c:pt>
                <c:pt idx="52">
                  <c:v>210.07973639436688</c:v>
                </c:pt>
                <c:pt idx="53">
                  <c:v>209.94967311831476</c:v>
                </c:pt>
                <c:pt idx="54">
                  <c:v>209.81975368597136</c:v>
                </c:pt>
                <c:pt idx="55">
                  <c:v>209.68997735233702</c:v>
                </c:pt>
                <c:pt idx="56">
                  <c:v>209.56034336632644</c:v>
                </c:pt>
                <c:pt idx="57">
                  <c:v>209.43085097062067</c:v>
                </c:pt>
                <c:pt idx="58">
                  <c:v>209.3014994015661</c:v>
                </c:pt>
                <c:pt idx="59">
                  <c:v>209.17228788911365</c:v>
                </c:pt>
                <c:pt idx="60">
                  <c:v>209.04321565679683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9-442B-B22D-039DEF7C7755}"/>
            </c:ext>
          </c:extLst>
        </c:ser>
        <c:ser>
          <c:idx val="7"/>
          <c:order val="7"/>
          <c:tx>
            <c:v>Kölkun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Talnagögn!$C$89:$BK$89</c:f>
              <c:numCache>
                <c:formatCode>0</c:formatCode>
                <c:ptCount val="61"/>
                <c:pt idx="32">
                  <c:v>7.451000352485555</c:v>
                </c:pt>
                <c:pt idx="33">
                  <c:v>7.4778202549174644</c:v>
                </c:pt>
                <c:pt idx="34">
                  <c:v>7.5046401573493746</c:v>
                </c:pt>
                <c:pt idx="35">
                  <c:v>7.5314600597812706</c:v>
                </c:pt>
                <c:pt idx="36">
                  <c:v>7.5582799622131809</c:v>
                </c:pt>
                <c:pt idx="37">
                  <c:v>7.585099864645084</c:v>
                </c:pt>
                <c:pt idx="38">
                  <c:v>7.61191976707698</c:v>
                </c:pt>
                <c:pt idx="39">
                  <c:v>7.6387396695088912</c:v>
                </c:pt>
                <c:pt idx="40">
                  <c:v>7.6655595719408005</c:v>
                </c:pt>
                <c:pt idx="41">
                  <c:v>7.6923794743726965</c:v>
                </c:pt>
                <c:pt idx="42">
                  <c:v>7.7191993768046006</c:v>
                </c:pt>
                <c:pt idx="43">
                  <c:v>7.7460192792365099</c:v>
                </c:pt>
                <c:pt idx="44">
                  <c:v>7.7728391816684068</c:v>
                </c:pt>
                <c:pt idx="45">
                  <c:v>7.7996590841003428</c:v>
                </c:pt>
                <c:pt idx="46">
                  <c:v>7.8264789865322522</c:v>
                </c:pt>
                <c:pt idx="47">
                  <c:v>7.853298888964142</c:v>
                </c:pt>
                <c:pt idx="48">
                  <c:v>7.8801187913960513</c:v>
                </c:pt>
                <c:pt idx="49">
                  <c:v>7.9069386938279624</c:v>
                </c:pt>
                <c:pt idx="50">
                  <c:v>7.9337585962598727</c:v>
                </c:pt>
                <c:pt idx="51">
                  <c:v>7.9605784986917616</c:v>
                </c:pt>
                <c:pt idx="52">
                  <c:v>7.9873984011236718</c:v>
                </c:pt>
                <c:pt idx="53">
                  <c:v>8.0142183035555821</c:v>
                </c:pt>
                <c:pt idx="54">
                  <c:v>8.0410382059874781</c:v>
                </c:pt>
                <c:pt idx="55">
                  <c:v>8.0678581084193883</c:v>
                </c:pt>
                <c:pt idx="56">
                  <c:v>8.0946780108512897</c:v>
                </c:pt>
                <c:pt idx="57">
                  <c:v>8.1214979132831875</c:v>
                </c:pt>
                <c:pt idx="58">
                  <c:v>8.1483178157150977</c:v>
                </c:pt>
                <c:pt idx="59">
                  <c:v>8.1751377181470009</c:v>
                </c:pt>
                <c:pt idx="60">
                  <c:v>8.201957620578904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9-442B-B22D-039DEF7C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229946522277447E-4"/>
              <c:y val="0.25294681571969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554855555555554"/>
          <c:y val="0.88834616620613094"/>
          <c:w val="0.71159728057120497"/>
          <c:h val="0.10935926016276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8420615726395"/>
          <c:y val="4.3117283950617286E-2"/>
          <c:w val="0.86836227215661765"/>
          <c:h val="0.774608843810843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Talnagögn!$A$143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3-4122-AC81-80C4B07A3693}"/>
            </c:ext>
          </c:extLst>
        </c:ser>
        <c:ser>
          <c:idx val="2"/>
          <c:order val="1"/>
          <c:tx>
            <c:strRef>
              <c:f>Talnagögn!$A$144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3-4122-AC81-80C4B07A3693}"/>
            </c:ext>
          </c:extLst>
        </c:ser>
        <c:ser>
          <c:idx val="3"/>
          <c:order val="2"/>
          <c:tx>
            <c:strRef>
              <c:f>Talnagögn!$A$145</c:f>
              <c:strCache>
                <c:ptCount val="1"/>
                <c:pt idx="0">
                  <c:v>Mólendi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3-4122-AC81-80C4B07A3693}"/>
            </c:ext>
          </c:extLst>
        </c:ser>
        <c:ser>
          <c:idx val="4"/>
          <c:order val="3"/>
          <c:tx>
            <c:strRef>
              <c:f>Talnagögn!$A$146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3-4122-AC81-80C4B07A3693}"/>
            </c:ext>
          </c:extLst>
        </c:ser>
        <c:ser>
          <c:idx val="5"/>
          <c:order val="4"/>
          <c:tx>
            <c:strRef>
              <c:f>Talnagögn!$A$147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E3-4122-AC81-80C4B07A3693}"/>
            </c:ext>
          </c:extLst>
        </c:ser>
        <c:ser>
          <c:idx val="6"/>
          <c:order val="5"/>
          <c:tx>
            <c:strRef>
              <c:f>Talnagögn!$A$148</c:f>
              <c:strCache>
                <c:ptCount val="1"/>
                <c:pt idx="0">
                  <c:v>Viðarvörur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E3-4122-AC81-80C4B07A3693}"/>
            </c:ext>
          </c:extLst>
        </c:ser>
        <c:ser>
          <c:idx val="0"/>
          <c:order val="6"/>
          <c:tx>
            <c:v>Skóglendi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Talnagögn!$C$159:$BK$159</c:f>
              <c:numCache>
                <c:formatCode>0</c:formatCode>
                <c:ptCount val="61"/>
                <c:pt idx="32">
                  <c:v>-519.77639262511286</c:v>
                </c:pt>
                <c:pt idx="33">
                  <c:v>-534.93105979401844</c:v>
                </c:pt>
                <c:pt idx="34">
                  <c:v>-549.55600095933562</c:v>
                </c:pt>
                <c:pt idx="35">
                  <c:v>-558.87178226393087</c:v>
                </c:pt>
                <c:pt idx="36">
                  <c:v>-572.36352428976011</c:v>
                </c:pt>
                <c:pt idx="37">
                  <c:v>-588.77258055539903</c:v>
                </c:pt>
                <c:pt idx="38">
                  <c:v>-604.23947149796936</c:v>
                </c:pt>
                <c:pt idx="39">
                  <c:v>-622.0143021004269</c:v>
                </c:pt>
                <c:pt idx="40">
                  <c:v>-635.30387466031675</c:v>
                </c:pt>
                <c:pt idx="41">
                  <c:v>-654.022526867995</c:v>
                </c:pt>
                <c:pt idx="42">
                  <c:v>-673.04406362618943</c:v>
                </c:pt>
                <c:pt idx="43">
                  <c:v>-699.22874434326206</c:v>
                </c:pt>
                <c:pt idx="44">
                  <c:v>-723.00563608512641</c:v>
                </c:pt>
                <c:pt idx="45">
                  <c:v>-743.16281213032755</c:v>
                </c:pt>
                <c:pt idx="46">
                  <c:v>-771.30949732337024</c:v>
                </c:pt>
                <c:pt idx="47">
                  <c:v>-798.4346790880445</c:v>
                </c:pt>
                <c:pt idx="48">
                  <c:v>-824.86444456207744</c:v>
                </c:pt>
                <c:pt idx="49">
                  <c:v>-854.3208159436623</c:v>
                </c:pt>
                <c:pt idx="50">
                  <c:v>-881.74233139576779</c:v>
                </c:pt>
                <c:pt idx="51">
                  <c:v>-913.30875394129646</c:v>
                </c:pt>
                <c:pt idx="52">
                  <c:v>-942.75453684214892</c:v>
                </c:pt>
                <c:pt idx="53">
                  <c:v>-976.1590670369776</c:v>
                </c:pt>
                <c:pt idx="54">
                  <c:v>-1017.7633122174825</c:v>
                </c:pt>
                <c:pt idx="55">
                  <c:v>-1048.9297337106277</c:v>
                </c:pt>
                <c:pt idx="56">
                  <c:v>-1093.893948781654</c:v>
                </c:pt>
                <c:pt idx="57">
                  <c:v>-1138.6309890704438</c:v>
                </c:pt>
                <c:pt idx="58">
                  <c:v>-1179.0512568025856</c:v>
                </c:pt>
                <c:pt idx="59">
                  <c:v>-1221.2370734154949</c:v>
                </c:pt>
                <c:pt idx="60">
                  <c:v>-1264.4593984898495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E3-4122-AC81-80C4B07A3693}"/>
            </c:ext>
          </c:extLst>
        </c:ser>
        <c:ser>
          <c:idx val="7"/>
          <c:order val="7"/>
          <c:tx>
            <c:v>Ræktunarland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Talnagögn!$C$160:$BK$160</c:f>
              <c:numCache>
                <c:formatCode>0</c:formatCode>
                <c:ptCount val="61"/>
                <c:pt idx="32">
                  <c:v>2003.7876801438588</c:v>
                </c:pt>
                <c:pt idx="33">
                  <c:v>2004.2533848028093</c:v>
                </c:pt>
                <c:pt idx="34">
                  <c:v>2004.717732366955</c:v>
                </c:pt>
                <c:pt idx="35">
                  <c:v>2005.1807268922762</c:v>
                </c:pt>
                <c:pt idx="36">
                  <c:v>2005.6423724165982</c:v>
                </c:pt>
                <c:pt idx="37">
                  <c:v>2006.1026729596974</c:v>
                </c:pt>
                <c:pt idx="38">
                  <c:v>2006.5616325234114</c:v>
                </c:pt>
                <c:pt idx="39">
                  <c:v>2007.0192550917423</c:v>
                </c:pt>
                <c:pt idx="40">
                  <c:v>2007.4755446309646</c:v>
                </c:pt>
                <c:pt idx="41">
                  <c:v>2007.930505089729</c:v>
                </c:pt>
                <c:pt idx="42">
                  <c:v>2008.3841403991676</c:v>
                </c:pt>
                <c:pt idx="43">
                  <c:v>2008.8364544729982</c:v>
                </c:pt>
                <c:pt idx="44">
                  <c:v>2009.2874512076241</c:v>
                </c:pt>
                <c:pt idx="45">
                  <c:v>2010.1055535589062</c:v>
                </c:pt>
                <c:pt idx="46">
                  <c:v>2010.5539272355954</c:v>
                </c:pt>
                <c:pt idx="47">
                  <c:v>2011.000995159432</c:v>
                </c:pt>
                <c:pt idx="48">
                  <c:v>2011.4467611585833</c:v>
                </c:pt>
                <c:pt idx="49">
                  <c:v>2011.8912290444041</c:v>
                </c:pt>
                <c:pt idx="50">
                  <c:v>2012.3344026115369</c:v>
                </c:pt>
                <c:pt idx="51">
                  <c:v>2012.7762856380109</c:v>
                </c:pt>
                <c:pt idx="52">
                  <c:v>2013.2168818853386</c:v>
                </c:pt>
                <c:pt idx="53">
                  <c:v>2013.6561950986079</c:v>
                </c:pt>
                <c:pt idx="54">
                  <c:v>2014.0942290065836</c:v>
                </c:pt>
                <c:pt idx="55">
                  <c:v>2014.5309873217989</c:v>
                </c:pt>
                <c:pt idx="56">
                  <c:v>2014.9664737406476</c:v>
                </c:pt>
                <c:pt idx="57">
                  <c:v>2015.4006919434828</c:v>
                </c:pt>
                <c:pt idx="58">
                  <c:v>2015.8336455947037</c:v>
                </c:pt>
                <c:pt idx="59">
                  <c:v>2016.2653383428519</c:v>
                </c:pt>
                <c:pt idx="60">
                  <c:v>2016.6957738207016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E3-4122-AC81-80C4B07A3693}"/>
            </c:ext>
          </c:extLst>
        </c:ser>
        <c:ser>
          <c:idx val="8"/>
          <c:order val="8"/>
          <c:tx>
            <c:v>Mólendi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Talnagögn!$C$161:$BK$161</c:f>
              <c:numCache>
                <c:formatCode>0</c:formatCode>
                <c:ptCount val="61"/>
                <c:pt idx="32">
                  <c:v>5739.3868442095372</c:v>
                </c:pt>
                <c:pt idx="33">
                  <c:v>5706.3134868807265</c:v>
                </c:pt>
                <c:pt idx="34">
                  <c:v>5672.976385533304</c:v>
                </c:pt>
                <c:pt idx="35">
                  <c:v>5639.4521705420902</c:v>
                </c:pt>
                <c:pt idx="36">
                  <c:v>5606.4305389618248</c:v>
                </c:pt>
                <c:pt idx="37">
                  <c:v>5549.7398145270881</c:v>
                </c:pt>
                <c:pt idx="38">
                  <c:v>5494.742967652217</c:v>
                </c:pt>
                <c:pt idx="39">
                  <c:v>5440.1085260978989</c:v>
                </c:pt>
                <c:pt idx="40">
                  <c:v>5384.017072304433</c:v>
                </c:pt>
                <c:pt idx="41">
                  <c:v>5330.1198333916363</c:v>
                </c:pt>
                <c:pt idx="42">
                  <c:v>5276.1132084921192</c:v>
                </c:pt>
                <c:pt idx="43">
                  <c:v>5222.9218107512052</c:v>
                </c:pt>
                <c:pt idx="44">
                  <c:v>5173.3652563268406</c:v>
                </c:pt>
                <c:pt idx="45">
                  <c:v>5129.4794113895505</c:v>
                </c:pt>
                <c:pt idx="46">
                  <c:v>5091.6028531223328</c:v>
                </c:pt>
                <c:pt idx="47">
                  <c:v>5053.7385327206011</c:v>
                </c:pt>
                <c:pt idx="48">
                  <c:v>5048.2578303921191</c:v>
                </c:pt>
                <c:pt idx="49">
                  <c:v>5009.4964963569055</c:v>
                </c:pt>
                <c:pt idx="50">
                  <c:v>4971.3581755511168</c:v>
                </c:pt>
                <c:pt idx="51">
                  <c:v>4933.5257762521469</c:v>
                </c:pt>
                <c:pt idx="52">
                  <c:v>4888.3097199916929</c:v>
                </c:pt>
                <c:pt idx="53">
                  <c:v>4841.5206200277162</c:v>
                </c:pt>
                <c:pt idx="54">
                  <c:v>4792.8113246405164</c:v>
                </c:pt>
                <c:pt idx="55">
                  <c:v>4745.0279931222331</c:v>
                </c:pt>
                <c:pt idx="56">
                  <c:v>4698.246280776787</c:v>
                </c:pt>
                <c:pt idx="57">
                  <c:v>4651.1983909198052</c:v>
                </c:pt>
                <c:pt idx="58">
                  <c:v>4603.7495158785568</c:v>
                </c:pt>
                <c:pt idx="59">
                  <c:v>4556.9634629918892</c:v>
                </c:pt>
                <c:pt idx="60">
                  <c:v>4493.4489843101483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E3-4122-AC81-80C4B07A3693}"/>
            </c:ext>
          </c:extLst>
        </c:ser>
        <c:ser>
          <c:idx val="9"/>
          <c:order val="9"/>
          <c:tx>
            <c:v>Votlendi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Talnagögn!$C$162:$BK$162</c:f>
              <c:numCache>
                <c:formatCode>0</c:formatCode>
                <c:ptCount val="61"/>
                <c:pt idx="32">
                  <c:v>2122.7530642956835</c:v>
                </c:pt>
                <c:pt idx="33">
                  <c:v>2124.0706925903955</c:v>
                </c:pt>
                <c:pt idx="34">
                  <c:v>2125.6053662184413</c:v>
                </c:pt>
                <c:pt idx="35">
                  <c:v>2126.8755158464855</c:v>
                </c:pt>
                <c:pt idx="36">
                  <c:v>2128.3118408078649</c:v>
                </c:pt>
                <c:pt idx="37">
                  <c:v>2133.1394991025763</c:v>
                </c:pt>
                <c:pt idx="38">
                  <c:v>2138.2384640639548</c:v>
                </c:pt>
                <c:pt idx="39">
                  <c:v>2142.9236863586657</c:v>
                </c:pt>
                <c:pt idx="40">
                  <c:v>2147.6816826533786</c:v>
                </c:pt>
                <c:pt idx="41">
                  <c:v>2152.4279489480896</c:v>
                </c:pt>
                <c:pt idx="42">
                  <c:v>2157.2996945761352</c:v>
                </c:pt>
                <c:pt idx="43">
                  <c:v>2162.045960870847</c:v>
                </c:pt>
                <c:pt idx="44">
                  <c:v>2166.9109238322253</c:v>
                </c:pt>
                <c:pt idx="45">
                  <c:v>2171.9427403936024</c:v>
                </c:pt>
                <c:pt idx="46">
                  <c:v>2176.6657323299823</c:v>
                </c:pt>
                <c:pt idx="47">
                  <c:v>2181.4547294246941</c:v>
                </c:pt>
                <c:pt idx="48">
                  <c:v>2186.6862955194056</c:v>
                </c:pt>
                <c:pt idx="49">
                  <c:v>2191.9237625341166</c:v>
                </c:pt>
                <c:pt idx="50">
                  <c:v>2196.3222815088288</c:v>
                </c:pt>
                <c:pt idx="51">
                  <c:v>2204.2787839368739</c:v>
                </c:pt>
                <c:pt idx="52">
                  <c:v>2209.1064422315858</c:v>
                </c:pt>
                <c:pt idx="53">
                  <c:v>2213.9341005262977</c:v>
                </c:pt>
                <c:pt idx="54">
                  <c:v>2218.7617588210096</c:v>
                </c:pt>
                <c:pt idx="55">
                  <c:v>2223.5894171157215</c:v>
                </c:pt>
                <c:pt idx="56">
                  <c:v>2231.8084087437664</c:v>
                </c:pt>
                <c:pt idx="57">
                  <c:v>2236.6360670384784</c:v>
                </c:pt>
                <c:pt idx="58">
                  <c:v>2241.4637253331894</c:v>
                </c:pt>
                <c:pt idx="59">
                  <c:v>2246.2913836279013</c:v>
                </c:pt>
                <c:pt idx="60">
                  <c:v>2251.1190419226127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E3-4122-AC81-80C4B07A3693}"/>
            </c:ext>
          </c:extLst>
        </c:ser>
        <c:ser>
          <c:idx val="10"/>
          <c:order val="10"/>
          <c:tx>
            <c:v>Byggð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Talnagögn!$C$163:$BK$163</c:f>
              <c:numCache>
                <c:formatCode>0</c:formatCode>
                <c:ptCount val="61"/>
                <c:pt idx="32">
                  <c:v>12.138750798794012</c:v>
                </c:pt>
                <c:pt idx="33">
                  <c:v>12.282041906233019</c:v>
                </c:pt>
                <c:pt idx="34">
                  <c:v>12.480917368696765</c:v>
                </c:pt>
                <c:pt idx="35">
                  <c:v>12.402624367268805</c:v>
                </c:pt>
                <c:pt idx="36">
                  <c:v>12.353839109866671</c:v>
                </c:pt>
                <c:pt idx="37">
                  <c:v>12.128407294274474</c:v>
                </c:pt>
                <c:pt idx="38">
                  <c:v>11.994529937822493</c:v>
                </c:pt>
                <c:pt idx="39">
                  <c:v>12.137821045261505</c:v>
                </c:pt>
                <c:pt idx="40">
                  <c:v>12.281112152700279</c:v>
                </c:pt>
                <c:pt idx="41">
                  <c:v>12.501946866531494</c:v>
                </c:pt>
                <c:pt idx="42">
                  <c:v>12.258570857678206</c:v>
                </c:pt>
                <c:pt idx="43">
                  <c:v>12.411469137590348</c:v>
                </c:pt>
                <c:pt idx="44">
                  <c:v>12.672616848999036</c:v>
                </c:pt>
                <c:pt idx="45">
                  <c:v>12.660704690199912</c:v>
                </c:pt>
                <c:pt idx="46">
                  <c:v>12.701340811012376</c:v>
                </c:pt>
                <c:pt idx="47">
                  <c:v>12.847815248317845</c:v>
                </c:pt>
                <c:pt idx="48">
                  <c:v>12.975232848746382</c:v>
                </c:pt>
                <c:pt idx="49">
                  <c:v>13.140932558594303</c:v>
                </c:pt>
                <c:pt idx="50">
                  <c:v>13.270135248758338</c:v>
                </c:pt>
                <c:pt idx="51">
                  <c:v>13.65751178361298</c:v>
                </c:pt>
                <c:pt idx="52">
                  <c:v>12.911405941804778</c:v>
                </c:pt>
                <c:pt idx="53">
                  <c:v>12.911405941804778</c:v>
                </c:pt>
                <c:pt idx="54">
                  <c:v>12.911405941804778</c:v>
                </c:pt>
                <c:pt idx="55">
                  <c:v>12.911405941804778</c:v>
                </c:pt>
                <c:pt idx="56">
                  <c:v>12.911405941804778</c:v>
                </c:pt>
                <c:pt idx="57">
                  <c:v>12.911405941804778</c:v>
                </c:pt>
                <c:pt idx="58">
                  <c:v>12.911405941804778</c:v>
                </c:pt>
                <c:pt idx="59">
                  <c:v>12.911405941804778</c:v>
                </c:pt>
                <c:pt idx="60">
                  <c:v>12.911405941804782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E3-4122-AC81-80C4B07A3693}"/>
            </c:ext>
          </c:extLst>
        </c:ser>
        <c:ser>
          <c:idx val="11"/>
          <c:order val="11"/>
          <c:tx>
            <c:v>Viðarvörur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Talnagögn!$C$164:$BK$164</c:f>
              <c:numCache>
                <c:formatCode>0</c:formatCode>
                <c:ptCount val="61"/>
                <c:pt idx="32">
                  <c:v>-0.11493795105630054</c:v>
                </c:pt>
                <c:pt idx="33">
                  <c:v>-0.11341988201140912</c:v>
                </c:pt>
                <c:pt idx="34">
                  <c:v>-0.10818424660133981</c:v>
                </c:pt>
                <c:pt idx="35">
                  <c:v>-0.11107934099362932</c:v>
                </c:pt>
                <c:pt idx="36">
                  <c:v>-0.11728512112801591</c:v>
                </c:pt>
                <c:pt idx="37">
                  <c:v>-0.15649501635244015</c:v>
                </c:pt>
                <c:pt idx="38">
                  <c:v>-0.23082149401356047</c:v>
                </c:pt>
                <c:pt idx="39">
                  <c:v>-0.2488128384497231</c:v>
                </c:pt>
                <c:pt idx="40">
                  <c:v>-0.28156593253535156</c:v>
                </c:pt>
                <c:pt idx="41">
                  <c:v>-0.29639827483728437</c:v>
                </c:pt>
                <c:pt idx="42">
                  <c:v>-0.33416672386396939</c:v>
                </c:pt>
                <c:pt idx="43">
                  <c:v>-0.2813044714656126</c:v>
                </c:pt>
                <c:pt idx="44">
                  <c:v>-0.274256302839543</c:v>
                </c:pt>
                <c:pt idx="45">
                  <c:v>-0.29490052754588675</c:v>
                </c:pt>
                <c:pt idx="46">
                  <c:v>-0.27104837106633961</c:v>
                </c:pt>
                <c:pt idx="47">
                  <c:v>-0.2482314970809574</c:v>
                </c:pt>
                <c:pt idx="48">
                  <c:v>-0.26840001215196474</c:v>
                </c:pt>
                <c:pt idx="49">
                  <c:v>-0.27971496879489599</c:v>
                </c:pt>
                <c:pt idx="50">
                  <c:v>-0.26825262122700316</c:v>
                </c:pt>
                <c:pt idx="51">
                  <c:v>-0.29391842981573185</c:v>
                </c:pt>
                <c:pt idx="52">
                  <c:v>-0.29983728159642009</c:v>
                </c:pt>
                <c:pt idx="53">
                  <c:v>-0.28841597916934369</c:v>
                </c:pt>
                <c:pt idx="54">
                  <c:v>-0.25716756448266476</c:v>
                </c:pt>
                <c:pt idx="55">
                  <c:v>-0.25321677345498167</c:v>
                </c:pt>
                <c:pt idx="56">
                  <c:v>-0.24148590249013643</c:v>
                </c:pt>
                <c:pt idx="57">
                  <c:v>-0.19992255011723967</c:v>
                </c:pt>
                <c:pt idx="58">
                  <c:v>-0.19529914545994251</c:v>
                </c:pt>
                <c:pt idx="59">
                  <c:v>-0.26811169980629251</c:v>
                </c:pt>
                <c:pt idx="60">
                  <c:v>-0.27907958268016847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E3-4122-AC81-80C4B07A3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084720"/>
        <c:axId val="830086360"/>
      </c:bar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719191122841315E-3"/>
              <c:y val="0.25386472351973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1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0014139467760504"/>
          <c:y val="0.89466527035959165"/>
          <c:w val="0.78992052431187321"/>
          <c:h val="0.10026722497492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6339883088636"/>
          <c:y val="4.3117283950617286E-2"/>
          <c:w val="0.86558317476151958"/>
          <c:h val="0.7746824394430018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Talnagögn!$A$143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5-45E1-89C6-5B0A749319D3}"/>
            </c:ext>
          </c:extLst>
        </c:ser>
        <c:ser>
          <c:idx val="2"/>
          <c:order val="1"/>
          <c:tx>
            <c:strRef>
              <c:f>Talnagögn!$A$144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05-45E1-89C6-5B0A749319D3}"/>
            </c:ext>
          </c:extLst>
        </c:ser>
        <c:ser>
          <c:idx val="3"/>
          <c:order val="2"/>
          <c:tx>
            <c:strRef>
              <c:f>Talnagögn!$A$145</c:f>
              <c:strCache>
                <c:ptCount val="1"/>
                <c:pt idx="0">
                  <c:v>Mólendi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05-45E1-89C6-5B0A749319D3}"/>
            </c:ext>
          </c:extLst>
        </c:ser>
        <c:ser>
          <c:idx val="4"/>
          <c:order val="3"/>
          <c:tx>
            <c:strRef>
              <c:f>Talnagögn!$A$146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05-45E1-89C6-5B0A749319D3}"/>
            </c:ext>
          </c:extLst>
        </c:ser>
        <c:ser>
          <c:idx val="5"/>
          <c:order val="4"/>
          <c:tx>
            <c:strRef>
              <c:f>Talnagögn!$A$147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5-45E1-89C6-5B0A749319D3}"/>
            </c:ext>
          </c:extLst>
        </c:ser>
        <c:ser>
          <c:idx val="6"/>
          <c:order val="5"/>
          <c:tx>
            <c:strRef>
              <c:f>Talnagögn!$A$148</c:f>
              <c:strCache>
                <c:ptCount val="1"/>
                <c:pt idx="0">
                  <c:v>Viðarvörur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05-45E1-89C6-5B0A749319D3}"/>
            </c:ext>
          </c:extLst>
        </c:ser>
        <c:ser>
          <c:idx val="0"/>
          <c:order val="6"/>
          <c:tx>
            <c:v>Skóglendi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Talnagögn!$C$167:$BK$167</c:f>
              <c:numCache>
                <c:formatCode>0</c:formatCode>
                <c:ptCount val="61"/>
                <c:pt idx="32">
                  <c:v>-519.77639262511252</c:v>
                </c:pt>
                <c:pt idx="33">
                  <c:v>-534.93105979401787</c:v>
                </c:pt>
                <c:pt idx="34">
                  <c:v>-549.55600095933517</c:v>
                </c:pt>
                <c:pt idx="35">
                  <c:v>-558.87178226393075</c:v>
                </c:pt>
                <c:pt idx="36">
                  <c:v>-572.36352428975965</c:v>
                </c:pt>
                <c:pt idx="37">
                  <c:v>-588.77258055539869</c:v>
                </c:pt>
                <c:pt idx="38">
                  <c:v>-604.23947149796879</c:v>
                </c:pt>
                <c:pt idx="39">
                  <c:v>-622.01430210042656</c:v>
                </c:pt>
                <c:pt idx="40">
                  <c:v>-635.3038746603163</c:v>
                </c:pt>
                <c:pt idx="41">
                  <c:v>-654.02252686799454</c:v>
                </c:pt>
                <c:pt idx="42">
                  <c:v>-673.04406362618886</c:v>
                </c:pt>
                <c:pt idx="43">
                  <c:v>-699.22874434326161</c:v>
                </c:pt>
                <c:pt idx="44">
                  <c:v>-723.00563608512607</c:v>
                </c:pt>
                <c:pt idx="45">
                  <c:v>-743.16281213032698</c:v>
                </c:pt>
                <c:pt idx="46">
                  <c:v>-771.30949732336967</c:v>
                </c:pt>
                <c:pt idx="47">
                  <c:v>-798.43467908804394</c:v>
                </c:pt>
                <c:pt idx="48">
                  <c:v>-824.86444456207687</c:v>
                </c:pt>
                <c:pt idx="49">
                  <c:v>-854.32081594366139</c:v>
                </c:pt>
                <c:pt idx="50">
                  <c:v>-881.74233139576756</c:v>
                </c:pt>
                <c:pt idx="51">
                  <c:v>-913.30875394129589</c:v>
                </c:pt>
                <c:pt idx="52">
                  <c:v>-942.75453684214881</c:v>
                </c:pt>
                <c:pt idx="53">
                  <c:v>-976.15906703697726</c:v>
                </c:pt>
                <c:pt idx="54">
                  <c:v>-1017.7633122174821</c:v>
                </c:pt>
                <c:pt idx="55">
                  <c:v>-1048.9297337106266</c:v>
                </c:pt>
                <c:pt idx="56">
                  <c:v>-1093.8939487816535</c:v>
                </c:pt>
                <c:pt idx="57">
                  <c:v>-1138.6309890704431</c:v>
                </c:pt>
                <c:pt idx="58">
                  <c:v>-1179.0512568025854</c:v>
                </c:pt>
                <c:pt idx="59">
                  <c:v>-1221.2370734154943</c:v>
                </c:pt>
                <c:pt idx="60">
                  <c:v>-1264.459398489849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05-45E1-89C6-5B0A749319D3}"/>
            </c:ext>
          </c:extLst>
        </c:ser>
        <c:ser>
          <c:idx val="7"/>
          <c:order val="7"/>
          <c:tx>
            <c:v>Ræktunarland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Talnagögn!$C$168:$BK$168</c:f>
              <c:numCache>
                <c:formatCode>0</c:formatCode>
                <c:ptCount val="61"/>
                <c:pt idx="32">
                  <c:v>1990.4955987671949</c:v>
                </c:pt>
                <c:pt idx="33">
                  <c:v>1987.7000571647964</c:v>
                </c:pt>
                <c:pt idx="34">
                  <c:v>1983.8523248336076</c:v>
                </c:pt>
                <c:pt idx="35">
                  <c:v>1980.0032394635946</c:v>
                </c:pt>
                <c:pt idx="36">
                  <c:v>1976.152805092582</c:v>
                </c:pt>
                <c:pt idx="37">
                  <c:v>1972.3010257403473</c:v>
                </c:pt>
                <c:pt idx="38">
                  <c:v>1968.4479054087271</c:v>
                </c:pt>
                <c:pt idx="39">
                  <c:v>1964.5934480817239</c:v>
                </c:pt>
                <c:pt idx="40">
                  <c:v>1960.7376577256116</c:v>
                </c:pt>
                <c:pt idx="41">
                  <c:v>1956.8805382890416</c:v>
                </c:pt>
                <c:pt idx="42">
                  <c:v>1953.0220937031463</c:v>
                </c:pt>
                <c:pt idx="43">
                  <c:v>1949.1623278816426</c:v>
                </c:pt>
                <c:pt idx="44">
                  <c:v>1945.3012447209344</c:v>
                </c:pt>
                <c:pt idx="45">
                  <c:v>1941.8072671768828</c:v>
                </c:pt>
                <c:pt idx="46">
                  <c:v>1937.9435609582376</c:v>
                </c:pt>
                <c:pt idx="47">
                  <c:v>1934.0785489867405</c:v>
                </c:pt>
                <c:pt idx="48">
                  <c:v>1930.212235090557</c:v>
                </c:pt>
                <c:pt idx="49">
                  <c:v>1926.344623081043</c:v>
                </c:pt>
                <c:pt idx="50">
                  <c:v>1922.4757167528421</c:v>
                </c:pt>
                <c:pt idx="51">
                  <c:v>1918.6055198839824</c:v>
                </c:pt>
                <c:pt idx="52">
                  <c:v>1914.7340362359755</c:v>
                </c:pt>
                <c:pt idx="53">
                  <c:v>1910.8612695539105</c:v>
                </c:pt>
                <c:pt idx="54">
                  <c:v>1906.9872235665525</c:v>
                </c:pt>
                <c:pt idx="55">
                  <c:v>1903.1119019864334</c:v>
                </c:pt>
                <c:pt idx="56">
                  <c:v>1899.2353085099478</c:v>
                </c:pt>
                <c:pt idx="57">
                  <c:v>1895.3574468174484</c:v>
                </c:pt>
                <c:pt idx="58">
                  <c:v>1891.4783205733352</c:v>
                </c:pt>
                <c:pt idx="59">
                  <c:v>1887.5979334261492</c:v>
                </c:pt>
                <c:pt idx="60">
                  <c:v>1883.7162890086645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05-45E1-89C6-5B0A749319D3}"/>
            </c:ext>
          </c:extLst>
        </c:ser>
        <c:ser>
          <c:idx val="8"/>
          <c:order val="8"/>
          <c:tx>
            <c:v>Mólendi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Talnagögn!$C$169:$BK$169</c:f>
              <c:numCache>
                <c:formatCode>0</c:formatCode>
                <c:ptCount val="61"/>
                <c:pt idx="32">
                  <c:v>5727.7798650929708</c:v>
                </c:pt>
                <c:pt idx="33">
                  <c:v>5683.2024128587364</c:v>
                </c:pt>
                <c:pt idx="34">
                  <c:v>5638.3612165282575</c:v>
                </c:pt>
                <c:pt idx="35">
                  <c:v>5593.3329064767104</c:v>
                </c:pt>
                <c:pt idx="36">
                  <c:v>5548.8071797591874</c:v>
                </c:pt>
                <c:pt idx="37">
                  <c:v>5480.6123601106146</c:v>
                </c:pt>
                <c:pt idx="38">
                  <c:v>5414.1114179456763</c:v>
                </c:pt>
                <c:pt idx="39">
                  <c:v>5347.9728810254101</c:v>
                </c:pt>
                <c:pt idx="40">
                  <c:v>5280.3773317904488</c:v>
                </c:pt>
                <c:pt idx="41">
                  <c:v>5214.9759973609589</c:v>
                </c:pt>
                <c:pt idx="42">
                  <c:v>5149.465276869887</c:v>
                </c:pt>
                <c:pt idx="43">
                  <c:v>5084.7697834628871</c:v>
                </c:pt>
                <c:pt idx="44">
                  <c:v>5023.7091332982509</c:v>
                </c:pt>
                <c:pt idx="45">
                  <c:v>4968.3191925468254</c:v>
                </c:pt>
                <c:pt idx="46">
                  <c:v>4918.9385383919462</c:v>
                </c:pt>
                <c:pt idx="47">
                  <c:v>4869.5701220293549</c:v>
                </c:pt>
                <c:pt idx="48">
                  <c:v>4852.5853236671364</c:v>
                </c:pt>
                <c:pt idx="49">
                  <c:v>4802.3198935256432</c:v>
                </c:pt>
                <c:pt idx="50">
                  <c:v>4752.6774765413484</c:v>
                </c:pt>
                <c:pt idx="51">
                  <c:v>4703.3409835387392</c:v>
                </c:pt>
                <c:pt idx="52">
                  <c:v>4646.6207450737293</c:v>
                </c:pt>
                <c:pt idx="53">
                  <c:v>4588.3275492255852</c:v>
                </c:pt>
                <c:pt idx="54">
                  <c:v>4528.1141578831321</c:v>
                </c:pt>
                <c:pt idx="55">
                  <c:v>4468.8267303388284</c:v>
                </c:pt>
                <c:pt idx="56">
                  <c:v>4410.5409218969044</c:v>
                </c:pt>
                <c:pt idx="57">
                  <c:v>4351.9889358733017</c:v>
                </c:pt>
                <c:pt idx="58">
                  <c:v>4293.0359645955959</c:v>
                </c:pt>
                <c:pt idx="59">
                  <c:v>4234.7458154029346</c:v>
                </c:pt>
                <c:pt idx="60">
                  <c:v>4159.7272403459783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05-45E1-89C6-5B0A749319D3}"/>
            </c:ext>
          </c:extLst>
        </c:ser>
        <c:ser>
          <c:idx val="9"/>
          <c:order val="9"/>
          <c:tx>
            <c:v>Votlendi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Talnagögn!$C$170:$BK$170</c:f>
              <c:numCache>
                <c:formatCode>0</c:formatCode>
                <c:ptCount val="61"/>
                <c:pt idx="32">
                  <c:v>2124.928296042639</c:v>
                </c:pt>
                <c:pt idx="33">
                  <c:v>2128.4044127093057</c:v>
                </c:pt>
                <c:pt idx="34">
                  <c:v>2132.0975747093053</c:v>
                </c:pt>
                <c:pt idx="35">
                  <c:v>2135.5262127093065</c:v>
                </c:pt>
                <c:pt idx="36">
                  <c:v>2139.1210260426396</c:v>
                </c:pt>
                <c:pt idx="37">
                  <c:v>2146.1071727093063</c:v>
                </c:pt>
                <c:pt idx="38">
                  <c:v>2153.3646260426394</c:v>
                </c:pt>
                <c:pt idx="39">
                  <c:v>2160.2083367093064</c:v>
                </c:pt>
                <c:pt idx="40">
                  <c:v>2167.1248213759727</c:v>
                </c:pt>
                <c:pt idx="41">
                  <c:v>2174.0295760426388</c:v>
                </c:pt>
                <c:pt idx="42">
                  <c:v>2181.0598100426387</c:v>
                </c:pt>
                <c:pt idx="43">
                  <c:v>2187.9645647093062</c:v>
                </c:pt>
                <c:pt idx="44">
                  <c:v>2194.9880160426392</c:v>
                </c:pt>
                <c:pt idx="45">
                  <c:v>2202.1783209759724</c:v>
                </c:pt>
                <c:pt idx="46">
                  <c:v>2209.0430579093054</c:v>
                </c:pt>
                <c:pt idx="47">
                  <c:v>2215.9905433759727</c:v>
                </c:pt>
                <c:pt idx="48">
                  <c:v>2223.380597842639</c:v>
                </c:pt>
                <c:pt idx="49">
                  <c:v>2230.7765532293056</c:v>
                </c:pt>
                <c:pt idx="50">
                  <c:v>2237.3335605759735</c:v>
                </c:pt>
                <c:pt idx="51">
                  <c:v>2247.4485513759719</c:v>
                </c:pt>
                <c:pt idx="52">
                  <c:v>2254.434698042639</c:v>
                </c:pt>
                <c:pt idx="53">
                  <c:v>2261.420844709306</c:v>
                </c:pt>
                <c:pt idx="54">
                  <c:v>2268.4069913759727</c:v>
                </c:pt>
                <c:pt idx="55">
                  <c:v>2275.3931380426384</c:v>
                </c:pt>
                <c:pt idx="56">
                  <c:v>2285.7706180426385</c:v>
                </c:pt>
                <c:pt idx="57">
                  <c:v>2292.7567647093056</c:v>
                </c:pt>
                <c:pt idx="58">
                  <c:v>2299.7429113759727</c:v>
                </c:pt>
                <c:pt idx="59">
                  <c:v>2306.7290580426388</c:v>
                </c:pt>
                <c:pt idx="60">
                  <c:v>2313.7152047093055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05-45E1-89C6-5B0A749319D3}"/>
            </c:ext>
          </c:extLst>
        </c:ser>
        <c:ser>
          <c:idx val="10"/>
          <c:order val="10"/>
          <c:tx>
            <c:v>Byggð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Talnagögn!$C$171:$BK$171</c:f>
              <c:numCache>
                <c:formatCode>0</c:formatCode>
                <c:ptCount val="61"/>
                <c:pt idx="32">
                  <c:v>12.000040796173144</c:v>
                </c:pt>
                <c:pt idx="33">
                  <c:v>12.13475119219631</c:v>
                </c:pt>
                <c:pt idx="34">
                  <c:v>12.325045943244215</c:v>
                </c:pt>
                <c:pt idx="35">
                  <c:v>12.251655597698488</c:v>
                </c:pt>
                <c:pt idx="36">
                  <c:v>12.207772996178589</c:v>
                </c:pt>
                <c:pt idx="37">
                  <c:v>11.994401673429335</c:v>
                </c:pt>
                <c:pt idx="38">
                  <c:v>11.865426972859588</c:v>
                </c:pt>
                <c:pt idx="39">
                  <c:v>12.000137368882756</c:v>
                </c:pt>
                <c:pt idx="40">
                  <c:v>12.134847764905688</c:v>
                </c:pt>
                <c:pt idx="41">
                  <c:v>12.347101767321059</c:v>
                </c:pt>
                <c:pt idx="42">
                  <c:v>12.113955176739372</c:v>
                </c:pt>
                <c:pt idx="43">
                  <c:v>12.258272745235672</c:v>
                </c:pt>
                <c:pt idx="44">
                  <c:v>12.513170203773866</c:v>
                </c:pt>
                <c:pt idx="45">
                  <c:v>12.492677333558902</c:v>
                </c:pt>
                <c:pt idx="46">
                  <c:v>12.529726582695551</c:v>
                </c:pt>
                <c:pt idx="47">
                  <c:v>12.667620308585184</c:v>
                </c:pt>
                <c:pt idx="48">
                  <c:v>12.787229393403718</c:v>
                </c:pt>
                <c:pt idx="49">
                  <c:v>12.944348391835797</c:v>
                </c:pt>
                <c:pt idx="50">
                  <c:v>13.064970370583991</c:v>
                </c:pt>
                <c:pt idx="51">
                  <c:v>13.483550450618344</c:v>
                </c:pt>
                <c:pt idx="52">
                  <c:v>12.737444608810142</c:v>
                </c:pt>
                <c:pt idx="53">
                  <c:v>12.737444608810142</c:v>
                </c:pt>
                <c:pt idx="54">
                  <c:v>12.737444608810142</c:v>
                </c:pt>
                <c:pt idx="55">
                  <c:v>12.737444608810142</c:v>
                </c:pt>
                <c:pt idx="56">
                  <c:v>12.737444608810142</c:v>
                </c:pt>
                <c:pt idx="57">
                  <c:v>12.737444608810142</c:v>
                </c:pt>
                <c:pt idx="58">
                  <c:v>12.737444608810142</c:v>
                </c:pt>
                <c:pt idx="59">
                  <c:v>12.737444608810142</c:v>
                </c:pt>
                <c:pt idx="60">
                  <c:v>12.737444608810144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05-45E1-89C6-5B0A749319D3}"/>
            </c:ext>
          </c:extLst>
        </c:ser>
        <c:ser>
          <c:idx val="11"/>
          <c:order val="11"/>
          <c:tx>
            <c:v>Viðarvörur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Talnagögn!$C$172:$BK$172</c:f>
              <c:numCache>
                <c:formatCode>0</c:formatCode>
                <c:ptCount val="61"/>
                <c:pt idx="32">
                  <c:v>-1.4127512652723148E-2</c:v>
                </c:pt>
                <c:pt idx="33">
                  <c:v>-0.11493795105630054</c:v>
                </c:pt>
                <c:pt idx="34">
                  <c:v>-0.11341988201140912</c:v>
                </c:pt>
                <c:pt idx="35">
                  <c:v>-0.10818424660133981</c:v>
                </c:pt>
                <c:pt idx="36">
                  <c:v>-0.11107934099362932</c:v>
                </c:pt>
                <c:pt idx="37">
                  <c:v>-0.11728512112801591</c:v>
                </c:pt>
                <c:pt idx="38">
                  <c:v>-0.15649501635244015</c:v>
                </c:pt>
                <c:pt idx="39">
                  <c:v>-0.23082149401356047</c:v>
                </c:pt>
                <c:pt idx="40">
                  <c:v>-0.2488128384497231</c:v>
                </c:pt>
                <c:pt idx="41">
                  <c:v>-0.28156593253535156</c:v>
                </c:pt>
                <c:pt idx="42">
                  <c:v>-0.29639827483728437</c:v>
                </c:pt>
                <c:pt idx="43">
                  <c:v>-0.33416672386396939</c:v>
                </c:pt>
                <c:pt idx="44">
                  <c:v>-0.2813044714656126</c:v>
                </c:pt>
                <c:pt idx="45">
                  <c:v>-0.274256302839543</c:v>
                </c:pt>
                <c:pt idx="46">
                  <c:v>-0.29490052754588675</c:v>
                </c:pt>
                <c:pt idx="47">
                  <c:v>-0.27104837106633961</c:v>
                </c:pt>
                <c:pt idx="48">
                  <c:v>-0.2482314970809574</c:v>
                </c:pt>
                <c:pt idx="49">
                  <c:v>-0.26840001215196474</c:v>
                </c:pt>
                <c:pt idx="50">
                  <c:v>-0.27971496879489599</c:v>
                </c:pt>
                <c:pt idx="51">
                  <c:v>-0.26825262122700316</c:v>
                </c:pt>
                <c:pt idx="52">
                  <c:v>-0.29391842981573185</c:v>
                </c:pt>
                <c:pt idx="53">
                  <c:v>-0.29983728159642009</c:v>
                </c:pt>
                <c:pt idx="54">
                  <c:v>-0.28841597916934369</c:v>
                </c:pt>
                <c:pt idx="55">
                  <c:v>-0.25716756448266476</c:v>
                </c:pt>
                <c:pt idx="56">
                  <c:v>-0.25321677345498167</c:v>
                </c:pt>
                <c:pt idx="57">
                  <c:v>-0.24148590249013643</c:v>
                </c:pt>
                <c:pt idx="58">
                  <c:v>-0.19992255011723967</c:v>
                </c:pt>
                <c:pt idx="59">
                  <c:v>-0.19529914545994251</c:v>
                </c:pt>
                <c:pt idx="60">
                  <c:v>-0.26811169980629251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05-45E1-89C6-5B0A7493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084720"/>
        <c:axId val="830086360"/>
      </c:bar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5394005275898507E-4"/>
              <c:y val="0.25012077809441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1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0799550627125473"/>
          <c:y val="0.9021646275450963"/>
          <c:w val="0.77418681952143042"/>
          <c:h val="9.7828537542441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6053746637958"/>
          <c:y val="4.3117283950617286E-2"/>
          <c:w val="0.85998596936738292"/>
          <c:h val="0.7745019594906436"/>
        </c:manualLayout>
      </c:layout>
      <c:lineChart>
        <c:grouping val="standard"/>
        <c:varyColors val="0"/>
        <c:ser>
          <c:idx val="1"/>
          <c:order val="0"/>
          <c:tx>
            <c:strRef>
              <c:f>'Talnagögn (fyrir línurit)'!$A$143</c:f>
              <c:strCache>
                <c:ptCount val="1"/>
                <c:pt idx="0">
                  <c:v>Skóglendi</c:v>
                </c:pt>
              </c:strCache>
            </c:strRef>
          </c:tx>
          <c:spPr>
            <a:ln w="2540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B-488F-A57D-98455DB14F7C}"/>
            </c:ext>
          </c:extLst>
        </c:ser>
        <c:ser>
          <c:idx val="2"/>
          <c:order val="1"/>
          <c:tx>
            <c:strRef>
              <c:f>'Talnagögn (fyrir línurit)'!$A$144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ln w="2540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B-488F-A57D-98455DB14F7C}"/>
            </c:ext>
          </c:extLst>
        </c:ser>
        <c:ser>
          <c:idx val="3"/>
          <c:order val="2"/>
          <c:tx>
            <c:strRef>
              <c:f>'Talnagögn (fyrir línurit)'!$A$145</c:f>
              <c:strCache>
                <c:ptCount val="1"/>
                <c:pt idx="0">
                  <c:v>Mólendi</c:v>
                </c:pt>
              </c:strCache>
            </c:strRef>
          </c:tx>
          <c:spPr>
            <a:ln w="2540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B-488F-A57D-98455DB14F7C}"/>
            </c:ext>
          </c:extLst>
        </c:ser>
        <c:ser>
          <c:idx val="4"/>
          <c:order val="3"/>
          <c:tx>
            <c:strRef>
              <c:f>'Talnagögn (fyrir línurit)'!$A$146</c:f>
              <c:strCache>
                <c:ptCount val="1"/>
                <c:pt idx="0">
                  <c:v>Votlendi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0B-488F-A57D-98455DB14F7C}"/>
            </c:ext>
          </c:extLst>
        </c:ser>
        <c:ser>
          <c:idx val="5"/>
          <c:order val="4"/>
          <c:tx>
            <c:strRef>
              <c:f>'Talnagögn (fyrir línurit)'!$A$147</c:f>
              <c:strCache>
                <c:ptCount val="1"/>
                <c:pt idx="0">
                  <c:v>Byggð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0B-488F-A57D-98455DB14F7C}"/>
            </c:ext>
          </c:extLst>
        </c:ser>
        <c:ser>
          <c:idx val="6"/>
          <c:order val="5"/>
          <c:tx>
            <c:strRef>
              <c:f>'Talnagögn (fyrir línurit)'!$A$148</c:f>
              <c:strCache>
                <c:ptCount val="1"/>
                <c:pt idx="0">
                  <c:v>Viðarvörur</c:v>
                </c:pt>
              </c:strCache>
            </c:strRef>
          </c:tx>
          <c:spPr>
            <a:ln w="2540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B60B-488F-A57D-98455DB14F7C}"/>
            </c:ext>
          </c:extLst>
        </c:ser>
        <c:ser>
          <c:idx val="0"/>
          <c:order val="6"/>
          <c:tx>
            <c:v>Skóglendi proj</c:v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línurit)'!$C$159:$BK$159</c:f>
              <c:numCache>
                <c:formatCode>0</c:formatCode>
                <c:ptCount val="61"/>
                <c:pt idx="31">
                  <c:v>-508.96217200365254</c:v>
                </c:pt>
                <c:pt idx="32">
                  <c:v>-519.77639262511286</c:v>
                </c:pt>
                <c:pt idx="33">
                  <c:v>-534.93105979401844</c:v>
                </c:pt>
                <c:pt idx="34">
                  <c:v>-549.55600095933562</c:v>
                </c:pt>
                <c:pt idx="35">
                  <c:v>-558.87178226393087</c:v>
                </c:pt>
                <c:pt idx="36">
                  <c:v>-572.36352428976011</c:v>
                </c:pt>
                <c:pt idx="37">
                  <c:v>-588.77258055539903</c:v>
                </c:pt>
                <c:pt idx="38">
                  <c:v>-604.23947149796936</c:v>
                </c:pt>
                <c:pt idx="39">
                  <c:v>-622.0143021004269</c:v>
                </c:pt>
                <c:pt idx="40">
                  <c:v>-635.30387466031675</c:v>
                </c:pt>
                <c:pt idx="41">
                  <c:v>-654.022526867995</c:v>
                </c:pt>
                <c:pt idx="42">
                  <c:v>-673.04406362618943</c:v>
                </c:pt>
                <c:pt idx="43">
                  <c:v>-699.22874434326206</c:v>
                </c:pt>
                <c:pt idx="44">
                  <c:v>-723.00563608512641</c:v>
                </c:pt>
                <c:pt idx="45">
                  <c:v>-743.16281213032755</c:v>
                </c:pt>
                <c:pt idx="46">
                  <c:v>-771.30949732337024</c:v>
                </c:pt>
                <c:pt idx="47">
                  <c:v>-798.4346790880445</c:v>
                </c:pt>
                <c:pt idx="48">
                  <c:v>-824.86444456207744</c:v>
                </c:pt>
                <c:pt idx="49">
                  <c:v>-854.3208159436623</c:v>
                </c:pt>
                <c:pt idx="50">
                  <c:v>-881.74233139576779</c:v>
                </c:pt>
                <c:pt idx="51">
                  <c:v>-913.30875394129646</c:v>
                </c:pt>
                <c:pt idx="52">
                  <c:v>-942.75453684214892</c:v>
                </c:pt>
                <c:pt idx="53">
                  <c:v>-976.1590670369776</c:v>
                </c:pt>
                <c:pt idx="54">
                  <c:v>-1017.7633122174825</c:v>
                </c:pt>
                <c:pt idx="55">
                  <c:v>-1048.9297337106277</c:v>
                </c:pt>
                <c:pt idx="56">
                  <c:v>-1093.893948781654</c:v>
                </c:pt>
                <c:pt idx="57">
                  <c:v>-1138.6309890704438</c:v>
                </c:pt>
                <c:pt idx="58">
                  <c:v>-1179.0512568025856</c:v>
                </c:pt>
                <c:pt idx="59">
                  <c:v>-1221.2370734154949</c:v>
                </c:pt>
                <c:pt idx="60">
                  <c:v>-1264.4593984898495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0B-488F-A57D-98455DB14F7C}"/>
            </c:ext>
          </c:extLst>
        </c:ser>
        <c:ser>
          <c:idx val="7"/>
          <c:order val="7"/>
          <c:tx>
            <c:v>Ræktunarland proj</c:v>
          </c:tx>
          <c:spPr>
            <a:ln w="2540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línurit)'!$C$160:$BK$160</c:f>
              <c:numCache>
                <c:formatCode>0</c:formatCode>
                <c:ptCount val="61"/>
                <c:pt idx="31">
                  <c:v>2003.3206143158573</c:v>
                </c:pt>
                <c:pt idx="32">
                  <c:v>2003.7876801438588</c:v>
                </c:pt>
                <c:pt idx="33">
                  <c:v>2004.2533848028093</c:v>
                </c:pt>
                <c:pt idx="34">
                  <c:v>2004.717732366955</c:v>
                </c:pt>
                <c:pt idx="35">
                  <c:v>2005.1807268922762</c:v>
                </c:pt>
                <c:pt idx="36">
                  <c:v>2005.6423724165982</c:v>
                </c:pt>
                <c:pt idx="37">
                  <c:v>2006.1026729596974</c:v>
                </c:pt>
                <c:pt idx="38">
                  <c:v>2006.5616325234114</c:v>
                </c:pt>
                <c:pt idx="39">
                  <c:v>2007.0192550917423</c:v>
                </c:pt>
                <c:pt idx="40">
                  <c:v>2007.4755446309646</c:v>
                </c:pt>
                <c:pt idx="41">
                  <c:v>2007.930505089729</c:v>
                </c:pt>
                <c:pt idx="42">
                  <c:v>2008.3841403991676</c:v>
                </c:pt>
                <c:pt idx="43">
                  <c:v>2008.8364544729982</c:v>
                </c:pt>
                <c:pt idx="44">
                  <c:v>2009.2874512076241</c:v>
                </c:pt>
                <c:pt idx="45">
                  <c:v>2010.1055535589062</c:v>
                </c:pt>
                <c:pt idx="46">
                  <c:v>2010.5539272355954</c:v>
                </c:pt>
                <c:pt idx="47">
                  <c:v>2011.000995159432</c:v>
                </c:pt>
                <c:pt idx="48">
                  <c:v>2011.4467611585833</c:v>
                </c:pt>
                <c:pt idx="49">
                  <c:v>2011.8912290444041</c:v>
                </c:pt>
                <c:pt idx="50">
                  <c:v>2012.3344026115369</c:v>
                </c:pt>
                <c:pt idx="51">
                  <c:v>2012.7762856380109</c:v>
                </c:pt>
                <c:pt idx="52">
                  <c:v>2013.2168818853386</c:v>
                </c:pt>
                <c:pt idx="53">
                  <c:v>2013.6561950986079</c:v>
                </c:pt>
                <c:pt idx="54">
                  <c:v>2014.0942290065836</c:v>
                </c:pt>
                <c:pt idx="55">
                  <c:v>2014.5309873217989</c:v>
                </c:pt>
                <c:pt idx="56">
                  <c:v>2014.9664737406476</c:v>
                </c:pt>
                <c:pt idx="57">
                  <c:v>2015.4006919434828</c:v>
                </c:pt>
                <c:pt idx="58">
                  <c:v>2015.8336455947037</c:v>
                </c:pt>
                <c:pt idx="59">
                  <c:v>2016.2653383428519</c:v>
                </c:pt>
                <c:pt idx="60">
                  <c:v>2016.6957738207016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0B-488F-A57D-98455DB14F7C}"/>
            </c:ext>
          </c:extLst>
        </c:ser>
        <c:ser>
          <c:idx val="8"/>
          <c:order val="8"/>
          <c:tx>
            <c:v>Mólendi proj</c:v>
          </c:tx>
          <c:spPr>
            <a:ln w="2540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línurit)'!$C$161:$BK$161</c:f>
              <c:numCache>
                <c:formatCode>0</c:formatCode>
                <c:ptCount val="61"/>
                <c:pt idx="31">
                  <c:v>5773.5812002865287</c:v>
                </c:pt>
                <c:pt idx="32">
                  <c:v>5739.3868442095372</c:v>
                </c:pt>
                <c:pt idx="33">
                  <c:v>5706.3134868807265</c:v>
                </c:pt>
                <c:pt idx="34">
                  <c:v>5672.976385533304</c:v>
                </c:pt>
                <c:pt idx="35">
                  <c:v>5639.4521705420902</c:v>
                </c:pt>
                <c:pt idx="36">
                  <c:v>5606.4305389618248</c:v>
                </c:pt>
                <c:pt idx="37">
                  <c:v>5549.7398145270881</c:v>
                </c:pt>
                <c:pt idx="38">
                  <c:v>5494.742967652217</c:v>
                </c:pt>
                <c:pt idx="39">
                  <c:v>5440.1085260978989</c:v>
                </c:pt>
                <c:pt idx="40">
                  <c:v>5384.017072304433</c:v>
                </c:pt>
                <c:pt idx="41">
                  <c:v>5330.1198333916363</c:v>
                </c:pt>
                <c:pt idx="42">
                  <c:v>5276.1132084921192</c:v>
                </c:pt>
                <c:pt idx="43">
                  <c:v>5222.9218107512052</c:v>
                </c:pt>
                <c:pt idx="44">
                  <c:v>5173.3652563268406</c:v>
                </c:pt>
                <c:pt idx="45">
                  <c:v>5129.4794113895505</c:v>
                </c:pt>
                <c:pt idx="46">
                  <c:v>5091.6028531223328</c:v>
                </c:pt>
                <c:pt idx="47">
                  <c:v>5053.7385327206011</c:v>
                </c:pt>
                <c:pt idx="48">
                  <c:v>5048.2578303921191</c:v>
                </c:pt>
                <c:pt idx="49">
                  <c:v>5009.4964963569055</c:v>
                </c:pt>
                <c:pt idx="50">
                  <c:v>4971.3581755511168</c:v>
                </c:pt>
                <c:pt idx="51">
                  <c:v>4933.5257762521469</c:v>
                </c:pt>
                <c:pt idx="52">
                  <c:v>4888.3097199916929</c:v>
                </c:pt>
                <c:pt idx="53">
                  <c:v>4841.5206200277162</c:v>
                </c:pt>
                <c:pt idx="54">
                  <c:v>4792.8113246405164</c:v>
                </c:pt>
                <c:pt idx="55">
                  <c:v>4745.0279931222331</c:v>
                </c:pt>
                <c:pt idx="56">
                  <c:v>4698.246280776787</c:v>
                </c:pt>
                <c:pt idx="57">
                  <c:v>4651.1983909198052</c:v>
                </c:pt>
                <c:pt idx="58">
                  <c:v>4603.7495158785568</c:v>
                </c:pt>
                <c:pt idx="59">
                  <c:v>4556.9634629918892</c:v>
                </c:pt>
                <c:pt idx="60">
                  <c:v>4493.4489843101483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0B-488F-A57D-98455DB14F7C}"/>
            </c:ext>
          </c:extLst>
        </c:ser>
        <c:ser>
          <c:idx val="9"/>
          <c:order val="9"/>
          <c:tx>
            <c:v>Votlendi proj</c:v>
          </c:tx>
          <c:spPr>
            <a:ln w="2540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línurit)'!$C$162:$BK$162</c:f>
              <c:numCache>
                <c:formatCode>0</c:formatCode>
                <c:ptCount val="61"/>
                <c:pt idx="31">
                  <c:v>2121.0963026676436</c:v>
                </c:pt>
                <c:pt idx="32">
                  <c:v>2122.7530642956835</c:v>
                </c:pt>
                <c:pt idx="33">
                  <c:v>2124.0706925903955</c:v>
                </c:pt>
                <c:pt idx="34">
                  <c:v>2125.6053662184413</c:v>
                </c:pt>
                <c:pt idx="35">
                  <c:v>2126.8755158464855</c:v>
                </c:pt>
                <c:pt idx="36">
                  <c:v>2128.3118408078649</c:v>
                </c:pt>
                <c:pt idx="37">
                  <c:v>2133.1394991025763</c:v>
                </c:pt>
                <c:pt idx="38">
                  <c:v>2138.2384640639548</c:v>
                </c:pt>
                <c:pt idx="39">
                  <c:v>2142.9236863586657</c:v>
                </c:pt>
                <c:pt idx="40">
                  <c:v>2147.6816826533786</c:v>
                </c:pt>
                <c:pt idx="41">
                  <c:v>2152.4279489480896</c:v>
                </c:pt>
                <c:pt idx="42">
                  <c:v>2157.2996945761352</c:v>
                </c:pt>
                <c:pt idx="43">
                  <c:v>2162.045960870847</c:v>
                </c:pt>
                <c:pt idx="44">
                  <c:v>2166.9109238322253</c:v>
                </c:pt>
                <c:pt idx="45">
                  <c:v>2171.9427403936024</c:v>
                </c:pt>
                <c:pt idx="46">
                  <c:v>2176.6657323299823</c:v>
                </c:pt>
                <c:pt idx="47">
                  <c:v>2181.4547294246941</c:v>
                </c:pt>
                <c:pt idx="48">
                  <c:v>2186.6862955194056</c:v>
                </c:pt>
                <c:pt idx="49">
                  <c:v>2191.9237625341166</c:v>
                </c:pt>
                <c:pt idx="50">
                  <c:v>2196.3222815088288</c:v>
                </c:pt>
                <c:pt idx="51">
                  <c:v>2204.2787839368739</c:v>
                </c:pt>
                <c:pt idx="52">
                  <c:v>2209.1064422315858</c:v>
                </c:pt>
                <c:pt idx="53">
                  <c:v>2213.9341005262977</c:v>
                </c:pt>
                <c:pt idx="54">
                  <c:v>2218.7617588210096</c:v>
                </c:pt>
                <c:pt idx="55">
                  <c:v>2223.5894171157215</c:v>
                </c:pt>
                <c:pt idx="56">
                  <c:v>2231.8084087437664</c:v>
                </c:pt>
                <c:pt idx="57">
                  <c:v>2236.6360670384784</c:v>
                </c:pt>
                <c:pt idx="58">
                  <c:v>2241.4637253331894</c:v>
                </c:pt>
                <c:pt idx="59">
                  <c:v>2246.2913836279013</c:v>
                </c:pt>
                <c:pt idx="60">
                  <c:v>2251.1190419226127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0B-488F-A57D-98455DB14F7C}"/>
            </c:ext>
          </c:extLst>
        </c:ser>
        <c:ser>
          <c:idx val="10"/>
          <c:order val="10"/>
          <c:tx>
            <c:v>Byggð proj</c:v>
          </c:tx>
          <c:spPr>
            <a:ln w="2540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línurit)'!$C$163:$BK$163</c:f>
              <c:numCache>
                <c:formatCode>0</c:formatCode>
                <c:ptCount val="61"/>
                <c:pt idx="31">
                  <c:v>8.8084032123708891</c:v>
                </c:pt>
                <c:pt idx="32">
                  <c:v>12.138750798794012</c:v>
                </c:pt>
                <c:pt idx="33">
                  <c:v>12.282041906233019</c:v>
                </c:pt>
                <c:pt idx="34">
                  <c:v>12.480917368696765</c:v>
                </c:pt>
                <c:pt idx="35">
                  <c:v>12.402624367268805</c:v>
                </c:pt>
                <c:pt idx="36">
                  <c:v>12.353839109866671</c:v>
                </c:pt>
                <c:pt idx="37">
                  <c:v>12.128407294274474</c:v>
                </c:pt>
                <c:pt idx="38">
                  <c:v>11.994529937822493</c:v>
                </c:pt>
                <c:pt idx="39">
                  <c:v>12.137821045261505</c:v>
                </c:pt>
                <c:pt idx="40">
                  <c:v>12.281112152700279</c:v>
                </c:pt>
                <c:pt idx="41">
                  <c:v>12.501946866531494</c:v>
                </c:pt>
                <c:pt idx="42">
                  <c:v>12.258570857678206</c:v>
                </c:pt>
                <c:pt idx="43">
                  <c:v>12.411469137590348</c:v>
                </c:pt>
                <c:pt idx="44">
                  <c:v>12.672616848999036</c:v>
                </c:pt>
                <c:pt idx="45">
                  <c:v>12.660704690199912</c:v>
                </c:pt>
                <c:pt idx="46">
                  <c:v>12.701340811012376</c:v>
                </c:pt>
                <c:pt idx="47">
                  <c:v>12.847815248317845</c:v>
                </c:pt>
                <c:pt idx="48">
                  <c:v>12.975232848746382</c:v>
                </c:pt>
                <c:pt idx="49">
                  <c:v>13.140932558594303</c:v>
                </c:pt>
                <c:pt idx="50">
                  <c:v>13.270135248758338</c:v>
                </c:pt>
                <c:pt idx="51">
                  <c:v>13.65751178361298</c:v>
                </c:pt>
                <c:pt idx="52">
                  <c:v>12.911405941804778</c:v>
                </c:pt>
                <c:pt idx="53">
                  <c:v>12.911405941804778</c:v>
                </c:pt>
                <c:pt idx="54">
                  <c:v>12.911405941804778</c:v>
                </c:pt>
                <c:pt idx="55">
                  <c:v>12.911405941804778</c:v>
                </c:pt>
                <c:pt idx="56">
                  <c:v>12.911405941804778</c:v>
                </c:pt>
                <c:pt idx="57">
                  <c:v>12.911405941804778</c:v>
                </c:pt>
                <c:pt idx="58">
                  <c:v>12.911405941804778</c:v>
                </c:pt>
                <c:pt idx="59">
                  <c:v>12.911405941804778</c:v>
                </c:pt>
                <c:pt idx="60">
                  <c:v>12.911405941804782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60B-488F-A57D-98455DB14F7C}"/>
            </c:ext>
          </c:extLst>
        </c:ser>
        <c:ser>
          <c:idx val="11"/>
          <c:order val="11"/>
          <c:tx>
            <c:v>viðarvörur proj.</c:v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línurit)'!$C$164:$BK$164</c:f>
              <c:numCache>
                <c:formatCode>0</c:formatCode>
                <c:ptCount val="61"/>
                <c:pt idx="31">
                  <c:v>-1.412751265272E-2</c:v>
                </c:pt>
                <c:pt idx="32">
                  <c:v>-0.11493795105630054</c:v>
                </c:pt>
                <c:pt idx="33">
                  <c:v>-0.11341988201140912</c:v>
                </c:pt>
                <c:pt idx="34">
                  <c:v>-0.10818424660133981</c:v>
                </c:pt>
                <c:pt idx="35">
                  <c:v>-0.11107934099362932</c:v>
                </c:pt>
                <c:pt idx="36">
                  <c:v>-0.11728512112801591</c:v>
                </c:pt>
                <c:pt idx="37">
                  <c:v>-0.15649501635244015</c:v>
                </c:pt>
                <c:pt idx="38">
                  <c:v>-0.23082149401356047</c:v>
                </c:pt>
                <c:pt idx="39">
                  <c:v>-0.2488128384497231</c:v>
                </c:pt>
                <c:pt idx="40">
                  <c:v>-0.28156593253535156</c:v>
                </c:pt>
                <c:pt idx="41">
                  <c:v>-0.29639827483728437</c:v>
                </c:pt>
                <c:pt idx="42">
                  <c:v>-0.33416672386396939</c:v>
                </c:pt>
                <c:pt idx="43">
                  <c:v>-0.2813044714656126</c:v>
                </c:pt>
                <c:pt idx="44">
                  <c:v>-0.274256302839543</c:v>
                </c:pt>
                <c:pt idx="45">
                  <c:v>-0.29490052754588675</c:v>
                </c:pt>
                <c:pt idx="46">
                  <c:v>-0.27104837106633961</c:v>
                </c:pt>
                <c:pt idx="47">
                  <c:v>-0.2482314970809574</c:v>
                </c:pt>
                <c:pt idx="48">
                  <c:v>-0.26840001215196474</c:v>
                </c:pt>
                <c:pt idx="49">
                  <c:v>-0.27971496879489599</c:v>
                </c:pt>
                <c:pt idx="50">
                  <c:v>-0.26825262122700316</c:v>
                </c:pt>
                <c:pt idx="51">
                  <c:v>-0.29391842981573185</c:v>
                </c:pt>
                <c:pt idx="52">
                  <c:v>-0.29983728159642009</c:v>
                </c:pt>
                <c:pt idx="53">
                  <c:v>-0.28841597916934369</c:v>
                </c:pt>
                <c:pt idx="54">
                  <c:v>-0.25716756448266476</c:v>
                </c:pt>
                <c:pt idx="55">
                  <c:v>-0.25321677345498167</c:v>
                </c:pt>
                <c:pt idx="56">
                  <c:v>-0.24148590249013643</c:v>
                </c:pt>
                <c:pt idx="57">
                  <c:v>-0.19992255011723967</c:v>
                </c:pt>
                <c:pt idx="58">
                  <c:v>-0.19529914545994251</c:v>
                </c:pt>
                <c:pt idx="59">
                  <c:v>-0.26811169980629251</c:v>
                </c:pt>
                <c:pt idx="60">
                  <c:v>-0.27907958268016847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0B-488F-A57D-98455DB1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084720"/>
        <c:axId val="830086360"/>
        <c:extLst/>
      </c:line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4.3928629354604391E-4"/>
              <c:y val="0.247029777628016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19771"/>
          <c:y val="0.89733609189860453"/>
          <c:w val="0.75481355555555552"/>
          <c:h val="0.10266390810139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9533333333333"/>
          <c:y val="4.3117283950617286E-2"/>
          <c:w val="0.86295111111111111"/>
          <c:h val="0.76960123840852601"/>
        </c:manualLayout>
      </c:layout>
      <c:lineChart>
        <c:grouping val="standard"/>
        <c:varyColors val="0"/>
        <c:ser>
          <c:idx val="1"/>
          <c:order val="0"/>
          <c:tx>
            <c:strRef>
              <c:f>'Talnagögn (fyrir línurit)'!$A$143</c:f>
              <c:strCache>
                <c:ptCount val="1"/>
                <c:pt idx="0">
                  <c:v>Skóglendi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EE-486C-A038-86D33645C41D}"/>
            </c:ext>
          </c:extLst>
        </c:ser>
        <c:ser>
          <c:idx val="2"/>
          <c:order val="1"/>
          <c:tx>
            <c:strRef>
              <c:f>'Talnagögn (fyrir línurit)'!$A$144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E-486C-A038-86D33645C41D}"/>
            </c:ext>
          </c:extLst>
        </c:ser>
        <c:ser>
          <c:idx val="3"/>
          <c:order val="2"/>
          <c:tx>
            <c:strRef>
              <c:f>'Talnagögn (fyrir línurit)'!$A$145</c:f>
              <c:strCache>
                <c:ptCount val="1"/>
                <c:pt idx="0">
                  <c:v>Mólendi</c:v>
                </c:pt>
              </c:strCache>
            </c:strRef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EE-486C-A038-86D33645C41D}"/>
            </c:ext>
          </c:extLst>
        </c:ser>
        <c:ser>
          <c:idx val="4"/>
          <c:order val="3"/>
          <c:tx>
            <c:strRef>
              <c:f>'Talnagögn (fyrir línurit)'!$A$146</c:f>
              <c:strCache>
                <c:ptCount val="1"/>
                <c:pt idx="0">
                  <c:v>Votlendi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EE-486C-A038-86D33645C41D}"/>
            </c:ext>
          </c:extLst>
        </c:ser>
        <c:ser>
          <c:idx val="5"/>
          <c:order val="4"/>
          <c:tx>
            <c:strRef>
              <c:f>'Talnagögn (fyrir línurit)'!$A$147</c:f>
              <c:strCache>
                <c:ptCount val="1"/>
                <c:pt idx="0">
                  <c:v>Byggð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EE-486C-A038-86D33645C41D}"/>
            </c:ext>
          </c:extLst>
        </c:ser>
        <c:ser>
          <c:idx val="6"/>
          <c:order val="5"/>
          <c:tx>
            <c:strRef>
              <c:f>'Talnagögn (fyrir línurit)'!$A$148</c:f>
              <c:strCache>
                <c:ptCount val="1"/>
                <c:pt idx="0">
                  <c:v>Viðarvörur</c:v>
                </c:pt>
              </c:strCache>
            </c:strRef>
          </c:tx>
          <c:spPr>
            <a:ln w="28575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40EE-486C-A038-86D33645C41D}"/>
            </c:ext>
          </c:extLst>
        </c:ser>
        <c:ser>
          <c:idx val="0"/>
          <c:order val="6"/>
          <c:tx>
            <c:v>Skóglendi proj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línurit)'!$C$167:$BK$167</c:f>
              <c:numCache>
                <c:formatCode>0</c:formatCode>
                <c:ptCount val="61"/>
                <c:pt idx="31">
                  <c:v>-508.96217200365254</c:v>
                </c:pt>
                <c:pt idx="32">
                  <c:v>-519.77639262511252</c:v>
                </c:pt>
                <c:pt idx="33">
                  <c:v>-534.93105979401787</c:v>
                </c:pt>
                <c:pt idx="34">
                  <c:v>-549.55600095933517</c:v>
                </c:pt>
                <c:pt idx="35">
                  <c:v>-558.87178226393075</c:v>
                </c:pt>
                <c:pt idx="36">
                  <c:v>-572.36352428975965</c:v>
                </c:pt>
                <c:pt idx="37">
                  <c:v>-588.77258055539869</c:v>
                </c:pt>
                <c:pt idx="38">
                  <c:v>-604.23947149796879</c:v>
                </c:pt>
                <c:pt idx="39">
                  <c:v>-622.01430210042656</c:v>
                </c:pt>
                <c:pt idx="40">
                  <c:v>-635.3038746603163</c:v>
                </c:pt>
                <c:pt idx="41">
                  <c:v>-654.02252686799454</c:v>
                </c:pt>
                <c:pt idx="42">
                  <c:v>-673.04406362618886</c:v>
                </c:pt>
                <c:pt idx="43">
                  <c:v>-699.22874434326161</c:v>
                </c:pt>
                <c:pt idx="44">
                  <c:v>-723.00563608512607</c:v>
                </c:pt>
                <c:pt idx="45">
                  <c:v>-743.16281213032698</c:v>
                </c:pt>
                <c:pt idx="46">
                  <c:v>-771.30949732336967</c:v>
                </c:pt>
                <c:pt idx="47">
                  <c:v>-798.43467908804394</c:v>
                </c:pt>
                <c:pt idx="48">
                  <c:v>-824.86444456207687</c:v>
                </c:pt>
                <c:pt idx="49">
                  <c:v>-854.32081594366139</c:v>
                </c:pt>
                <c:pt idx="50">
                  <c:v>-881.74233139576756</c:v>
                </c:pt>
                <c:pt idx="51">
                  <c:v>-913.30875394129589</c:v>
                </c:pt>
                <c:pt idx="52">
                  <c:v>-942.75453684214881</c:v>
                </c:pt>
                <c:pt idx="53">
                  <c:v>-976.15906703697726</c:v>
                </c:pt>
                <c:pt idx="54">
                  <c:v>-1017.7633122174821</c:v>
                </c:pt>
                <c:pt idx="55">
                  <c:v>-1048.9297337106266</c:v>
                </c:pt>
                <c:pt idx="56">
                  <c:v>-1093.8939487816535</c:v>
                </c:pt>
                <c:pt idx="57">
                  <c:v>-1138.6309890704431</c:v>
                </c:pt>
                <c:pt idx="58">
                  <c:v>-1179.0512568025854</c:v>
                </c:pt>
                <c:pt idx="59">
                  <c:v>-1221.2370734154943</c:v>
                </c:pt>
                <c:pt idx="60">
                  <c:v>-1264.459398489849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EE-486C-A038-86D33645C41D}"/>
            </c:ext>
          </c:extLst>
        </c:ser>
        <c:ser>
          <c:idx val="7"/>
          <c:order val="7"/>
          <c:tx>
            <c:v>Ræktunarland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línurit)'!$C$168:$BK$168</c:f>
              <c:numCache>
                <c:formatCode>0</c:formatCode>
                <c:ptCount val="61"/>
                <c:pt idx="31">
                  <c:v>2003.3206143158573</c:v>
                </c:pt>
                <c:pt idx="32">
                  <c:v>1990.4955987671949</c:v>
                </c:pt>
                <c:pt idx="33">
                  <c:v>1987.7000571647964</c:v>
                </c:pt>
                <c:pt idx="34">
                  <c:v>1983.8523248336076</c:v>
                </c:pt>
                <c:pt idx="35">
                  <c:v>1980.0032394635946</c:v>
                </c:pt>
                <c:pt idx="36">
                  <c:v>1976.152805092582</c:v>
                </c:pt>
                <c:pt idx="37">
                  <c:v>1972.3010257403473</c:v>
                </c:pt>
                <c:pt idx="38">
                  <c:v>1968.4479054087271</c:v>
                </c:pt>
                <c:pt idx="39">
                  <c:v>1964.5934480817239</c:v>
                </c:pt>
                <c:pt idx="40">
                  <c:v>1960.7376577256116</c:v>
                </c:pt>
                <c:pt idx="41">
                  <c:v>1956.8805382890416</c:v>
                </c:pt>
                <c:pt idx="42">
                  <c:v>1953.0220937031463</c:v>
                </c:pt>
                <c:pt idx="43">
                  <c:v>1949.1623278816426</c:v>
                </c:pt>
                <c:pt idx="44">
                  <c:v>1945.3012447209344</c:v>
                </c:pt>
                <c:pt idx="45">
                  <c:v>1941.8072671768828</c:v>
                </c:pt>
                <c:pt idx="46">
                  <c:v>1937.9435609582376</c:v>
                </c:pt>
                <c:pt idx="47">
                  <c:v>1934.0785489867405</c:v>
                </c:pt>
                <c:pt idx="48">
                  <c:v>1930.212235090557</c:v>
                </c:pt>
                <c:pt idx="49">
                  <c:v>1926.344623081043</c:v>
                </c:pt>
                <c:pt idx="50">
                  <c:v>1922.4757167528421</c:v>
                </c:pt>
                <c:pt idx="51">
                  <c:v>1918.6055198839824</c:v>
                </c:pt>
                <c:pt idx="52">
                  <c:v>1914.7340362359755</c:v>
                </c:pt>
                <c:pt idx="53">
                  <c:v>1910.8612695539105</c:v>
                </c:pt>
                <c:pt idx="54">
                  <c:v>1906.9872235665525</c:v>
                </c:pt>
                <c:pt idx="55">
                  <c:v>1903.1119019864334</c:v>
                </c:pt>
                <c:pt idx="56">
                  <c:v>1899.2353085099478</c:v>
                </c:pt>
                <c:pt idx="57">
                  <c:v>1895.3574468174484</c:v>
                </c:pt>
                <c:pt idx="58">
                  <c:v>1891.4783205733352</c:v>
                </c:pt>
                <c:pt idx="59">
                  <c:v>1887.5979334261492</c:v>
                </c:pt>
                <c:pt idx="60">
                  <c:v>1883.7162890086645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EE-486C-A038-86D33645C41D}"/>
            </c:ext>
          </c:extLst>
        </c:ser>
        <c:ser>
          <c:idx val="8"/>
          <c:order val="8"/>
          <c:tx>
            <c:v>Mólendi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línurit)'!$C$169:$BK$169</c:f>
              <c:numCache>
                <c:formatCode>0</c:formatCode>
                <c:ptCount val="61"/>
                <c:pt idx="31">
                  <c:v>5773.5812002865287</c:v>
                </c:pt>
                <c:pt idx="32">
                  <c:v>5727.7798650929708</c:v>
                </c:pt>
                <c:pt idx="33">
                  <c:v>5683.2024128587364</c:v>
                </c:pt>
                <c:pt idx="34">
                  <c:v>5638.3612165282575</c:v>
                </c:pt>
                <c:pt idx="35">
                  <c:v>5593.3329064767104</c:v>
                </c:pt>
                <c:pt idx="36">
                  <c:v>5548.8071797591874</c:v>
                </c:pt>
                <c:pt idx="37">
                  <c:v>5480.6123601106146</c:v>
                </c:pt>
                <c:pt idx="38">
                  <c:v>5414.1114179456763</c:v>
                </c:pt>
                <c:pt idx="39">
                  <c:v>5347.9728810254101</c:v>
                </c:pt>
                <c:pt idx="40">
                  <c:v>5280.3773317904488</c:v>
                </c:pt>
                <c:pt idx="41">
                  <c:v>5214.9759973609589</c:v>
                </c:pt>
                <c:pt idx="42">
                  <c:v>5149.465276869887</c:v>
                </c:pt>
                <c:pt idx="43">
                  <c:v>5084.7697834628871</c:v>
                </c:pt>
                <c:pt idx="44">
                  <c:v>5023.7091332982509</c:v>
                </c:pt>
                <c:pt idx="45">
                  <c:v>4968.3191925468254</c:v>
                </c:pt>
                <c:pt idx="46">
                  <c:v>4918.9385383919462</c:v>
                </c:pt>
                <c:pt idx="47">
                  <c:v>4869.5701220293549</c:v>
                </c:pt>
                <c:pt idx="48">
                  <c:v>4852.5853236671364</c:v>
                </c:pt>
                <c:pt idx="49">
                  <c:v>4802.3198935256432</c:v>
                </c:pt>
                <c:pt idx="50">
                  <c:v>4752.6774765413484</c:v>
                </c:pt>
                <c:pt idx="51">
                  <c:v>4703.3409835387392</c:v>
                </c:pt>
                <c:pt idx="52">
                  <c:v>4646.6207450737293</c:v>
                </c:pt>
                <c:pt idx="53">
                  <c:v>4588.3275492255852</c:v>
                </c:pt>
                <c:pt idx="54">
                  <c:v>4528.1141578831321</c:v>
                </c:pt>
                <c:pt idx="55">
                  <c:v>4468.8267303388284</c:v>
                </c:pt>
                <c:pt idx="56">
                  <c:v>4410.5409218969044</c:v>
                </c:pt>
                <c:pt idx="57">
                  <c:v>4351.9889358733017</c:v>
                </c:pt>
                <c:pt idx="58">
                  <c:v>4293.0359645955959</c:v>
                </c:pt>
                <c:pt idx="59">
                  <c:v>4234.7458154029346</c:v>
                </c:pt>
                <c:pt idx="60">
                  <c:v>4159.7272403459783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EE-486C-A038-86D33645C41D}"/>
            </c:ext>
          </c:extLst>
        </c:ser>
        <c:ser>
          <c:idx val="9"/>
          <c:order val="9"/>
          <c:tx>
            <c:v>Votlendi proj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línurit)'!$C$170:$BK$170</c:f>
              <c:numCache>
                <c:formatCode>0</c:formatCode>
                <c:ptCount val="61"/>
                <c:pt idx="31">
                  <c:v>2121.0963026676436</c:v>
                </c:pt>
                <c:pt idx="32">
                  <c:v>2124.928296042639</c:v>
                </c:pt>
                <c:pt idx="33">
                  <c:v>2128.4044127093057</c:v>
                </c:pt>
                <c:pt idx="34">
                  <c:v>2132.0975747093053</c:v>
                </c:pt>
                <c:pt idx="35">
                  <c:v>2135.5262127093065</c:v>
                </c:pt>
                <c:pt idx="36">
                  <c:v>2139.1210260426396</c:v>
                </c:pt>
                <c:pt idx="37">
                  <c:v>2146.1071727093063</c:v>
                </c:pt>
                <c:pt idx="38">
                  <c:v>2153.3646260426394</c:v>
                </c:pt>
                <c:pt idx="39">
                  <c:v>2160.2083367093064</c:v>
                </c:pt>
                <c:pt idx="40">
                  <c:v>2167.1248213759727</c:v>
                </c:pt>
                <c:pt idx="41">
                  <c:v>2174.0295760426388</c:v>
                </c:pt>
                <c:pt idx="42">
                  <c:v>2181.0598100426387</c:v>
                </c:pt>
                <c:pt idx="43">
                  <c:v>2187.9645647093062</c:v>
                </c:pt>
                <c:pt idx="44">
                  <c:v>2194.9880160426392</c:v>
                </c:pt>
                <c:pt idx="45">
                  <c:v>2202.1783209759724</c:v>
                </c:pt>
                <c:pt idx="46">
                  <c:v>2209.0430579093054</c:v>
                </c:pt>
                <c:pt idx="47">
                  <c:v>2215.9905433759727</c:v>
                </c:pt>
                <c:pt idx="48">
                  <c:v>2223.380597842639</c:v>
                </c:pt>
                <c:pt idx="49">
                  <c:v>2230.7765532293056</c:v>
                </c:pt>
                <c:pt idx="50">
                  <c:v>2237.3335605759735</c:v>
                </c:pt>
                <c:pt idx="51">
                  <c:v>2247.4485513759719</c:v>
                </c:pt>
                <c:pt idx="52">
                  <c:v>2254.434698042639</c:v>
                </c:pt>
                <c:pt idx="53">
                  <c:v>2261.420844709306</c:v>
                </c:pt>
                <c:pt idx="54">
                  <c:v>2268.4069913759727</c:v>
                </c:pt>
                <c:pt idx="55">
                  <c:v>2275.3931380426384</c:v>
                </c:pt>
                <c:pt idx="56">
                  <c:v>2285.7706180426385</c:v>
                </c:pt>
                <c:pt idx="57">
                  <c:v>2292.7567647093056</c:v>
                </c:pt>
                <c:pt idx="58">
                  <c:v>2299.7429113759727</c:v>
                </c:pt>
                <c:pt idx="59">
                  <c:v>2306.7290580426388</c:v>
                </c:pt>
                <c:pt idx="60">
                  <c:v>2313.7152047093055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EE-486C-A038-86D33645C41D}"/>
            </c:ext>
          </c:extLst>
        </c:ser>
        <c:ser>
          <c:idx val="10"/>
          <c:order val="10"/>
          <c:tx>
            <c:v>Byggð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línurit)'!$C$171:$BK$171</c:f>
              <c:numCache>
                <c:formatCode>0</c:formatCode>
                <c:ptCount val="61"/>
                <c:pt idx="31">
                  <c:v>8.8084032123708891</c:v>
                </c:pt>
                <c:pt idx="32">
                  <c:v>12.000040796173144</c:v>
                </c:pt>
                <c:pt idx="33">
                  <c:v>12.13475119219631</c:v>
                </c:pt>
                <c:pt idx="34">
                  <c:v>12.325045943244215</c:v>
                </c:pt>
                <c:pt idx="35">
                  <c:v>12.251655597698488</c:v>
                </c:pt>
                <c:pt idx="36">
                  <c:v>12.207772996178589</c:v>
                </c:pt>
                <c:pt idx="37">
                  <c:v>11.994401673429335</c:v>
                </c:pt>
                <c:pt idx="38">
                  <c:v>11.865426972859588</c:v>
                </c:pt>
                <c:pt idx="39">
                  <c:v>12.000137368882756</c:v>
                </c:pt>
                <c:pt idx="40">
                  <c:v>12.134847764905688</c:v>
                </c:pt>
                <c:pt idx="41">
                  <c:v>12.347101767321059</c:v>
                </c:pt>
                <c:pt idx="42">
                  <c:v>12.113955176739372</c:v>
                </c:pt>
                <c:pt idx="43">
                  <c:v>12.258272745235672</c:v>
                </c:pt>
                <c:pt idx="44">
                  <c:v>12.513170203773866</c:v>
                </c:pt>
                <c:pt idx="45">
                  <c:v>12.492677333558902</c:v>
                </c:pt>
                <c:pt idx="46">
                  <c:v>12.529726582695551</c:v>
                </c:pt>
                <c:pt idx="47">
                  <c:v>12.667620308585184</c:v>
                </c:pt>
                <c:pt idx="48">
                  <c:v>12.787229393403718</c:v>
                </c:pt>
                <c:pt idx="49">
                  <c:v>12.944348391835797</c:v>
                </c:pt>
                <c:pt idx="50">
                  <c:v>13.064970370583991</c:v>
                </c:pt>
                <c:pt idx="51">
                  <c:v>13.483550450618344</c:v>
                </c:pt>
                <c:pt idx="52">
                  <c:v>12.737444608810142</c:v>
                </c:pt>
                <c:pt idx="53">
                  <c:v>12.737444608810142</c:v>
                </c:pt>
                <c:pt idx="54">
                  <c:v>12.737444608810142</c:v>
                </c:pt>
                <c:pt idx="55">
                  <c:v>12.737444608810142</c:v>
                </c:pt>
                <c:pt idx="56">
                  <c:v>12.737444608810142</c:v>
                </c:pt>
                <c:pt idx="57">
                  <c:v>12.737444608810142</c:v>
                </c:pt>
                <c:pt idx="58">
                  <c:v>12.737444608810142</c:v>
                </c:pt>
                <c:pt idx="59">
                  <c:v>12.737444608810142</c:v>
                </c:pt>
                <c:pt idx="60">
                  <c:v>12.737444608810144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0EE-486C-A038-86D33645C41D}"/>
            </c:ext>
          </c:extLst>
        </c:ser>
        <c:ser>
          <c:idx val="11"/>
          <c:order val="11"/>
          <c:tx>
            <c:v>viðarvörur proj.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línurit)'!$C$172:$BK$172</c:f>
              <c:numCache>
                <c:formatCode>0</c:formatCode>
                <c:ptCount val="61"/>
                <c:pt idx="31">
                  <c:v>-1.412751265272E-2</c:v>
                </c:pt>
                <c:pt idx="32">
                  <c:v>-1.4127512652723148E-2</c:v>
                </c:pt>
                <c:pt idx="33">
                  <c:v>-0.11493795105630054</c:v>
                </c:pt>
                <c:pt idx="34">
                  <c:v>-0.11341988201140912</c:v>
                </c:pt>
                <c:pt idx="35">
                  <c:v>-0.10818424660133981</c:v>
                </c:pt>
                <c:pt idx="36">
                  <c:v>-0.11107934099362932</c:v>
                </c:pt>
                <c:pt idx="37">
                  <c:v>-0.11728512112801591</c:v>
                </c:pt>
                <c:pt idx="38">
                  <c:v>-0.15649501635244015</c:v>
                </c:pt>
                <c:pt idx="39">
                  <c:v>-0.23082149401356047</c:v>
                </c:pt>
                <c:pt idx="40">
                  <c:v>-0.2488128384497231</c:v>
                </c:pt>
                <c:pt idx="41">
                  <c:v>-0.28156593253535156</c:v>
                </c:pt>
                <c:pt idx="42">
                  <c:v>-0.29639827483728437</c:v>
                </c:pt>
                <c:pt idx="43">
                  <c:v>-0.33416672386396939</c:v>
                </c:pt>
                <c:pt idx="44">
                  <c:v>-0.2813044714656126</c:v>
                </c:pt>
                <c:pt idx="45">
                  <c:v>-0.274256302839543</c:v>
                </c:pt>
                <c:pt idx="46">
                  <c:v>-0.29490052754588675</c:v>
                </c:pt>
                <c:pt idx="47">
                  <c:v>-0.27104837106633961</c:v>
                </c:pt>
                <c:pt idx="48">
                  <c:v>-0.2482314970809574</c:v>
                </c:pt>
                <c:pt idx="49">
                  <c:v>-0.26840001215196474</c:v>
                </c:pt>
                <c:pt idx="50">
                  <c:v>-0.27971496879489599</c:v>
                </c:pt>
                <c:pt idx="51">
                  <c:v>-0.26825262122700316</c:v>
                </c:pt>
                <c:pt idx="52">
                  <c:v>-0.29391842981573185</c:v>
                </c:pt>
                <c:pt idx="53">
                  <c:v>-0.29983728159642009</c:v>
                </c:pt>
                <c:pt idx="54">
                  <c:v>-0.28841597916934369</c:v>
                </c:pt>
                <c:pt idx="55">
                  <c:v>-0.25716756448266476</c:v>
                </c:pt>
                <c:pt idx="56">
                  <c:v>-0.25321677345498167</c:v>
                </c:pt>
                <c:pt idx="57">
                  <c:v>-0.24148590249013643</c:v>
                </c:pt>
                <c:pt idx="58">
                  <c:v>-0.19992255011723967</c:v>
                </c:pt>
                <c:pt idx="59">
                  <c:v>-0.19529914545994251</c:v>
                </c:pt>
                <c:pt idx="60">
                  <c:v>-0.26811169980629251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EE-486C-A038-86D33645C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084720"/>
        <c:axId val="830086360"/>
        <c:extLst/>
      </c:line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442149255137237E-4"/>
              <c:y val="0.24783985211497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1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2259322222222223"/>
          <c:y val="0.89470471200551749"/>
          <c:w val="0.75481355555555552"/>
          <c:h val="0.10529528799448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62522222222223"/>
          <c:y val="4.4208580958348363E-2"/>
          <c:w val="0.86829788888888892"/>
          <c:h val="0.76868237887883206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línurit)'!$A$4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línurit)'!$C$11:$AH$11</c:f>
              <c:numCache>
                <c:formatCode>0</c:formatCode>
                <c:ptCount val="32"/>
                <c:pt idx="0">
                  <c:v>3682.0449580797613</c:v>
                </c:pt>
                <c:pt idx="1">
                  <c:v>3475.7899687227</c:v>
                </c:pt>
                <c:pt idx="2">
                  <c:v>3409.1191114153189</c:v>
                </c:pt>
                <c:pt idx="3">
                  <c:v>3496.415844710602</c:v>
                </c:pt>
                <c:pt idx="4">
                  <c:v>3424.410185818675</c:v>
                </c:pt>
                <c:pt idx="5">
                  <c:v>3554.6906425437755</c:v>
                </c:pt>
                <c:pt idx="6">
                  <c:v>3615.8080651352702</c:v>
                </c:pt>
                <c:pt idx="7">
                  <c:v>3774.4657625638156</c:v>
                </c:pt>
                <c:pt idx="8">
                  <c:v>3907.3632636531074</c:v>
                </c:pt>
                <c:pt idx="9">
                  <c:v>4123.1324172876211</c:v>
                </c:pt>
                <c:pt idx="10">
                  <c:v>4154.2285929382087</c:v>
                </c:pt>
                <c:pt idx="11">
                  <c:v>4049.7344077036087</c:v>
                </c:pt>
                <c:pt idx="12">
                  <c:v>4143.9113897739098</c:v>
                </c:pt>
                <c:pt idx="13">
                  <c:v>4106.8691143768956</c:v>
                </c:pt>
                <c:pt idx="14">
                  <c:v>4210.9178954139115</c:v>
                </c:pt>
                <c:pt idx="15">
                  <c:v>4059.3399582219008</c:v>
                </c:pt>
                <c:pt idx="16">
                  <c:v>4619.4184750714721</c:v>
                </c:pt>
                <c:pt idx="17">
                  <c:v>4924.3180591801483</c:v>
                </c:pt>
                <c:pt idx="18">
                  <c:v>5307.8005548100591</c:v>
                </c:pt>
                <c:pt idx="19">
                  <c:v>5001.5040928172184</c:v>
                </c:pt>
                <c:pt idx="20">
                  <c:v>4906.3513453205378</c:v>
                </c:pt>
                <c:pt idx="21">
                  <c:v>4692.2472200943375</c:v>
                </c:pt>
                <c:pt idx="22">
                  <c:v>4686.9000840302342</c:v>
                </c:pt>
                <c:pt idx="23">
                  <c:v>4694.6721258982489</c:v>
                </c:pt>
                <c:pt idx="24">
                  <c:v>4687.5153283419622</c:v>
                </c:pt>
                <c:pt idx="25">
                  <c:v>4772.7083356907369</c:v>
                </c:pt>
                <c:pt idx="26">
                  <c:v>4715.5370960058681</c:v>
                </c:pt>
                <c:pt idx="27">
                  <c:v>4799.6991768468179</c:v>
                </c:pt>
                <c:pt idx="28">
                  <c:v>4870.4140001629712</c:v>
                </c:pt>
                <c:pt idx="29">
                  <c:v>4723.8980822959784</c:v>
                </c:pt>
                <c:pt idx="30">
                  <c:v>4521.0592689979076</c:v>
                </c:pt>
                <c:pt idx="31">
                  <c:v>4662.2395176145874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B-4FCC-B654-B6BF7090F145}"/>
            </c:ext>
          </c:extLst>
        </c:ser>
        <c:ser>
          <c:idx val="1"/>
          <c:order val="1"/>
          <c:tx>
            <c:strRef>
              <c:f>'Talnagögn (fyrir línurit)'!$A$12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línurit)'!$C$19:$BK$19</c:f>
              <c:numCache>
                <c:formatCode>0</c:formatCode>
                <c:ptCount val="61"/>
                <c:pt idx="31">
                  <c:v>4662.2395176145874</c:v>
                </c:pt>
                <c:pt idx="32">
                  <c:v>4891.4735304075602</c:v>
                </c:pt>
                <c:pt idx="33">
                  <c:v>4793.1544550726285</c:v>
                </c:pt>
                <c:pt idx="34">
                  <c:v>4759.3874351645663</c:v>
                </c:pt>
                <c:pt idx="35">
                  <c:v>4679.7456056908559</c:v>
                </c:pt>
                <c:pt idx="36">
                  <c:v>4586.8868927917774</c:v>
                </c:pt>
                <c:pt idx="37">
                  <c:v>4520.5595780745698</c:v>
                </c:pt>
                <c:pt idx="38">
                  <c:v>4400.6137519798322</c:v>
                </c:pt>
                <c:pt idx="39">
                  <c:v>4331.7128213019423</c:v>
                </c:pt>
                <c:pt idx="40">
                  <c:v>4273.7913229335118</c:v>
                </c:pt>
                <c:pt idx="41">
                  <c:v>4188.2442311033337</c:v>
                </c:pt>
                <c:pt idx="42">
                  <c:v>4129.8809460792163</c:v>
                </c:pt>
                <c:pt idx="43">
                  <c:v>4073.1833945705112</c:v>
                </c:pt>
                <c:pt idx="44">
                  <c:v>3987.992326389096</c:v>
                </c:pt>
                <c:pt idx="45">
                  <c:v>3912.7716034590248</c:v>
                </c:pt>
                <c:pt idx="46">
                  <c:v>3847.8618054268536</c:v>
                </c:pt>
                <c:pt idx="47">
                  <c:v>3771.7089953357299</c:v>
                </c:pt>
                <c:pt idx="48">
                  <c:v>3692.6140284720495</c:v>
                </c:pt>
                <c:pt idx="49">
                  <c:v>3612.5925755123517</c:v>
                </c:pt>
                <c:pt idx="50">
                  <c:v>3535.4589872586585</c:v>
                </c:pt>
                <c:pt idx="51">
                  <c:v>3456.1030591414583</c:v>
                </c:pt>
                <c:pt idx="52">
                  <c:v>3375.6822767769609</c:v>
                </c:pt>
                <c:pt idx="53">
                  <c:v>3296.9127367674482</c:v>
                </c:pt>
                <c:pt idx="54">
                  <c:v>3223.2029764146173</c:v>
                </c:pt>
                <c:pt idx="55">
                  <c:v>3179.8913979026747</c:v>
                </c:pt>
                <c:pt idx="56">
                  <c:v>3138.363700344451</c:v>
                </c:pt>
                <c:pt idx="57">
                  <c:v>3097.8138557765433</c:v>
                </c:pt>
                <c:pt idx="58">
                  <c:v>3056.138838345465</c:v>
                </c:pt>
                <c:pt idx="59">
                  <c:v>3014.0259728764158</c:v>
                </c:pt>
                <c:pt idx="60">
                  <c:v>2978.7592688734949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B-4FCC-B654-B6BF7090F145}"/>
            </c:ext>
          </c:extLst>
        </c:ser>
        <c:ser>
          <c:idx val="2"/>
          <c:order val="2"/>
          <c:tx>
            <c:strRef>
              <c:f>'Talnagögn (fyrir línurit)'!$A$20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línurit)'!$C$27:$BK$27</c:f>
              <c:numCache>
                <c:formatCode>0</c:formatCode>
                <c:ptCount val="61"/>
                <c:pt idx="31">
                  <c:v>4662.2395176145874</c:v>
                </c:pt>
                <c:pt idx="32">
                  <c:v>4891.4735304075612</c:v>
                </c:pt>
                <c:pt idx="33">
                  <c:v>4789.0631706895219</c:v>
                </c:pt>
                <c:pt idx="34">
                  <c:v>4749.2094518539925</c:v>
                </c:pt>
                <c:pt idx="35">
                  <c:v>4661.6914579390832</c:v>
                </c:pt>
                <c:pt idx="36">
                  <c:v>4560.9830135148222</c:v>
                </c:pt>
                <c:pt idx="37">
                  <c:v>4489.4473635803051</c:v>
                </c:pt>
                <c:pt idx="38">
                  <c:v>4374.5160944297413</c:v>
                </c:pt>
                <c:pt idx="39">
                  <c:v>4302.3057884630534</c:v>
                </c:pt>
                <c:pt idx="40">
                  <c:v>4237.0683458896756</c:v>
                </c:pt>
                <c:pt idx="41">
                  <c:v>4148.4429879996669</c:v>
                </c:pt>
                <c:pt idx="42">
                  <c:v>4087.9342829542029</c:v>
                </c:pt>
                <c:pt idx="43">
                  <c:v>4029.7898667675336</c:v>
                </c:pt>
                <c:pt idx="44">
                  <c:v>3943.6621766293442</c:v>
                </c:pt>
                <c:pt idx="45">
                  <c:v>3867.8707276724726</c:v>
                </c:pt>
                <c:pt idx="46">
                  <c:v>3802.6481088016626</c:v>
                </c:pt>
                <c:pt idx="47">
                  <c:v>3726.3673753176217</c:v>
                </c:pt>
                <c:pt idx="48">
                  <c:v>3647.2833475211382</c:v>
                </c:pt>
                <c:pt idx="49">
                  <c:v>3567.3724123757243</c:v>
                </c:pt>
                <c:pt idx="50">
                  <c:v>3490.4209857008282</c:v>
                </c:pt>
                <c:pt idx="51">
                  <c:v>3411.3790220813485</c:v>
                </c:pt>
                <c:pt idx="52">
                  <c:v>3331.5590150654994</c:v>
                </c:pt>
                <c:pt idx="53">
                  <c:v>3273.5368431551306</c:v>
                </c:pt>
                <c:pt idx="54">
                  <c:v>3221.601960394607</c:v>
                </c:pt>
                <c:pt idx="55">
                  <c:v>3178.2185753079871</c:v>
                </c:pt>
                <c:pt idx="56">
                  <c:v>3136.6192721460911</c:v>
                </c:pt>
                <c:pt idx="57">
                  <c:v>3095.9981115329019</c:v>
                </c:pt>
                <c:pt idx="58">
                  <c:v>3054.2522421691492</c:v>
                </c:pt>
                <c:pt idx="59">
                  <c:v>3012.0692542367224</c:v>
                </c:pt>
                <c:pt idx="60">
                  <c:v>2976.7304435357973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B-4FCC-B654-B6BF7090F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CO2-íg.]</a:t>
                </a:r>
              </a:p>
            </c:rich>
          </c:tx>
          <c:layout>
            <c:manualLayout>
              <c:xMode val="edge"/>
              <c:yMode val="edge"/>
              <c:x val="5.0708012691868707E-4"/>
              <c:y val="0.24594329473508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626232550605"/>
          <c:y val="0.89527532673272037"/>
          <c:w val="0.84636256708596869"/>
          <c:h val="0.10083004582183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68077777777778"/>
          <c:y val="4.4208580958348363E-2"/>
          <c:w val="0.86124233333333333"/>
          <c:h val="0.76111516306208427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línurit)'!$A$29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línurit)'!$C$38:$AH$38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9-465A-9BFF-F3E602D51C77}"/>
            </c:ext>
          </c:extLst>
        </c:ser>
        <c:ser>
          <c:idx val="1"/>
          <c:order val="1"/>
          <c:tx>
            <c:strRef>
              <c:f>'Talnagögn (fyrir línurit)'!$A$39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línurit)'!$C$48:$BK$48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1837.2786571146157</c:v>
                </c:pt>
                <c:pt idx="34">
                  <c:v>1816.7109226901816</c:v>
                </c:pt>
                <c:pt idx="35">
                  <c:v>1760.9840293000134</c:v>
                </c:pt>
                <c:pt idx="36">
                  <c:v>1706.3254865817262</c:v>
                </c:pt>
                <c:pt idx="37">
                  <c:v>1652.4821417208477</c:v>
                </c:pt>
                <c:pt idx="38">
                  <c:v>1587.1279218790751</c:v>
                </c:pt>
                <c:pt idx="39">
                  <c:v>1537.6057017160547</c:v>
                </c:pt>
                <c:pt idx="40">
                  <c:v>1475.4279668902752</c:v>
                </c:pt>
                <c:pt idx="41">
                  <c:v>1428.0301928036304</c:v>
                </c:pt>
                <c:pt idx="42">
                  <c:v>1378.6071215340498</c:v>
                </c:pt>
                <c:pt idx="43">
                  <c:v>1325.8337329711192</c:v>
                </c:pt>
                <c:pt idx="44">
                  <c:v>1269.3594223522932</c:v>
                </c:pt>
                <c:pt idx="45">
                  <c:v>1209.3545553020856</c:v>
                </c:pt>
                <c:pt idx="46">
                  <c:v>1146.4639796030631</c:v>
                </c:pt>
                <c:pt idx="47">
                  <c:v>1080.6999053868733</c:v>
                </c:pt>
                <c:pt idx="48">
                  <c:v>1012.9317286683009</c:v>
                </c:pt>
                <c:pt idx="49">
                  <c:v>943.83195441930059</c:v>
                </c:pt>
                <c:pt idx="50">
                  <c:v>873.77384241248262</c:v>
                </c:pt>
                <c:pt idx="51">
                  <c:v>804.01733252383315</c:v>
                </c:pt>
                <c:pt idx="52">
                  <c:v>734.53351973025042</c:v>
                </c:pt>
                <c:pt idx="53">
                  <c:v>665.89865000791872</c:v>
                </c:pt>
                <c:pt idx="54">
                  <c:v>602.35238751693964</c:v>
                </c:pt>
                <c:pt idx="55">
                  <c:v>569.14506505475572</c:v>
                </c:pt>
                <c:pt idx="56">
                  <c:v>535.73082670668327</c:v>
                </c:pt>
                <c:pt idx="57">
                  <c:v>502.4298905476507</c:v>
                </c:pt>
                <c:pt idx="58">
                  <c:v>469.30891102331691</c:v>
                </c:pt>
                <c:pt idx="59">
                  <c:v>436.53763839385772</c:v>
                </c:pt>
                <c:pt idx="60">
                  <c:v>408.96367364501759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9-465A-9BFF-F3E602D51C77}"/>
            </c:ext>
          </c:extLst>
        </c:ser>
        <c:ser>
          <c:idx val="2"/>
          <c:order val="2"/>
          <c:tx>
            <c:strRef>
              <c:f>'Talnagögn (fyrir línurit)'!$A$49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línurit)'!$C$58:$BK$58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1833.1873727315101</c:v>
                </c:pt>
                <c:pt idx="34">
                  <c:v>1806.5329393796078</c:v>
                </c:pt>
                <c:pt idx="35">
                  <c:v>1742.9298815482412</c:v>
                </c:pt>
                <c:pt idx="36">
                  <c:v>1680.4216073047717</c:v>
                </c:pt>
                <c:pt idx="37">
                  <c:v>1621.3699272265842</c:v>
                </c:pt>
                <c:pt idx="38">
                  <c:v>1561.030264328984</c:v>
                </c:pt>
                <c:pt idx="39">
                  <c:v>1508.198668877166</c:v>
                </c:pt>
                <c:pt idx="40">
                  <c:v>1438.704989846439</c:v>
                </c:pt>
                <c:pt idx="41">
                  <c:v>1388.2289496999626</c:v>
                </c:pt>
                <c:pt idx="42">
                  <c:v>1336.6604584090348</c:v>
                </c:pt>
                <c:pt idx="43">
                  <c:v>1282.440205168142</c:v>
                </c:pt>
                <c:pt idx="44">
                  <c:v>1225.0292725925403</c:v>
                </c:pt>
                <c:pt idx="45">
                  <c:v>1164.4536795155336</c:v>
                </c:pt>
                <c:pt idx="46">
                  <c:v>1101.2502829778718</c:v>
                </c:pt>
                <c:pt idx="47">
                  <c:v>1035.358285368766</c:v>
                </c:pt>
                <c:pt idx="48">
                  <c:v>967.60104771738952</c:v>
                </c:pt>
                <c:pt idx="49">
                  <c:v>898.61179128267304</c:v>
                </c:pt>
                <c:pt idx="50">
                  <c:v>828.73584085465222</c:v>
                </c:pt>
                <c:pt idx="51">
                  <c:v>759.29329546372401</c:v>
                </c:pt>
                <c:pt idx="52">
                  <c:v>690.41025801878914</c:v>
                </c:pt>
                <c:pt idx="53">
                  <c:v>642.52275639560162</c:v>
                </c:pt>
                <c:pt idx="54">
                  <c:v>600.75137149693069</c:v>
                </c:pt>
                <c:pt idx="55">
                  <c:v>567.47224246006931</c:v>
                </c:pt>
                <c:pt idx="56">
                  <c:v>533.98639850832365</c:v>
                </c:pt>
                <c:pt idx="57">
                  <c:v>500.61414630401026</c:v>
                </c:pt>
                <c:pt idx="58">
                  <c:v>467.42231484699983</c:v>
                </c:pt>
                <c:pt idx="59">
                  <c:v>434.58091975416392</c:v>
                </c:pt>
                <c:pt idx="60">
                  <c:v>406.93484830731973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9-465A-9BFF-F3E602D5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3.302924974841785E-3"/>
              <c:y val="0.2460582695002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126399866402544E-2"/>
          <c:y val="0.882653250574302"/>
          <c:w val="0.93812232929118544"/>
          <c:h val="0.11345231184476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26966666666669"/>
          <c:y val="4.4208580958348363E-2"/>
          <c:w val="0.86265344444444447"/>
          <c:h val="0.78127901234567898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línurit)'!$A$142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línurit)'!$C$149:$AH$149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9-4A62-B314-4386853F2A4E}"/>
            </c:ext>
          </c:extLst>
        </c:ser>
        <c:ser>
          <c:idx val="1"/>
          <c:order val="1"/>
          <c:tx>
            <c:strRef>
              <c:f>'Talnagögn (fyrir línurit)'!$A$150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línurit)'!$C$157:$BK$157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9371.6006168717067</c:v>
                </c:pt>
                <c:pt idx="33">
                  <c:v>9338.7263425041365</c:v>
                </c:pt>
                <c:pt idx="34">
                  <c:v>9306.3930402814622</c:v>
                </c:pt>
                <c:pt idx="35">
                  <c:v>9278.6306080431968</c:v>
                </c:pt>
                <c:pt idx="36">
                  <c:v>9248.8030064455616</c:v>
                </c:pt>
                <c:pt idx="37">
                  <c:v>9217.008336533816</c:v>
                </c:pt>
                <c:pt idx="38">
                  <c:v>9189.9982075036532</c:v>
                </c:pt>
                <c:pt idx="39">
                  <c:v>9160.9609680692192</c:v>
                </c:pt>
                <c:pt idx="40">
                  <c:v>9135.0086536594536</c:v>
                </c:pt>
                <c:pt idx="41">
                  <c:v>9107.3129645309509</c:v>
                </c:pt>
                <c:pt idx="42">
                  <c:v>9080.8075533942028</c:v>
                </c:pt>
                <c:pt idx="43">
                  <c:v>9050.5044309328787</c:v>
                </c:pt>
                <c:pt idx="44">
                  <c:v>9027.0563921907651</c:v>
                </c:pt>
                <c:pt idx="45">
                  <c:v>9013.8358959638153</c:v>
                </c:pt>
                <c:pt idx="46">
                  <c:v>8998.8342472633376</c:v>
                </c:pt>
                <c:pt idx="47">
                  <c:v>8985.8978684516878</c:v>
                </c:pt>
                <c:pt idx="48">
                  <c:v>9007.3669774009068</c:v>
                </c:pt>
                <c:pt idx="49">
                  <c:v>8993.6152509661006</c:v>
                </c:pt>
                <c:pt idx="50">
                  <c:v>8982.7896622255994</c:v>
                </c:pt>
                <c:pt idx="51">
                  <c:v>8971.5839153234938</c:v>
                </c:pt>
                <c:pt idx="52">
                  <c:v>8953.6835236668139</c:v>
                </c:pt>
                <c:pt idx="53">
                  <c:v>8932.368567562773</c:v>
                </c:pt>
                <c:pt idx="54">
                  <c:v>8902.3617018376444</c:v>
                </c:pt>
                <c:pt idx="55">
                  <c:v>8885.1345808428778</c:v>
                </c:pt>
                <c:pt idx="56">
                  <c:v>8856.5733789720707</c:v>
                </c:pt>
                <c:pt idx="57">
                  <c:v>8829.4401401026898</c:v>
                </c:pt>
                <c:pt idx="58">
                  <c:v>8807.3356324188026</c:v>
                </c:pt>
                <c:pt idx="59">
                  <c:v>8785.1094667672878</c:v>
                </c:pt>
                <c:pt idx="60">
                  <c:v>8746.0944091349902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9-4A62-B314-4386853F2A4E}"/>
            </c:ext>
          </c:extLst>
        </c:ser>
        <c:ser>
          <c:idx val="2"/>
          <c:order val="2"/>
          <c:tx>
            <c:strRef>
              <c:f>'Talnagögn (fyrir línurit)'!$A$158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línurit)'!$C$165:$BK$165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9358.1750088717035</c:v>
                </c:pt>
                <c:pt idx="33">
                  <c:v>9311.8751265041356</c:v>
                </c:pt>
                <c:pt idx="34">
                  <c:v>9266.1162162814599</c:v>
                </c:pt>
                <c:pt idx="35">
                  <c:v>9224.9281760431968</c:v>
                </c:pt>
                <c:pt idx="36">
                  <c:v>9180.257781885266</c:v>
                </c:pt>
                <c:pt idx="37">
                  <c:v>9112.1813183118848</c:v>
                </c:pt>
                <c:pt idx="38">
                  <c:v>9047.0673011854233</c:v>
                </c:pt>
                <c:pt idx="39">
                  <c:v>8979.9261736546923</c:v>
                </c:pt>
                <c:pt idx="40">
                  <c:v>8915.8699711486261</c:v>
                </c:pt>
                <c:pt idx="41">
                  <c:v>8848.6613091531563</c:v>
                </c:pt>
                <c:pt idx="42">
                  <c:v>8780.6773839750476</c:v>
                </c:pt>
                <c:pt idx="43">
                  <c:v>8706.7056464179132</c:v>
                </c:pt>
                <c:pt idx="44">
                  <c:v>8638.9563558277241</c:v>
                </c:pt>
                <c:pt idx="45">
                  <c:v>8580.7306973743853</c:v>
                </c:pt>
                <c:pt idx="46">
                  <c:v>8519.9433078044858</c:v>
                </c:pt>
                <c:pt idx="47">
                  <c:v>8460.359161967921</c:v>
                </c:pt>
                <c:pt idx="48">
                  <c:v>8434.2332753446262</c:v>
                </c:pt>
                <c:pt idx="49">
                  <c:v>8371.8518895815632</c:v>
                </c:pt>
                <c:pt idx="50">
                  <c:v>8311.2744109032465</c:v>
                </c:pt>
                <c:pt idx="51">
                  <c:v>8250.6356852395329</c:v>
                </c:pt>
                <c:pt idx="52">
                  <c:v>8180.4900759266757</c:v>
                </c:pt>
                <c:pt idx="53">
                  <c:v>8105.574838578279</c:v>
                </c:pt>
                <c:pt idx="54">
                  <c:v>8020.5582386279484</c:v>
                </c:pt>
                <c:pt idx="55">
                  <c:v>7946.8768530174748</c:v>
                </c:pt>
                <c:pt idx="56">
                  <c:v>7863.7971345188607</c:v>
                </c:pt>
                <c:pt idx="57">
                  <c:v>7777.3156442230093</c:v>
                </c:pt>
                <c:pt idx="58">
                  <c:v>7694.7117368002091</c:v>
                </c:pt>
                <c:pt idx="59">
                  <c:v>7610.9264057891451</c:v>
                </c:pt>
                <c:pt idx="60">
                  <c:v>7509.4367279227372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D9-4A62-B314-4386853F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6.2128412660328726E-4"/>
              <c:y val="0.24866557322307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779857407313643E-2"/>
          <c:y val="0.91040340763644789"/>
          <c:w val="0.98338007180261522"/>
          <c:h val="8.8220300317592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87944444444445"/>
          <c:y val="4.4208580958348363E-2"/>
          <c:w val="0.86104366666666665"/>
          <c:h val="0.7686886943887522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línurit)'!$A$142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540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línurit)'!$C$149:$AH$149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E-43AE-9BC1-11B7A9B1951C}"/>
            </c:ext>
          </c:extLst>
        </c:ser>
        <c:ser>
          <c:idx val="1"/>
          <c:order val="1"/>
          <c:tx>
            <c:strRef>
              <c:f>'Talnagögn (fyrir línurit)'!$A$150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540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línurit)'!$C$157:$BK$157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9371.6006168717067</c:v>
                </c:pt>
                <c:pt idx="33">
                  <c:v>9338.7263425041365</c:v>
                </c:pt>
                <c:pt idx="34">
                  <c:v>9306.3930402814622</c:v>
                </c:pt>
                <c:pt idx="35">
                  <c:v>9278.6306080431968</c:v>
                </c:pt>
                <c:pt idx="36">
                  <c:v>9248.8030064455616</c:v>
                </c:pt>
                <c:pt idx="37">
                  <c:v>9217.008336533816</c:v>
                </c:pt>
                <c:pt idx="38">
                  <c:v>9189.9982075036532</c:v>
                </c:pt>
                <c:pt idx="39">
                  <c:v>9160.9609680692192</c:v>
                </c:pt>
                <c:pt idx="40">
                  <c:v>9135.0086536594536</c:v>
                </c:pt>
                <c:pt idx="41">
                  <c:v>9107.3129645309509</c:v>
                </c:pt>
                <c:pt idx="42">
                  <c:v>9080.8075533942028</c:v>
                </c:pt>
                <c:pt idx="43">
                  <c:v>9050.5044309328787</c:v>
                </c:pt>
                <c:pt idx="44">
                  <c:v>9027.0563921907651</c:v>
                </c:pt>
                <c:pt idx="45">
                  <c:v>9013.8358959638153</c:v>
                </c:pt>
                <c:pt idx="46">
                  <c:v>8998.8342472633376</c:v>
                </c:pt>
                <c:pt idx="47">
                  <c:v>8985.8978684516878</c:v>
                </c:pt>
                <c:pt idx="48">
                  <c:v>9007.3669774009068</c:v>
                </c:pt>
                <c:pt idx="49">
                  <c:v>8993.6152509661006</c:v>
                </c:pt>
                <c:pt idx="50">
                  <c:v>8982.7896622255994</c:v>
                </c:pt>
                <c:pt idx="51">
                  <c:v>8971.5839153234938</c:v>
                </c:pt>
                <c:pt idx="52">
                  <c:v>8953.6835236668139</c:v>
                </c:pt>
                <c:pt idx="53">
                  <c:v>8932.368567562773</c:v>
                </c:pt>
                <c:pt idx="54">
                  <c:v>8902.3617018376444</c:v>
                </c:pt>
                <c:pt idx="55">
                  <c:v>8885.1345808428778</c:v>
                </c:pt>
                <c:pt idx="56">
                  <c:v>8856.5733789720707</c:v>
                </c:pt>
                <c:pt idx="57">
                  <c:v>8829.4401401026898</c:v>
                </c:pt>
                <c:pt idx="58">
                  <c:v>8807.3356324188026</c:v>
                </c:pt>
                <c:pt idx="59">
                  <c:v>8785.1094667672878</c:v>
                </c:pt>
                <c:pt idx="60">
                  <c:v>8746.0944091349902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E-43AE-9BC1-11B7A9B1951C}"/>
            </c:ext>
          </c:extLst>
        </c:ser>
        <c:ser>
          <c:idx val="2"/>
          <c:order val="2"/>
          <c:tx>
            <c:strRef>
              <c:f>'Talnagögn (fyrir línurit)'!$A$158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540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línurit)'!$C$165:$BK$165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9358.1750088717035</c:v>
                </c:pt>
                <c:pt idx="33">
                  <c:v>9311.8751265041356</c:v>
                </c:pt>
                <c:pt idx="34">
                  <c:v>9266.1162162814599</c:v>
                </c:pt>
                <c:pt idx="35">
                  <c:v>9224.9281760431968</c:v>
                </c:pt>
                <c:pt idx="36">
                  <c:v>9180.257781885266</c:v>
                </c:pt>
                <c:pt idx="37">
                  <c:v>9112.1813183118848</c:v>
                </c:pt>
                <c:pt idx="38">
                  <c:v>9047.0673011854233</c:v>
                </c:pt>
                <c:pt idx="39">
                  <c:v>8979.9261736546923</c:v>
                </c:pt>
                <c:pt idx="40">
                  <c:v>8915.8699711486261</c:v>
                </c:pt>
                <c:pt idx="41">
                  <c:v>8848.6613091531563</c:v>
                </c:pt>
                <c:pt idx="42">
                  <c:v>8780.6773839750476</c:v>
                </c:pt>
                <c:pt idx="43">
                  <c:v>8706.7056464179132</c:v>
                </c:pt>
                <c:pt idx="44">
                  <c:v>8638.9563558277241</c:v>
                </c:pt>
                <c:pt idx="45">
                  <c:v>8580.7306973743853</c:v>
                </c:pt>
                <c:pt idx="46">
                  <c:v>8519.9433078044858</c:v>
                </c:pt>
                <c:pt idx="47">
                  <c:v>8460.359161967921</c:v>
                </c:pt>
                <c:pt idx="48">
                  <c:v>8434.2332753446262</c:v>
                </c:pt>
                <c:pt idx="49">
                  <c:v>8371.8518895815632</c:v>
                </c:pt>
                <c:pt idx="50">
                  <c:v>8311.2744109032465</c:v>
                </c:pt>
                <c:pt idx="51">
                  <c:v>8250.6356852395329</c:v>
                </c:pt>
                <c:pt idx="52">
                  <c:v>8180.4900759266757</c:v>
                </c:pt>
                <c:pt idx="53">
                  <c:v>8105.574838578279</c:v>
                </c:pt>
                <c:pt idx="54">
                  <c:v>8020.5582386279484</c:v>
                </c:pt>
                <c:pt idx="55">
                  <c:v>7946.8768530174748</c:v>
                </c:pt>
                <c:pt idx="56">
                  <c:v>7863.7971345188607</c:v>
                </c:pt>
                <c:pt idx="57">
                  <c:v>7777.3156442230093</c:v>
                </c:pt>
                <c:pt idx="58">
                  <c:v>7694.7117368002091</c:v>
                </c:pt>
                <c:pt idx="59">
                  <c:v>7610.9264057891451</c:v>
                </c:pt>
                <c:pt idx="60">
                  <c:v>7509.4367279227372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0E-43AE-9BC1-11B7A9B1951C}"/>
            </c:ext>
          </c:extLst>
        </c:ser>
        <c:ser>
          <c:idx val="3"/>
          <c:order val="3"/>
          <c:tx>
            <c:strRef>
              <c:f>'Talnagögn (fyrir línurit)'!$A$166</c:f>
              <c:strCache>
                <c:ptCount val="1"/>
                <c:pt idx="0">
                  <c:v>WAM með stöðvun framræsts votlendis (WDS)</c:v>
                </c:pt>
              </c:strCache>
            </c:strRef>
          </c:tx>
          <c:spPr>
            <a:ln w="25400" cap="rnd">
              <a:solidFill>
                <a:srgbClr val="005A5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'Talnagögn (fyrir línurit)'!$C$173:$BK$173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9335.4132805612116</c:v>
                </c:pt>
                <c:pt idx="33">
                  <c:v>9276.3956361799592</c:v>
                </c:pt>
                <c:pt idx="34">
                  <c:v>9216.9667411730679</c:v>
                </c:pt>
                <c:pt idx="35">
                  <c:v>9162.1340477367776</c:v>
                </c:pt>
                <c:pt idx="36">
                  <c:v>9103.8141802598348</c:v>
                </c:pt>
                <c:pt idx="37">
                  <c:v>9022.1250945571701</c:v>
                </c:pt>
                <c:pt idx="38">
                  <c:v>8943.3934098555819</c:v>
                </c:pt>
                <c:pt idx="39">
                  <c:v>8862.5296795908835</c:v>
                </c:pt>
                <c:pt idx="40">
                  <c:v>8784.8219711581714</c:v>
                </c:pt>
                <c:pt idx="41">
                  <c:v>8703.9291206594316</c:v>
                </c:pt>
                <c:pt idx="42">
                  <c:v>8622.320673891385</c:v>
                </c:pt>
                <c:pt idx="43">
                  <c:v>8534.5920377319453</c:v>
                </c:pt>
                <c:pt idx="44">
                  <c:v>8453.2246237090076</c:v>
                </c:pt>
                <c:pt idx="45">
                  <c:v>8381.360389600075</c:v>
                </c:pt>
                <c:pt idx="46">
                  <c:v>8306.85048599127</c:v>
                </c:pt>
                <c:pt idx="47">
                  <c:v>8233.6011072415422</c:v>
                </c:pt>
                <c:pt idx="48">
                  <c:v>8193.8527099345793</c:v>
                </c:pt>
                <c:pt idx="49">
                  <c:v>8117.7962022720139</c:v>
                </c:pt>
                <c:pt idx="50">
                  <c:v>8043.5296778761849</c:v>
                </c:pt>
                <c:pt idx="51">
                  <c:v>7969.3015986867895</c:v>
                </c:pt>
                <c:pt idx="52">
                  <c:v>7885.478468689189</c:v>
                </c:pt>
                <c:pt idx="53">
                  <c:v>7796.8882037790381</c:v>
                </c:pt>
                <c:pt idx="54">
                  <c:v>7698.1940892378152</c:v>
                </c:pt>
                <c:pt idx="55">
                  <c:v>7610.8823137015997</c:v>
                </c:pt>
                <c:pt idx="56">
                  <c:v>7514.1371275031916</c:v>
                </c:pt>
                <c:pt idx="57">
                  <c:v>7413.9681170359318</c:v>
                </c:pt>
                <c:pt idx="58">
                  <c:v>7317.7434618010102</c:v>
                </c:pt>
                <c:pt idx="59">
                  <c:v>7220.3778789195785</c:v>
                </c:pt>
                <c:pt idx="60">
                  <c:v>7105.1686684831029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E-43AE-9BC1-11B7A9B19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en-GB" sz="1400" b="0" i="0" u="none" strike="noStrike" baseline="0"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5.0785854703375394E-4"/>
              <c:y val="0.25240371263669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317430189533042E-2"/>
          <c:y val="0.89529687618963028"/>
          <c:w val="0.96868256981046696"/>
          <c:h val="0.1026757956246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9877777777779"/>
          <c:y val="4.3117279006937771E-2"/>
          <c:w val="0.86603022222222226"/>
          <c:h val="0.7674713345141875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Talnagögn!$A$8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Talnagögn!$C$8:$AH$8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8-4351-B9BA-2E6AE0D74D5E}"/>
            </c:ext>
          </c:extLst>
        </c:ser>
        <c:ser>
          <c:idx val="1"/>
          <c:order val="1"/>
          <c:tx>
            <c:strRef>
              <c:f>Talnagögn!$A$5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8-4351-B9BA-2E6AE0D74D5E}"/>
            </c:ext>
          </c:extLst>
        </c:ser>
        <c:ser>
          <c:idx val="2"/>
          <c:order val="2"/>
          <c:tx>
            <c:strRef>
              <c:f>Talnagögn!$A$6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8-4351-B9BA-2E6AE0D74D5E}"/>
            </c:ext>
          </c:extLst>
        </c:ser>
        <c:ser>
          <c:idx val="3"/>
          <c:order val="3"/>
          <c:tx>
            <c:strRef>
              <c:f>Talnagögn!$A$7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C8-4351-B9BA-2E6AE0D74D5E}"/>
            </c:ext>
          </c:extLst>
        </c:ser>
        <c:ser>
          <c:idx val="5"/>
          <c:order val="4"/>
          <c:tx>
            <c:strRef>
              <c:f>Talnagögn!$A$9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C8-4351-B9BA-2E6AE0D74D5E}"/>
            </c:ext>
          </c:extLst>
        </c:ser>
        <c:ser>
          <c:idx val="8"/>
          <c:order val="5"/>
          <c:tx>
            <c:v>"LULUCF proj."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Talnagögn!$C$24:$BK$24</c:f>
              <c:numCache>
                <c:formatCode>0</c:formatCode>
                <c:ptCount val="61"/>
                <c:pt idx="32">
                  <c:v>9358.1750088717035</c:v>
                </c:pt>
                <c:pt idx="33">
                  <c:v>9311.8751265041356</c:v>
                </c:pt>
                <c:pt idx="34">
                  <c:v>9266.1162162814599</c:v>
                </c:pt>
                <c:pt idx="35">
                  <c:v>9224.9281760431968</c:v>
                </c:pt>
                <c:pt idx="36">
                  <c:v>9180.257781885266</c:v>
                </c:pt>
                <c:pt idx="37">
                  <c:v>9112.1813183118848</c:v>
                </c:pt>
                <c:pt idx="38">
                  <c:v>9047.0673011854233</c:v>
                </c:pt>
                <c:pt idx="39">
                  <c:v>8979.9261736546923</c:v>
                </c:pt>
                <c:pt idx="40">
                  <c:v>8915.8699711486261</c:v>
                </c:pt>
                <c:pt idx="41">
                  <c:v>8848.6613091531563</c:v>
                </c:pt>
                <c:pt idx="42">
                  <c:v>8780.6773839750476</c:v>
                </c:pt>
                <c:pt idx="43">
                  <c:v>8706.7056464179132</c:v>
                </c:pt>
                <c:pt idx="44">
                  <c:v>8638.9563558277241</c:v>
                </c:pt>
                <c:pt idx="45">
                  <c:v>8580.7306973743853</c:v>
                </c:pt>
                <c:pt idx="46">
                  <c:v>8519.9433078044858</c:v>
                </c:pt>
                <c:pt idx="47">
                  <c:v>8460.359161967921</c:v>
                </c:pt>
                <c:pt idx="48">
                  <c:v>8434.2332753446262</c:v>
                </c:pt>
                <c:pt idx="49">
                  <c:v>8371.8518895815632</c:v>
                </c:pt>
                <c:pt idx="50">
                  <c:v>8311.2744109032465</c:v>
                </c:pt>
                <c:pt idx="51">
                  <c:v>8250.6356852395329</c:v>
                </c:pt>
                <c:pt idx="52">
                  <c:v>8180.4900759266757</c:v>
                </c:pt>
                <c:pt idx="53">
                  <c:v>8105.574838578279</c:v>
                </c:pt>
                <c:pt idx="54">
                  <c:v>8020.5582386279484</c:v>
                </c:pt>
                <c:pt idx="55">
                  <c:v>7946.8768530174748</c:v>
                </c:pt>
                <c:pt idx="56">
                  <c:v>7863.7971345188607</c:v>
                </c:pt>
                <c:pt idx="57">
                  <c:v>7777.3156442230093</c:v>
                </c:pt>
                <c:pt idx="58">
                  <c:v>7694.7117368002091</c:v>
                </c:pt>
                <c:pt idx="59">
                  <c:v>7610.9264057891451</c:v>
                </c:pt>
                <c:pt idx="60">
                  <c:v>7509.4367279227372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C8-4351-B9BA-2E6AE0D74D5E}"/>
            </c:ext>
          </c:extLst>
        </c:ser>
        <c:ser>
          <c:idx val="0"/>
          <c:order val="6"/>
          <c:tx>
            <c:v>"Orka proj,"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Talnagögn!$C$21:$BK$21</c:f>
              <c:numCache>
                <c:formatCode>0</c:formatCode>
                <c:ptCount val="61"/>
                <c:pt idx="32">
                  <c:v>1973.0149280071741</c:v>
                </c:pt>
                <c:pt idx="33">
                  <c:v>1833.1873727315101</c:v>
                </c:pt>
                <c:pt idx="34">
                  <c:v>1806.5329393796078</c:v>
                </c:pt>
                <c:pt idx="35">
                  <c:v>1742.9298815482412</c:v>
                </c:pt>
                <c:pt idx="36">
                  <c:v>1680.4216073047717</c:v>
                </c:pt>
                <c:pt idx="37">
                  <c:v>1621.3699272265842</c:v>
                </c:pt>
                <c:pt idx="38">
                  <c:v>1561.030264328984</c:v>
                </c:pt>
                <c:pt idx="39">
                  <c:v>1508.198668877166</c:v>
                </c:pt>
                <c:pt idx="40">
                  <c:v>1438.704989846439</c:v>
                </c:pt>
                <c:pt idx="41">
                  <c:v>1388.2289496999626</c:v>
                </c:pt>
                <c:pt idx="42">
                  <c:v>1336.6604584090348</c:v>
                </c:pt>
                <c:pt idx="43">
                  <c:v>1282.440205168142</c:v>
                </c:pt>
                <c:pt idx="44">
                  <c:v>1225.0292725925403</c:v>
                </c:pt>
                <c:pt idx="45">
                  <c:v>1164.4536795155336</c:v>
                </c:pt>
                <c:pt idx="46">
                  <c:v>1101.2502829778718</c:v>
                </c:pt>
                <c:pt idx="47">
                  <c:v>1035.358285368766</c:v>
                </c:pt>
                <c:pt idx="48">
                  <c:v>967.60104771738952</c:v>
                </c:pt>
                <c:pt idx="49">
                  <c:v>898.61179128267304</c:v>
                </c:pt>
                <c:pt idx="50">
                  <c:v>828.73584085465222</c:v>
                </c:pt>
                <c:pt idx="51">
                  <c:v>759.29329546372401</c:v>
                </c:pt>
                <c:pt idx="52">
                  <c:v>690.41025801878914</c:v>
                </c:pt>
                <c:pt idx="53">
                  <c:v>642.52275639560162</c:v>
                </c:pt>
                <c:pt idx="54">
                  <c:v>600.75137149693069</c:v>
                </c:pt>
                <c:pt idx="55">
                  <c:v>567.47224246006931</c:v>
                </c:pt>
                <c:pt idx="56">
                  <c:v>533.98639850832365</c:v>
                </c:pt>
                <c:pt idx="57">
                  <c:v>500.61414630401026</c:v>
                </c:pt>
                <c:pt idx="58">
                  <c:v>467.42231484699983</c:v>
                </c:pt>
                <c:pt idx="59">
                  <c:v>434.58091975416392</c:v>
                </c:pt>
                <c:pt idx="60">
                  <c:v>406.93484830731973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C8-4351-B9BA-2E6AE0D74D5E}"/>
            </c:ext>
          </c:extLst>
        </c:ser>
        <c:ser>
          <c:idx val="6"/>
          <c:order val="7"/>
          <c:tx>
            <c:v>"IPPU proj."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Talnagögn!$C$22:$BK$22</c:f>
              <c:numCache>
                <c:formatCode>0</c:formatCode>
                <c:ptCount val="61"/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C8-4351-B9BA-2E6AE0D74D5E}"/>
            </c:ext>
          </c:extLst>
        </c:ser>
        <c:ser>
          <c:idx val="7"/>
          <c:order val="8"/>
          <c:tx>
            <c:v>"Agri. proj."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Talnagögn!$C$23:$BK$23</c:f>
              <c:numCache>
                <c:formatCode>0</c:formatCode>
                <c:ptCount val="61"/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C8-4351-B9BA-2E6AE0D74D5E}"/>
            </c:ext>
          </c:extLst>
        </c:ser>
        <c:ser>
          <c:idx val="9"/>
          <c:order val="9"/>
          <c:tx>
            <c:v>"Úrg. proj."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Talnagögn!$C$25:$BK$25</c:f>
              <c:numCache>
                <c:formatCode>0</c:formatCode>
                <c:ptCount val="61"/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C8-4351-B9BA-2E6AE0D74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274864"/>
        <c:axId val="720274208"/>
      </c:bar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9.7322495087591866E-4"/>
              <c:y val="0.24807315923312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5.8345555555555555E-3"/>
          <c:y val="0.89442011620003081"/>
          <c:w val="0.97797927663043382"/>
          <c:h val="0.104375809356533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34"/>
          <c:y val="4.3400822596263926E-2"/>
          <c:w val="0.86798511111111121"/>
          <c:h val="0.76955003325151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Talnagögn!$A$5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0-480E-B010-3936BB3AE1EB}"/>
            </c:ext>
          </c:extLst>
        </c:ser>
        <c:ser>
          <c:idx val="2"/>
          <c:order val="1"/>
          <c:tx>
            <c:strRef>
              <c:f>Talnagögn!$A$6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0-480E-B010-3936BB3AE1EB}"/>
            </c:ext>
          </c:extLst>
        </c:ser>
        <c:ser>
          <c:idx val="3"/>
          <c:order val="2"/>
          <c:tx>
            <c:strRef>
              <c:f>Talnagögn!$A$7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0-480E-B010-3936BB3AE1EB}"/>
            </c:ext>
          </c:extLst>
        </c:ser>
        <c:ser>
          <c:idx val="5"/>
          <c:order val="3"/>
          <c:tx>
            <c:strRef>
              <c:f>Talnagögn!$A$9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0-480E-B010-3936BB3AE1EB}"/>
            </c:ext>
          </c:extLst>
        </c:ser>
        <c:ser>
          <c:idx val="0"/>
          <c:order val="4"/>
          <c:tx>
            <c:v>"Orka proj,"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Talnagögn!$C$21:$BK$21</c:f>
              <c:numCache>
                <c:formatCode>0</c:formatCode>
                <c:ptCount val="61"/>
                <c:pt idx="32">
                  <c:v>1973.0149280071741</c:v>
                </c:pt>
                <c:pt idx="33">
                  <c:v>1833.1873727315101</c:v>
                </c:pt>
                <c:pt idx="34">
                  <c:v>1806.5329393796078</c:v>
                </c:pt>
                <c:pt idx="35">
                  <c:v>1742.9298815482412</c:v>
                </c:pt>
                <c:pt idx="36">
                  <c:v>1680.4216073047717</c:v>
                </c:pt>
                <c:pt idx="37">
                  <c:v>1621.3699272265842</c:v>
                </c:pt>
                <c:pt idx="38">
                  <c:v>1561.030264328984</c:v>
                </c:pt>
                <c:pt idx="39">
                  <c:v>1508.198668877166</c:v>
                </c:pt>
                <c:pt idx="40">
                  <c:v>1438.704989846439</c:v>
                </c:pt>
                <c:pt idx="41">
                  <c:v>1388.2289496999626</c:v>
                </c:pt>
                <c:pt idx="42">
                  <c:v>1336.6604584090348</c:v>
                </c:pt>
                <c:pt idx="43">
                  <c:v>1282.440205168142</c:v>
                </c:pt>
                <c:pt idx="44">
                  <c:v>1225.0292725925403</c:v>
                </c:pt>
                <c:pt idx="45">
                  <c:v>1164.4536795155336</c:v>
                </c:pt>
                <c:pt idx="46">
                  <c:v>1101.2502829778718</c:v>
                </c:pt>
                <c:pt idx="47">
                  <c:v>1035.358285368766</c:v>
                </c:pt>
                <c:pt idx="48">
                  <c:v>967.60104771738952</c:v>
                </c:pt>
                <c:pt idx="49">
                  <c:v>898.61179128267304</c:v>
                </c:pt>
                <c:pt idx="50">
                  <c:v>828.73584085465222</c:v>
                </c:pt>
                <c:pt idx="51">
                  <c:v>759.29329546372401</c:v>
                </c:pt>
                <c:pt idx="52">
                  <c:v>690.41025801878914</c:v>
                </c:pt>
                <c:pt idx="53">
                  <c:v>642.52275639560162</c:v>
                </c:pt>
                <c:pt idx="54">
                  <c:v>600.75137149693069</c:v>
                </c:pt>
                <c:pt idx="55">
                  <c:v>567.47224246006931</c:v>
                </c:pt>
                <c:pt idx="56">
                  <c:v>533.98639850832365</c:v>
                </c:pt>
                <c:pt idx="57">
                  <c:v>500.61414630401026</c:v>
                </c:pt>
                <c:pt idx="58">
                  <c:v>467.42231484699983</c:v>
                </c:pt>
                <c:pt idx="59">
                  <c:v>434.58091975416392</c:v>
                </c:pt>
                <c:pt idx="60">
                  <c:v>406.93484830731973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0-480E-B010-3936BB3AE1EB}"/>
            </c:ext>
          </c:extLst>
        </c:ser>
        <c:ser>
          <c:idx val="6"/>
          <c:order val="5"/>
          <c:tx>
            <c:v>"IPPU proj."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Talnagögn!$C$22:$BK$22</c:f>
              <c:numCache>
                <c:formatCode>0</c:formatCode>
                <c:ptCount val="61"/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0-480E-B010-3936BB3AE1EB}"/>
            </c:ext>
          </c:extLst>
        </c:ser>
        <c:ser>
          <c:idx val="7"/>
          <c:order val="6"/>
          <c:tx>
            <c:v>"Agri. proj."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Talnagögn!$C$23:$BK$23</c:f>
              <c:numCache>
                <c:formatCode>0</c:formatCode>
                <c:ptCount val="61"/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0-480E-B010-3936BB3AE1EB}"/>
            </c:ext>
          </c:extLst>
        </c:ser>
        <c:ser>
          <c:idx val="9"/>
          <c:order val="7"/>
          <c:tx>
            <c:v>"Úrg. proj."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Talnagögn!$C$25:$BK$25</c:f>
              <c:numCache>
                <c:formatCode>0</c:formatCode>
                <c:ptCount val="61"/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0-480E-B010-3936BB3A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274864"/>
        <c:axId val="720274208"/>
        <c:extLst/>
      </c:bar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7660692814886552E-3"/>
              <c:y val="0.25566844365473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1572762666157968"/>
          <c:y val="0.88935337969018602"/>
          <c:w val="0.76902759562128964"/>
          <c:h val="0.1069221330771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67977777777777"/>
          <c:y val="2.8904986188119795E-2"/>
          <c:w val="0.87979799999999997"/>
          <c:h val="0.78677239213815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Talnagögn!$A$130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Talnagögn!$C$130:$AH$130</c:f>
              <c:numCache>
                <c:formatCode>0</c:formatCode>
                <c:ptCount val="32"/>
                <c:pt idx="0">
                  <c:v>167.70011282282152</c:v>
                </c:pt>
                <c:pt idx="1">
                  <c:v>173.32174261335064</c:v>
                </c:pt>
                <c:pt idx="2">
                  <c:v>188.3262792152328</c:v>
                </c:pt>
                <c:pt idx="3">
                  <c:v>201.25193877226263</c:v>
                </c:pt>
                <c:pt idx="4">
                  <c:v>213.17989549923999</c:v>
                </c:pt>
                <c:pt idx="5">
                  <c:v>225.22629312858959</c:v>
                </c:pt>
                <c:pt idx="6">
                  <c:v>229.55098193723262</c:v>
                </c:pt>
                <c:pt idx="7">
                  <c:v>233.80699314425266</c:v>
                </c:pt>
                <c:pt idx="8">
                  <c:v>240.66732752701401</c:v>
                </c:pt>
                <c:pt idx="9">
                  <c:v>248.24409350381993</c:v>
                </c:pt>
                <c:pt idx="10">
                  <c:v>254.43644842265755</c:v>
                </c:pt>
                <c:pt idx="11">
                  <c:v>263.72344525916594</c:v>
                </c:pt>
                <c:pt idx="12">
                  <c:v>264.64647565515008</c:v>
                </c:pt>
                <c:pt idx="13">
                  <c:v>265.5394331187465</c:v>
                </c:pt>
                <c:pt idx="14">
                  <c:v>274.20835858569922</c:v>
                </c:pt>
                <c:pt idx="15">
                  <c:v>262.50471740229074</c:v>
                </c:pt>
                <c:pt idx="16">
                  <c:v>297.16141931588953</c:v>
                </c:pt>
                <c:pt idx="17">
                  <c:v>293.90489046773564</c:v>
                </c:pt>
                <c:pt idx="18">
                  <c:v>282.3318170971724</c:v>
                </c:pt>
                <c:pt idx="19">
                  <c:v>271.92952526253077</c:v>
                </c:pt>
                <c:pt idx="20">
                  <c:v>271.81268107314634</c:v>
                </c:pt>
                <c:pt idx="21">
                  <c:v>247.93837166618471</c:v>
                </c:pt>
                <c:pt idx="22">
                  <c:v>219.4367237041927</c:v>
                </c:pt>
                <c:pt idx="23">
                  <c:v>233.08034820913664</c:v>
                </c:pt>
                <c:pt idx="24">
                  <c:v>229.13972535140465</c:v>
                </c:pt>
                <c:pt idx="25">
                  <c:v>224.16573786439932</c:v>
                </c:pt>
                <c:pt idx="26">
                  <c:v>215.00808558017977</c:v>
                </c:pt>
                <c:pt idx="27">
                  <c:v>206.98143293738147</c:v>
                </c:pt>
                <c:pt idx="28">
                  <c:v>215.97156243247471</c:v>
                </c:pt>
                <c:pt idx="29">
                  <c:v>179.18864923184503</c:v>
                </c:pt>
                <c:pt idx="30">
                  <c:v>207.52074030742941</c:v>
                </c:pt>
                <c:pt idx="31">
                  <c:v>207.18104558465319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E-45D6-8AE3-036DF28A7739}"/>
            </c:ext>
          </c:extLst>
        </c:ser>
        <c:ser>
          <c:idx val="1"/>
          <c:order val="1"/>
          <c:tx>
            <c:strRef>
              <c:f>Talnagögn!$A$131</c:f>
              <c:strCache>
                <c:ptCount val="1"/>
                <c:pt idx="0">
                  <c:v>Jarðgerð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Talnagögn!$C$131:$AH$131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0.35119999999999996</c:v>
                </c:pt>
                <c:pt idx="6">
                  <c:v>0.35119999999999996</c:v>
                </c:pt>
                <c:pt idx="7">
                  <c:v>0.35119999999999996</c:v>
                </c:pt>
                <c:pt idx="8">
                  <c:v>0.35119999999999996</c:v>
                </c:pt>
                <c:pt idx="9">
                  <c:v>0.35119999999999996</c:v>
                </c:pt>
                <c:pt idx="10">
                  <c:v>0.35119999999999996</c:v>
                </c:pt>
                <c:pt idx="11">
                  <c:v>0.35119999999999996</c:v>
                </c:pt>
                <c:pt idx="12">
                  <c:v>0.35119999999999996</c:v>
                </c:pt>
                <c:pt idx="13">
                  <c:v>0.52679999999999993</c:v>
                </c:pt>
                <c:pt idx="14">
                  <c:v>0.52679999999999993</c:v>
                </c:pt>
                <c:pt idx="15">
                  <c:v>0.878</c:v>
                </c:pt>
                <c:pt idx="16">
                  <c:v>1.4047999999999998</c:v>
                </c:pt>
                <c:pt idx="17">
                  <c:v>1.756</c:v>
                </c:pt>
                <c:pt idx="18">
                  <c:v>1.8625891999999999</c:v>
                </c:pt>
                <c:pt idx="19">
                  <c:v>2.2367794543999997</c:v>
                </c:pt>
                <c:pt idx="20">
                  <c:v>2.6769409079200002</c:v>
                </c:pt>
                <c:pt idx="21">
                  <c:v>2.5077241083999997</c:v>
                </c:pt>
                <c:pt idx="22">
                  <c:v>1.9630763</c:v>
                </c:pt>
                <c:pt idx="23">
                  <c:v>2.6282052</c:v>
                </c:pt>
                <c:pt idx="24">
                  <c:v>3.5365840000000004</c:v>
                </c:pt>
                <c:pt idx="25">
                  <c:v>3.7405258400000001</c:v>
                </c:pt>
                <c:pt idx="26">
                  <c:v>4.005311324</c:v>
                </c:pt>
                <c:pt idx="27">
                  <c:v>3.8114029168000005</c:v>
                </c:pt>
                <c:pt idx="28">
                  <c:v>4.2153498204000002</c:v>
                </c:pt>
                <c:pt idx="29">
                  <c:v>4.1906804963599997</c:v>
                </c:pt>
                <c:pt idx="30">
                  <c:v>5.6001363352000011</c:v>
                </c:pt>
                <c:pt idx="31">
                  <c:v>5.4946010899999997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E-45D6-8AE3-036DF28A7739}"/>
            </c:ext>
          </c:extLst>
        </c:ser>
        <c:ser>
          <c:idx val="2"/>
          <c:order val="2"/>
          <c:tx>
            <c:strRef>
              <c:f>Talnagögn!$A$132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Talnagögn!$C$132:$AH$132</c:f>
              <c:numCache>
                <c:formatCode>0</c:formatCode>
                <c:ptCount val="32"/>
                <c:pt idx="0">
                  <c:v>15.600052964345515</c:v>
                </c:pt>
                <c:pt idx="1">
                  <c:v>15.482561392970339</c:v>
                </c:pt>
                <c:pt idx="2">
                  <c:v>15.090417015446921</c:v>
                </c:pt>
                <c:pt idx="3">
                  <c:v>12.969726427709464</c:v>
                </c:pt>
                <c:pt idx="4">
                  <c:v>11.998726195395655</c:v>
                </c:pt>
                <c:pt idx="5">
                  <c:v>10.652491415063672</c:v>
                </c:pt>
                <c:pt idx="6">
                  <c:v>9.5904339991834107</c:v>
                </c:pt>
                <c:pt idx="7">
                  <c:v>9.2159920304327336</c:v>
                </c:pt>
                <c:pt idx="8">
                  <c:v>7.8716958547851945</c:v>
                </c:pt>
                <c:pt idx="9">
                  <c:v>6.5162739195936084</c:v>
                </c:pt>
                <c:pt idx="10">
                  <c:v>6.260771279389818</c:v>
                </c:pt>
                <c:pt idx="11">
                  <c:v>5.7366936821994381</c:v>
                </c:pt>
                <c:pt idx="12">
                  <c:v>5.3423629461557942</c:v>
                </c:pt>
                <c:pt idx="13">
                  <c:v>4.6138064720172016</c:v>
                </c:pt>
                <c:pt idx="14">
                  <c:v>6.9203627534090515</c:v>
                </c:pt>
                <c:pt idx="15">
                  <c:v>5.5573345470239897</c:v>
                </c:pt>
                <c:pt idx="16">
                  <c:v>5.7497759114371663</c:v>
                </c:pt>
                <c:pt idx="17">
                  <c:v>8.7305811954460175</c:v>
                </c:pt>
                <c:pt idx="18">
                  <c:v>7.018919753655064</c:v>
                </c:pt>
                <c:pt idx="19">
                  <c:v>6.9010512572312743</c:v>
                </c:pt>
                <c:pt idx="20">
                  <c:v>6.6899681626095795</c:v>
                </c:pt>
                <c:pt idx="21">
                  <c:v>7.3850005751473908</c:v>
                </c:pt>
                <c:pt idx="22">
                  <c:v>7.1131856831429161</c:v>
                </c:pt>
                <c:pt idx="23">
                  <c:v>6.0870657461533337</c:v>
                </c:pt>
                <c:pt idx="24">
                  <c:v>8.2343240362550105</c:v>
                </c:pt>
                <c:pt idx="25">
                  <c:v>7.5686363171544144</c:v>
                </c:pt>
                <c:pt idx="26">
                  <c:v>8.1470449380097314</c:v>
                </c:pt>
                <c:pt idx="27">
                  <c:v>8.5611423208870931</c:v>
                </c:pt>
                <c:pt idx="28">
                  <c:v>7.568719307270765</c:v>
                </c:pt>
                <c:pt idx="29">
                  <c:v>9.992911793489851</c:v>
                </c:pt>
                <c:pt idx="30">
                  <c:v>6.9796963079934322</c:v>
                </c:pt>
                <c:pt idx="31">
                  <c:v>6.9468163890165657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9E-45D6-8AE3-036DF28A7739}"/>
            </c:ext>
          </c:extLst>
        </c:ser>
        <c:ser>
          <c:idx val="3"/>
          <c:order val="3"/>
          <c:tx>
            <c:strRef>
              <c:f>Talnagögn!$A$133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Talnagögn!$C$133:$AH$133</c:f>
              <c:numCache>
                <c:formatCode>0</c:formatCode>
                <c:ptCount val="32"/>
                <c:pt idx="0">
                  <c:v>60.293489661101248</c:v>
                </c:pt>
                <c:pt idx="1">
                  <c:v>63.550820339638861</c:v>
                </c:pt>
                <c:pt idx="2">
                  <c:v>62.86513112678724</c:v>
                </c:pt>
                <c:pt idx="3">
                  <c:v>67.105597982759519</c:v>
                </c:pt>
                <c:pt idx="4">
                  <c:v>62.437877516984003</c:v>
                </c:pt>
                <c:pt idx="5">
                  <c:v>64.784933690697841</c:v>
                </c:pt>
                <c:pt idx="6">
                  <c:v>77.24679308938525</c:v>
                </c:pt>
                <c:pt idx="7">
                  <c:v>81.686490771531041</c:v>
                </c:pt>
                <c:pt idx="8">
                  <c:v>67.018848702239239</c:v>
                </c:pt>
                <c:pt idx="9">
                  <c:v>68.769880936506937</c:v>
                </c:pt>
                <c:pt idx="10">
                  <c:v>75.220462951835003</c:v>
                </c:pt>
                <c:pt idx="11">
                  <c:v>75.532163234121043</c:v>
                </c:pt>
                <c:pt idx="12">
                  <c:v>88.396647421723713</c:v>
                </c:pt>
                <c:pt idx="13">
                  <c:v>81.826763629764741</c:v>
                </c:pt>
                <c:pt idx="14">
                  <c:v>74.008198174913986</c:v>
                </c:pt>
                <c:pt idx="15">
                  <c:v>70.816208149391656</c:v>
                </c:pt>
                <c:pt idx="16">
                  <c:v>62.704602081303349</c:v>
                </c:pt>
                <c:pt idx="17">
                  <c:v>66.06018635757593</c:v>
                </c:pt>
                <c:pt idx="18">
                  <c:v>59.687059525299993</c:v>
                </c:pt>
                <c:pt idx="19">
                  <c:v>55.837257316911746</c:v>
                </c:pt>
                <c:pt idx="20">
                  <c:v>53.308000870025708</c:v>
                </c:pt>
                <c:pt idx="21">
                  <c:v>55.672372507097293</c:v>
                </c:pt>
                <c:pt idx="22">
                  <c:v>64.044804279864962</c:v>
                </c:pt>
                <c:pt idx="23">
                  <c:v>61.075929505220344</c:v>
                </c:pt>
                <c:pt idx="24">
                  <c:v>48.241650208407499</c:v>
                </c:pt>
                <c:pt idx="25">
                  <c:v>54.012047505867884</c:v>
                </c:pt>
                <c:pt idx="26">
                  <c:v>47.460463858302958</c:v>
                </c:pt>
                <c:pt idx="27">
                  <c:v>50.622158770275348</c:v>
                </c:pt>
                <c:pt idx="28">
                  <c:v>52.449303838562557</c:v>
                </c:pt>
                <c:pt idx="29">
                  <c:v>47.738458458839631</c:v>
                </c:pt>
                <c:pt idx="30">
                  <c:v>45.551062632414457</c:v>
                </c:pt>
                <c:pt idx="31">
                  <c:v>48.855868876296313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9E-45D6-8AE3-036DF28A7739}"/>
            </c:ext>
          </c:extLst>
        </c:ser>
        <c:ser>
          <c:idx val="4"/>
          <c:order val="4"/>
          <c:tx>
            <c:v>Urðun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Talnagögn!$C$136:$BK$136</c:f>
              <c:numCache>
                <c:formatCode>0</c:formatCode>
                <c:ptCount val="61"/>
                <c:pt idx="32">
                  <c:v>200.25544673765086</c:v>
                </c:pt>
                <c:pt idx="33">
                  <c:v>191.15232859390801</c:v>
                </c:pt>
                <c:pt idx="34">
                  <c:v>184.04533441730635</c:v>
                </c:pt>
                <c:pt idx="35">
                  <c:v>171.74217733019509</c:v>
                </c:pt>
                <c:pt idx="36">
                  <c:v>160.60784964567489</c:v>
                </c:pt>
                <c:pt idx="37">
                  <c:v>152.54887971420868</c:v>
                </c:pt>
                <c:pt idx="38">
                  <c:v>149.81714249887301</c:v>
                </c:pt>
                <c:pt idx="39">
                  <c:v>150.39488077737167</c:v>
                </c:pt>
                <c:pt idx="40">
                  <c:v>150.41420201169257</c:v>
                </c:pt>
                <c:pt idx="41">
                  <c:v>144.02229692995388</c:v>
                </c:pt>
                <c:pt idx="42">
                  <c:v>142.1185980338764</c:v>
                </c:pt>
                <c:pt idx="43">
                  <c:v>140.79545809079781</c:v>
                </c:pt>
                <c:pt idx="44">
                  <c:v>139.98793294409899</c:v>
                </c:pt>
                <c:pt idx="45">
                  <c:v>139.63719202510245</c:v>
                </c:pt>
                <c:pt idx="46">
                  <c:v>139.44944365018856</c:v>
                </c:pt>
                <c:pt idx="47">
                  <c:v>135.95279376024462</c:v>
                </c:pt>
                <c:pt idx="48">
                  <c:v>132.77487076852887</c:v>
                </c:pt>
                <c:pt idx="49">
                  <c:v>129.88084384253995</c:v>
                </c:pt>
                <c:pt idx="50">
                  <c:v>127.24039019719484</c:v>
                </c:pt>
                <c:pt idx="51">
                  <c:v>124.82653062131614</c:v>
                </c:pt>
                <c:pt idx="52">
                  <c:v>122.61573426997427</c:v>
                </c:pt>
                <c:pt idx="53">
                  <c:v>120.58709152963392</c:v>
                </c:pt>
                <c:pt idx="54">
                  <c:v>118.72190928771107</c:v>
                </c:pt>
                <c:pt idx="55">
                  <c:v>117.00411795258189</c:v>
                </c:pt>
                <c:pt idx="56">
                  <c:v>115.41941791539161</c:v>
                </c:pt>
                <c:pt idx="57">
                  <c:v>113.95520209847656</c:v>
                </c:pt>
                <c:pt idx="58">
                  <c:v>112.60039376325199</c:v>
                </c:pt>
                <c:pt idx="59">
                  <c:v>111.34562888565659</c:v>
                </c:pt>
                <c:pt idx="60">
                  <c:v>110.18210301128181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A-4B8B-9FCC-B389C2D1B393}"/>
            </c:ext>
          </c:extLst>
        </c:ser>
        <c:ser>
          <c:idx val="5"/>
          <c:order val="5"/>
          <c:tx>
            <c:v>Jarðgerð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Talnagögn!$C$137:$BK$137</c:f>
              <c:numCache>
                <c:formatCode>0</c:formatCode>
                <c:ptCount val="61"/>
                <c:pt idx="32">
                  <c:v>5.899912467447531</c:v>
                </c:pt>
                <c:pt idx="33">
                  <c:v>8.0587117432193498</c:v>
                </c:pt>
                <c:pt idx="34">
                  <c:v>10.537084133102834</c:v>
                </c:pt>
                <c:pt idx="35">
                  <c:v>11.806966726572442</c:v>
                </c:pt>
                <c:pt idx="36">
                  <c:v>12.55835003840202</c:v>
                </c:pt>
                <c:pt idx="37">
                  <c:v>12.543595287642038</c:v>
                </c:pt>
                <c:pt idx="38">
                  <c:v>12.544345252295418</c:v>
                </c:pt>
                <c:pt idx="39">
                  <c:v>12.588110895562727</c:v>
                </c:pt>
                <c:pt idx="40">
                  <c:v>12.694210235764428</c:v>
                </c:pt>
                <c:pt idx="41">
                  <c:v>12.826350771286199</c:v>
                </c:pt>
                <c:pt idx="42">
                  <c:v>12.96987689776965</c:v>
                </c:pt>
                <c:pt idx="43">
                  <c:v>13.118716640394007</c:v>
                </c:pt>
                <c:pt idx="44">
                  <c:v>13.270270914025255</c:v>
                </c:pt>
                <c:pt idx="45">
                  <c:v>13.421468924903854</c:v>
                </c:pt>
                <c:pt idx="46">
                  <c:v>13.571911643268924</c:v>
                </c:pt>
                <c:pt idx="47">
                  <c:v>13.720576858997026</c:v>
                </c:pt>
                <c:pt idx="48">
                  <c:v>13.867280549404628</c:v>
                </c:pt>
                <c:pt idx="49">
                  <c:v>14.012006987629956</c:v>
                </c:pt>
                <c:pt idx="50">
                  <c:v>14.153889824178259</c:v>
                </c:pt>
                <c:pt idx="51">
                  <c:v>14.293078336340727</c:v>
                </c:pt>
                <c:pt idx="52">
                  <c:v>14.429153744343994</c:v>
                </c:pt>
                <c:pt idx="53">
                  <c:v>14.561636780915796</c:v>
                </c:pt>
                <c:pt idx="54">
                  <c:v>14.69130258581032</c:v>
                </c:pt>
                <c:pt idx="55">
                  <c:v>14.81807335978934</c:v>
                </c:pt>
                <c:pt idx="56">
                  <c:v>14.942158014247338</c:v>
                </c:pt>
                <c:pt idx="57">
                  <c:v>15.063882534339614</c:v>
                </c:pt>
                <c:pt idx="58">
                  <c:v>15.184268032966669</c:v>
                </c:pt>
                <c:pt idx="59">
                  <c:v>15.302668044257423</c:v>
                </c:pt>
                <c:pt idx="60">
                  <c:v>15.420747830623993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A-4B8B-9FCC-B389C2D1B393}"/>
            </c:ext>
          </c:extLst>
        </c:ser>
        <c:ser>
          <c:idx val="6"/>
          <c:order val="6"/>
          <c:tx>
            <c:v>Brennsla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Talnagögn!$C$138:$BK$138</c:f>
              <c:numCache>
                <c:formatCode>0</c:formatCode>
                <c:ptCount val="61"/>
                <c:pt idx="32">
                  <c:v>7.2388528128646694</c:v>
                </c:pt>
                <c:pt idx="33">
                  <c:v>7.8861306127688078</c:v>
                </c:pt>
                <c:pt idx="34">
                  <c:v>7.8861306127688078</c:v>
                </c:pt>
                <c:pt idx="35">
                  <c:v>7.8861306127688078</c:v>
                </c:pt>
                <c:pt idx="36">
                  <c:v>7.8861306127688078</c:v>
                </c:pt>
                <c:pt idx="37">
                  <c:v>7.8861306127688078</c:v>
                </c:pt>
                <c:pt idx="38">
                  <c:v>7.8861306127688078</c:v>
                </c:pt>
                <c:pt idx="39">
                  <c:v>7.8861306127688078</c:v>
                </c:pt>
                <c:pt idx="40">
                  <c:v>7.8861306127688078</c:v>
                </c:pt>
                <c:pt idx="41">
                  <c:v>7.8861306127688078</c:v>
                </c:pt>
                <c:pt idx="42">
                  <c:v>7.8861306127688078</c:v>
                </c:pt>
                <c:pt idx="43">
                  <c:v>7.8861306127688078</c:v>
                </c:pt>
                <c:pt idx="44">
                  <c:v>7.8861306127688078</c:v>
                </c:pt>
                <c:pt idx="45">
                  <c:v>7.8861306127688078</c:v>
                </c:pt>
                <c:pt idx="46">
                  <c:v>7.8861306127688078</c:v>
                </c:pt>
                <c:pt idx="47">
                  <c:v>7.8861306127688078</c:v>
                </c:pt>
                <c:pt idx="48">
                  <c:v>7.8861306127688078</c:v>
                </c:pt>
                <c:pt idx="49">
                  <c:v>7.8861306127688078</c:v>
                </c:pt>
                <c:pt idx="50">
                  <c:v>7.8861306127688078</c:v>
                </c:pt>
                <c:pt idx="51">
                  <c:v>7.925773814241829</c:v>
                </c:pt>
                <c:pt idx="52">
                  <c:v>7.9654170157148503</c:v>
                </c:pt>
                <c:pt idx="53">
                  <c:v>8.0050602171878715</c:v>
                </c:pt>
                <c:pt idx="54">
                  <c:v>8.044703418660891</c:v>
                </c:pt>
                <c:pt idx="55">
                  <c:v>8.0843466201339123</c:v>
                </c:pt>
                <c:pt idx="56">
                  <c:v>8.1239898216069335</c:v>
                </c:pt>
                <c:pt idx="57">
                  <c:v>8.1636330230799548</c:v>
                </c:pt>
                <c:pt idx="58">
                  <c:v>8.2032762245529742</c:v>
                </c:pt>
                <c:pt idx="59">
                  <c:v>8.2429194260259955</c:v>
                </c:pt>
                <c:pt idx="60">
                  <c:v>8.2825626274990167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A-4B8B-9FCC-B389C2D1B393}"/>
            </c:ext>
          </c:extLst>
        </c:ser>
        <c:ser>
          <c:idx val="7"/>
          <c:order val="7"/>
          <c:tx>
            <c:strRef>
              <c:f>Talnagögn!$A$139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Talnagögn!$C$139:$BK$139</c:f>
              <c:numCache>
                <c:formatCode>0</c:formatCode>
                <c:ptCount val="61"/>
                <c:pt idx="32">
                  <c:v>48.939652847419588</c:v>
                </c:pt>
                <c:pt idx="33">
                  <c:v>49.618768866370914</c:v>
                </c:pt>
                <c:pt idx="34">
                  <c:v>50.386157266085505</c:v>
                </c:pt>
                <c:pt idx="35">
                  <c:v>51.246692448952373</c:v>
                </c:pt>
                <c:pt idx="36">
                  <c:v>52.232819655873278</c:v>
                </c:pt>
                <c:pt idx="37">
                  <c:v>52.156022491843203</c:v>
                </c:pt>
                <c:pt idx="38">
                  <c:v>52.100931650951622</c:v>
                </c:pt>
                <c:pt idx="39">
                  <c:v>52.10524758917596</c:v>
                </c:pt>
                <c:pt idx="40">
                  <c:v>52.195094056819769</c:v>
                </c:pt>
                <c:pt idx="41">
                  <c:v>52.320203779246484</c:v>
                </c:pt>
                <c:pt idx="42">
                  <c:v>52.460317521526832</c:v>
                </c:pt>
                <c:pt idx="43">
                  <c:v>52.607057404554723</c:v>
                </c:pt>
                <c:pt idx="44">
                  <c:v>52.756843789075731</c:v>
                </c:pt>
                <c:pt idx="45">
                  <c:v>52.905487735536838</c:v>
                </c:pt>
                <c:pt idx="46">
                  <c:v>53.05245610617672</c:v>
                </c:pt>
                <c:pt idx="47">
                  <c:v>53.196377975323472</c:v>
                </c:pt>
                <c:pt idx="48">
                  <c:v>53.337024855365115</c:v>
                </c:pt>
                <c:pt idx="49">
                  <c:v>53.474396746301665</c:v>
                </c:pt>
                <c:pt idx="50">
                  <c:v>53.607351210073162</c:v>
                </c:pt>
                <c:pt idx="51">
                  <c:v>53.736116734291627</c:v>
                </c:pt>
                <c:pt idx="52">
                  <c:v>53.860160181195738</c:v>
                </c:pt>
                <c:pt idx="53">
                  <c:v>53.978872250486901</c:v>
                </c:pt>
                <c:pt idx="54">
                  <c:v>54.093319217687679</c:v>
                </c:pt>
                <c:pt idx="55">
                  <c:v>54.203424920260758</c:v>
                </c:pt>
                <c:pt idx="56">
                  <c:v>54.309494008355443</c:v>
                </c:pt>
                <c:pt idx="57">
                  <c:v>54.411983457195703</c:v>
                </c:pt>
                <c:pt idx="58">
                  <c:v>54.512264192453458</c:v>
                </c:pt>
                <c:pt idx="59">
                  <c:v>54.609498426218082</c:v>
                </c:pt>
                <c:pt idx="60">
                  <c:v>54.705894872072108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1A-4B8B-9FCC-B389C2D1B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3740375983259968E-4"/>
              <c:y val="0.24635571104170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1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1613711111111109"/>
          <c:y val="0.89835827421053682"/>
          <c:w val="0.76534940035374499"/>
          <c:h val="9.9512510185019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5855555555556"/>
          <c:y val="4.4208580958348363E-2"/>
          <c:w val="0.8640645555555555"/>
          <c:h val="0.76671781486336044"/>
        </c:manualLayout>
      </c:layout>
      <c:lineChart>
        <c:grouping val="standard"/>
        <c:varyColors val="0"/>
        <c:ser>
          <c:idx val="1"/>
          <c:order val="0"/>
          <c:tx>
            <c:strRef>
              <c:f>'Talnagögn (fyrir línurit)'!$A$5</c:f>
              <c:strCache>
                <c:ptCount val="1"/>
                <c:pt idx="0">
                  <c:v>Orka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82-42C8-8B16-A4BFCA3441C4}"/>
            </c:ext>
          </c:extLst>
        </c:ser>
        <c:ser>
          <c:idx val="2"/>
          <c:order val="1"/>
          <c:tx>
            <c:strRef>
              <c:f>'Talnagögn (fyrir línurit)'!$A$6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2-42C8-8B16-A4BFCA3441C4}"/>
            </c:ext>
          </c:extLst>
        </c:ser>
        <c:ser>
          <c:idx val="3"/>
          <c:order val="2"/>
          <c:tx>
            <c:strRef>
              <c:f>'Talnagögn (fyrir línurit)'!$A$7</c:f>
              <c:strCache>
                <c:ptCount val="1"/>
                <c:pt idx="0">
                  <c:v>Landbúnaður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82-42C8-8B16-A4BFCA3441C4}"/>
            </c:ext>
          </c:extLst>
        </c:ser>
        <c:ser>
          <c:idx val="5"/>
          <c:order val="3"/>
          <c:tx>
            <c:strRef>
              <c:f>'Talnagögn (fyrir línurit)'!$A$9</c:f>
              <c:strCache>
                <c:ptCount val="1"/>
                <c:pt idx="0">
                  <c:v>Úrgangur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82-42C8-8B16-A4BFCA3441C4}"/>
            </c:ext>
          </c:extLst>
        </c:ser>
        <c:ser>
          <c:idx val="0"/>
          <c:order val="4"/>
          <c:tx>
            <c:v>"Orka proj,"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línurit)'!$C$21:$BK$21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1833.1873727315101</c:v>
                </c:pt>
                <c:pt idx="34">
                  <c:v>1806.5329393796078</c:v>
                </c:pt>
                <c:pt idx="35">
                  <c:v>1742.9298815482412</c:v>
                </c:pt>
                <c:pt idx="36">
                  <c:v>1680.4216073047717</c:v>
                </c:pt>
                <c:pt idx="37">
                  <c:v>1621.3699272265842</c:v>
                </c:pt>
                <c:pt idx="38">
                  <c:v>1561.030264328984</c:v>
                </c:pt>
                <c:pt idx="39">
                  <c:v>1508.198668877166</c:v>
                </c:pt>
                <c:pt idx="40">
                  <c:v>1438.704989846439</c:v>
                </c:pt>
                <c:pt idx="41">
                  <c:v>1388.2289496999626</c:v>
                </c:pt>
                <c:pt idx="42">
                  <c:v>1336.6604584090348</c:v>
                </c:pt>
                <c:pt idx="43">
                  <c:v>1282.440205168142</c:v>
                </c:pt>
                <c:pt idx="44">
                  <c:v>1225.0292725925403</c:v>
                </c:pt>
                <c:pt idx="45">
                  <c:v>1164.4536795155336</c:v>
                </c:pt>
                <c:pt idx="46">
                  <c:v>1101.2502829778718</c:v>
                </c:pt>
                <c:pt idx="47">
                  <c:v>1035.358285368766</c:v>
                </c:pt>
                <c:pt idx="48">
                  <c:v>967.60104771738952</c:v>
                </c:pt>
                <c:pt idx="49">
                  <c:v>898.61179128267304</c:v>
                </c:pt>
                <c:pt idx="50">
                  <c:v>828.73584085465222</c:v>
                </c:pt>
                <c:pt idx="51">
                  <c:v>759.29329546372401</c:v>
                </c:pt>
                <c:pt idx="52">
                  <c:v>690.41025801878914</c:v>
                </c:pt>
                <c:pt idx="53">
                  <c:v>642.52275639560162</c:v>
                </c:pt>
                <c:pt idx="54">
                  <c:v>600.75137149693069</c:v>
                </c:pt>
                <c:pt idx="55">
                  <c:v>567.47224246006931</c:v>
                </c:pt>
                <c:pt idx="56">
                  <c:v>533.98639850832365</c:v>
                </c:pt>
                <c:pt idx="57">
                  <c:v>500.61414630401026</c:v>
                </c:pt>
                <c:pt idx="58">
                  <c:v>467.42231484699983</c:v>
                </c:pt>
                <c:pt idx="59">
                  <c:v>434.58091975416392</c:v>
                </c:pt>
                <c:pt idx="60">
                  <c:v>406.93484830731973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82-42C8-8B16-A4BFCA3441C4}"/>
            </c:ext>
          </c:extLst>
        </c:ser>
        <c:ser>
          <c:idx val="6"/>
          <c:order val="5"/>
          <c:tx>
            <c:v>"IPPU proj."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línurit)'!$C$22:$BK$22</c:f>
              <c:numCache>
                <c:formatCode>0</c:formatCode>
                <c:ptCount val="61"/>
                <c:pt idx="31">
                  <c:v>2006.8040152680362</c:v>
                </c:pt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82-42C8-8B16-A4BFCA3441C4}"/>
            </c:ext>
          </c:extLst>
        </c:ser>
        <c:ser>
          <c:idx val="7"/>
          <c:order val="6"/>
          <c:tx>
            <c:v>"Agri. proj."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línurit)'!$C$23:$BK$23</c:f>
              <c:numCache>
                <c:formatCode>0</c:formatCode>
                <c:ptCount val="61"/>
                <c:pt idx="31">
                  <c:v>620.07141185378475</c:v>
                </c:pt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82-42C8-8B16-A4BFCA3441C4}"/>
            </c:ext>
          </c:extLst>
        </c:ser>
        <c:ser>
          <c:idx val="9"/>
          <c:order val="7"/>
          <c:tx>
            <c:v>"Úrg. proj."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línurit)'!$C$25:$BK$25</c:f>
              <c:numCache>
                <c:formatCode>0</c:formatCode>
                <c:ptCount val="61"/>
                <c:pt idx="31">
                  <c:v>268.4783319399661</c:v>
                </c:pt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82-42C8-8B16-A4BFCA344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Work Sans" pitchFamily="2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Work Sans" pitchFamily="2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Work Sans" pitchFamily="2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Work Sans" pitchFamily="2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Work Sans" pitchFamily="2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Work Sans" pitchFamily="2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5.1210672396458329E-4"/>
              <c:y val="0.23325873644344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Work Sans" pitchFamily="2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Work Sans" pitchFamily="2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1.7159387292156089E-2"/>
          <c:y val="0.89267309664885175"/>
          <c:w val="0.98105859375000004"/>
          <c:h val="0.10276107049070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3877777777776"/>
          <c:y val="4.4208580958348363E-2"/>
          <c:w val="0.87118422222222214"/>
          <c:h val="0.77175519697814987"/>
        </c:manualLayout>
      </c:layout>
      <c:lineChart>
        <c:grouping val="standard"/>
        <c:varyColors val="0"/>
        <c:ser>
          <c:idx val="4"/>
          <c:order val="0"/>
          <c:tx>
            <c:strRef>
              <c:f>'Talnagögn (fyrir línurit)'!$A$8</c:f>
              <c:strCache>
                <c:ptCount val="1"/>
                <c:pt idx="0">
                  <c:v>Landnotkun og skógrækt (LULUCF)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línurit)'!$C$8:$AH$8</c:f>
              <c:numCache>
                <c:formatCode>0</c:formatCode>
                <c:ptCount val="32"/>
                <c:pt idx="0">
                  <c:v>9609.6004528933481</c:v>
                </c:pt>
                <c:pt idx="1">
                  <c:v>9617.4355736939378</c:v>
                </c:pt>
                <c:pt idx="2">
                  <c:v>9609.4800572095119</c:v>
                </c:pt>
                <c:pt idx="3">
                  <c:v>9602.6781818855197</c:v>
                </c:pt>
                <c:pt idx="4">
                  <c:v>9597.9787384292322</c:v>
                </c:pt>
                <c:pt idx="5">
                  <c:v>9587.1614890733144</c:v>
                </c:pt>
                <c:pt idx="6">
                  <c:v>9584.1772362579231</c:v>
                </c:pt>
                <c:pt idx="7">
                  <c:v>9582.2169243728931</c:v>
                </c:pt>
                <c:pt idx="8">
                  <c:v>9584.8233034895948</c:v>
                </c:pt>
                <c:pt idx="9">
                  <c:v>9593.181554374396</c:v>
                </c:pt>
                <c:pt idx="10">
                  <c:v>9603.8131229502069</c:v>
                </c:pt>
                <c:pt idx="11">
                  <c:v>9616.464812572427</c:v>
                </c:pt>
                <c:pt idx="12">
                  <c:v>9633.8312480336863</c:v>
                </c:pt>
                <c:pt idx="13">
                  <c:v>9633.4451253589541</c:v>
                </c:pt>
                <c:pt idx="14">
                  <c:v>9634.8306010200067</c:v>
                </c:pt>
                <c:pt idx="15">
                  <c:v>9635.3395763794288</c:v>
                </c:pt>
                <c:pt idx="16">
                  <c:v>9698.2890895655109</c:v>
                </c:pt>
                <c:pt idx="17">
                  <c:v>9602.0133866501692</c:v>
                </c:pt>
                <c:pt idx="18">
                  <c:v>9642.5852801346937</c:v>
                </c:pt>
                <c:pt idx="19">
                  <c:v>9632.9253070605064</c:v>
                </c:pt>
                <c:pt idx="20">
                  <c:v>9596.2359399262714</c:v>
                </c:pt>
                <c:pt idx="21">
                  <c:v>9569.411760904095</c:v>
                </c:pt>
                <c:pt idx="22">
                  <c:v>9563.1011964686841</c:v>
                </c:pt>
                <c:pt idx="23">
                  <c:v>9549.5028908710137</c:v>
                </c:pt>
                <c:pt idx="24">
                  <c:v>9529.0723309977056</c:v>
                </c:pt>
                <c:pt idx="25">
                  <c:v>9505.8491517526509</c:v>
                </c:pt>
                <c:pt idx="26">
                  <c:v>9476.4526394273234</c:v>
                </c:pt>
                <c:pt idx="27">
                  <c:v>9436.2715248631866</c:v>
                </c:pt>
                <c:pt idx="28">
                  <c:v>9409.7079341230492</c:v>
                </c:pt>
                <c:pt idx="29">
                  <c:v>9410.3332836944865</c:v>
                </c:pt>
                <c:pt idx="30">
                  <c:v>9420.7806043339006</c:v>
                </c:pt>
                <c:pt idx="31">
                  <c:v>9397.8302209660942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B-45BE-9BE0-3E150939F7C7}"/>
            </c:ext>
          </c:extLst>
        </c:ser>
        <c:ser>
          <c:idx val="1"/>
          <c:order val="1"/>
          <c:tx>
            <c:strRef>
              <c:f>'Talnagögn (fyrir línurit)'!$A$5</c:f>
              <c:strCache>
                <c:ptCount val="1"/>
                <c:pt idx="0">
                  <c:v>Orka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línurit)'!$C$5:$AH$5</c:f>
              <c:numCache>
                <c:formatCode>0</c:formatCode>
                <c:ptCount val="32"/>
                <c:pt idx="0">
                  <c:v>1840.5352995466569</c:v>
                </c:pt>
                <c:pt idx="1">
                  <c:v>1755.335108532259</c:v>
                </c:pt>
                <c:pt idx="2">
                  <c:v>1899.1014382950552</c:v>
                </c:pt>
                <c:pt idx="3">
                  <c:v>2003.8095005321009</c:v>
                </c:pt>
                <c:pt idx="4">
                  <c:v>1952.6511870313532</c:v>
                </c:pt>
                <c:pt idx="5">
                  <c:v>2057.1961571810225</c:v>
                </c:pt>
                <c:pt idx="6">
                  <c:v>2112.639715957645</c:v>
                </c:pt>
                <c:pt idx="7">
                  <c:v>2152.5512528518962</c:v>
                </c:pt>
                <c:pt idx="8">
                  <c:v>2146.1529634965468</c:v>
                </c:pt>
                <c:pt idx="9">
                  <c:v>2202.5601642520787</c:v>
                </c:pt>
                <c:pt idx="10">
                  <c:v>2184.771865128987</c:v>
                </c:pt>
                <c:pt idx="11">
                  <c:v>2073.5588255178436</c:v>
                </c:pt>
                <c:pt idx="12">
                  <c:v>2183.494935445266</c:v>
                </c:pt>
                <c:pt idx="13">
                  <c:v>2172.6422741818928</c:v>
                </c:pt>
                <c:pt idx="14">
                  <c:v>2271.4947534073167</c:v>
                </c:pt>
                <c:pt idx="15">
                  <c:v>2158.3527560613279</c:v>
                </c:pt>
                <c:pt idx="16">
                  <c:v>2221.7110075095407</c:v>
                </c:pt>
                <c:pt idx="17">
                  <c:v>2363.0039799923011</c:v>
                </c:pt>
                <c:pt idx="18">
                  <c:v>2234.8797440649946</c:v>
                </c:pt>
                <c:pt idx="19">
                  <c:v>2136.9971512797724</c:v>
                </c:pt>
                <c:pt idx="20">
                  <c:v>2026.695874270747</c:v>
                </c:pt>
                <c:pt idx="21">
                  <c:v>1905.0338893022497</c:v>
                </c:pt>
                <c:pt idx="22">
                  <c:v>1855.8864982457687</c:v>
                </c:pt>
                <c:pt idx="23">
                  <c:v>1820.5179932432948</c:v>
                </c:pt>
                <c:pt idx="24">
                  <c:v>1808.9092314111329</c:v>
                </c:pt>
                <c:pt idx="25">
                  <c:v>1853.7523009041695</c:v>
                </c:pt>
                <c:pt idx="26">
                  <c:v>1828.906346724636</c:v>
                </c:pt>
                <c:pt idx="27">
                  <c:v>1870.242838782339</c:v>
                </c:pt>
                <c:pt idx="28">
                  <c:v>1911.1675246940824</c:v>
                </c:pt>
                <c:pt idx="29">
                  <c:v>1853.9898155738051</c:v>
                </c:pt>
                <c:pt idx="30">
                  <c:v>1663.7874141366437</c:v>
                </c:pt>
                <c:pt idx="31">
                  <c:v>1766.8857585528001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B-45BE-9BE0-3E150939F7C7}"/>
            </c:ext>
          </c:extLst>
        </c:ser>
        <c:ser>
          <c:idx val="2"/>
          <c:order val="2"/>
          <c:tx>
            <c:strRef>
              <c:f>'Talnagögn (fyrir línurit)'!$A$6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línurit)'!$C$6:$AH$6</c:f>
              <c:numCache>
                <c:formatCode>0</c:formatCode>
                <c:ptCount val="32"/>
                <c:pt idx="0">
                  <c:v>902.66351948553131</c:v>
                </c:pt>
                <c:pt idx="1">
                  <c:v>790.99301518238508</c:v>
                </c:pt>
                <c:pt idx="2">
                  <c:v>585.00557286376284</c:v>
                </c:pt>
                <c:pt idx="3">
                  <c:v>551.64268647422784</c:v>
                </c:pt>
                <c:pt idx="4">
                  <c:v>520.88600439556512</c:v>
                </c:pt>
                <c:pt idx="5">
                  <c:v>553.0247721540095</c:v>
                </c:pt>
                <c:pt idx="6">
                  <c:v>530.11203055518104</c:v>
                </c:pt>
                <c:pt idx="7">
                  <c:v>649.00880519290865</c:v>
                </c:pt>
                <c:pt idx="8">
                  <c:v>785.20142784251811</c:v>
                </c:pt>
                <c:pt idx="9">
                  <c:v>938.98493281143328</c:v>
                </c:pt>
                <c:pt idx="10">
                  <c:v>991.79117217565522</c:v>
                </c:pt>
                <c:pt idx="11">
                  <c:v>990.99381268387333</c:v>
                </c:pt>
                <c:pt idx="12">
                  <c:v>978.94549100405743</c:v>
                </c:pt>
                <c:pt idx="13">
                  <c:v>966.74816222590812</c:v>
                </c:pt>
                <c:pt idx="14">
                  <c:v>974.79406518274561</c:v>
                </c:pt>
                <c:pt idx="15">
                  <c:v>950.44979283072109</c:v>
                </c:pt>
                <c:pt idx="16">
                  <c:v>1394.3582981910386</c:v>
                </c:pt>
                <c:pt idx="17">
                  <c:v>1538.48252786028</c:v>
                </c:pt>
                <c:pt idx="18">
                  <c:v>2052.8364877068361</c:v>
                </c:pt>
                <c:pt idx="19">
                  <c:v>1869.1157471816</c:v>
                </c:pt>
                <c:pt idx="20">
                  <c:v>1898.797889665442</c:v>
                </c:pt>
                <c:pt idx="21">
                  <c:v>1829.2487131465182</c:v>
                </c:pt>
                <c:pt idx="22">
                  <c:v>1897.7396297035607</c:v>
                </c:pt>
                <c:pt idx="23">
                  <c:v>1946.3130454410489</c:v>
                </c:pt>
                <c:pt idx="24">
                  <c:v>1921.1721696381769</c:v>
                </c:pt>
                <c:pt idx="25">
                  <c:v>1970.2418277771571</c:v>
                </c:pt>
                <c:pt idx="26">
                  <c:v>1953.282587732604</c:v>
                </c:pt>
                <c:pt idx="27">
                  <c:v>1999.8954173247787</c:v>
                </c:pt>
                <c:pt idx="28">
                  <c:v>2041.2673408589849</c:v>
                </c:pt>
                <c:pt idx="29">
                  <c:v>2007.3316034894749</c:v>
                </c:pt>
                <c:pt idx="30">
                  <c:v>1974.6109051977671</c:v>
                </c:pt>
                <c:pt idx="31">
                  <c:v>2006.8040152680362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DB-45BE-9BE0-3E150939F7C7}"/>
            </c:ext>
          </c:extLst>
        </c:ser>
        <c:ser>
          <c:idx val="3"/>
          <c:order val="3"/>
          <c:tx>
            <c:strRef>
              <c:f>'Talnagögn (fyrir línurit)'!$A$7</c:f>
              <c:strCache>
                <c:ptCount val="1"/>
                <c:pt idx="0">
                  <c:v>Landbúnaður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línurit)'!$C$7:$AH$7</c:f>
              <c:numCache>
                <c:formatCode>0</c:formatCode>
                <c:ptCount val="32"/>
                <c:pt idx="0">
                  <c:v>695.25248359930379</c:v>
                </c:pt>
                <c:pt idx="1">
                  <c:v>677.10672066209634</c:v>
                </c:pt>
                <c:pt idx="2">
                  <c:v>658.73027289903428</c:v>
                </c:pt>
                <c:pt idx="3">
                  <c:v>659.63639452154177</c:v>
                </c:pt>
                <c:pt idx="4">
                  <c:v>663.25649518013677</c:v>
                </c:pt>
                <c:pt idx="5">
                  <c:v>643.4547949743926</c:v>
                </c:pt>
                <c:pt idx="6">
                  <c:v>656.316909596644</c:v>
                </c:pt>
                <c:pt idx="7">
                  <c:v>647.84502857279392</c:v>
                </c:pt>
                <c:pt idx="8">
                  <c:v>660.09980023000367</c:v>
                </c:pt>
                <c:pt idx="9">
                  <c:v>657.70587186419027</c:v>
                </c:pt>
                <c:pt idx="10">
                  <c:v>641.39667297968447</c:v>
                </c:pt>
                <c:pt idx="11">
                  <c:v>639.83826732640568</c:v>
                </c:pt>
                <c:pt idx="12">
                  <c:v>622.73427730155686</c:v>
                </c:pt>
                <c:pt idx="13">
                  <c:v>614.97187474856526</c:v>
                </c:pt>
                <c:pt idx="14">
                  <c:v>608.96535730982532</c:v>
                </c:pt>
                <c:pt idx="15">
                  <c:v>610.78114923114538</c:v>
                </c:pt>
                <c:pt idx="16">
                  <c:v>636.32857206226208</c:v>
                </c:pt>
                <c:pt idx="17">
                  <c:v>652.37989330680921</c:v>
                </c:pt>
                <c:pt idx="18">
                  <c:v>669.18393746210143</c:v>
                </c:pt>
                <c:pt idx="19">
                  <c:v>658.48658106477239</c:v>
                </c:pt>
                <c:pt idx="20">
                  <c:v>646.36999037064732</c:v>
                </c:pt>
                <c:pt idx="21">
                  <c:v>644.46114878873925</c:v>
                </c:pt>
                <c:pt idx="22">
                  <c:v>640.7161661137053</c:v>
                </c:pt>
                <c:pt idx="23">
                  <c:v>624.96953855339348</c:v>
                </c:pt>
                <c:pt idx="24">
                  <c:v>668.28164369658623</c:v>
                </c:pt>
                <c:pt idx="25">
                  <c:v>659.22725948199002</c:v>
                </c:pt>
                <c:pt idx="26">
                  <c:v>658.72725584813452</c:v>
                </c:pt>
                <c:pt idx="27">
                  <c:v>659.5847837943553</c:v>
                </c:pt>
                <c:pt idx="28">
                  <c:v>637.77419921119576</c:v>
                </c:pt>
                <c:pt idx="29">
                  <c:v>621.46596325216376</c:v>
                </c:pt>
                <c:pt idx="30">
                  <c:v>617.00931408045869</c:v>
                </c:pt>
                <c:pt idx="31">
                  <c:v>620.07141185378475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DB-45BE-9BE0-3E150939F7C7}"/>
            </c:ext>
          </c:extLst>
        </c:ser>
        <c:ser>
          <c:idx val="5"/>
          <c:order val="4"/>
          <c:tx>
            <c:strRef>
              <c:f>'Talnagögn (fyrir línurit)'!$A$9</c:f>
              <c:strCache>
                <c:ptCount val="1"/>
                <c:pt idx="0">
                  <c:v>Úrgangur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línurit)'!$C$9:$AH$9</c:f>
              <c:numCache>
                <c:formatCode>0</c:formatCode>
                <c:ptCount val="32"/>
                <c:pt idx="0">
                  <c:v>243.59365544826829</c:v>
                </c:pt>
                <c:pt idx="1">
                  <c:v>252.35512434595984</c:v>
                </c:pt>
                <c:pt idx="2">
                  <c:v>266.28182735746697</c:v>
                </c:pt>
                <c:pt idx="3">
                  <c:v>281.3272631827316</c:v>
                </c:pt>
                <c:pt idx="4">
                  <c:v>287.61649921161961</c:v>
                </c:pt>
                <c:pt idx="5">
                  <c:v>301.01491823435111</c:v>
                </c:pt>
                <c:pt idx="6">
                  <c:v>316.73940902580125</c:v>
                </c:pt>
                <c:pt idx="7">
                  <c:v>325.06067594621646</c:v>
                </c:pt>
                <c:pt idx="8">
                  <c:v>315.90907208403848</c:v>
                </c:pt>
                <c:pt idx="9">
                  <c:v>323.88144835992046</c:v>
                </c:pt>
                <c:pt idx="10">
                  <c:v>336.26888265388243</c:v>
                </c:pt>
                <c:pt idx="11">
                  <c:v>345.34350217548638</c:v>
                </c:pt>
                <c:pt idx="12">
                  <c:v>358.73668602302962</c:v>
                </c:pt>
                <c:pt idx="13">
                  <c:v>352.50680322052841</c:v>
                </c:pt>
                <c:pt idx="14">
                  <c:v>355.6637195140222</c:v>
                </c:pt>
                <c:pt idx="15">
                  <c:v>339.75626009870632</c:v>
                </c:pt>
                <c:pt idx="16">
                  <c:v>367.02059730863004</c:v>
                </c:pt>
                <c:pt idx="17">
                  <c:v>370.45165802075758</c:v>
                </c:pt>
                <c:pt idx="18">
                  <c:v>350.90038557612746</c:v>
                </c:pt>
                <c:pt idx="19">
                  <c:v>336.90461329107382</c:v>
                </c:pt>
                <c:pt idx="20">
                  <c:v>334.48759101370166</c:v>
                </c:pt>
                <c:pt idx="21">
                  <c:v>313.50346885682939</c:v>
                </c:pt>
                <c:pt idx="22">
                  <c:v>292.55778996720062</c:v>
                </c:pt>
                <c:pt idx="23">
                  <c:v>302.87154866051031</c:v>
                </c:pt>
                <c:pt idx="24">
                  <c:v>289.15228359606715</c:v>
                </c:pt>
                <c:pt idx="25">
                  <c:v>289.48694752742165</c:v>
                </c:pt>
                <c:pt idx="26">
                  <c:v>274.62090570049247</c:v>
                </c:pt>
                <c:pt idx="27">
                  <c:v>269.97613694534391</c:v>
                </c:pt>
                <c:pt idx="28">
                  <c:v>280.20493539870802</c:v>
                </c:pt>
                <c:pt idx="29">
                  <c:v>241.11069998053449</c:v>
                </c:pt>
                <c:pt idx="30">
                  <c:v>265.65163558303732</c:v>
                </c:pt>
                <c:pt idx="31">
                  <c:v>268.4783319399661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B-45BE-9BE0-3E150939F7C7}"/>
            </c:ext>
          </c:extLst>
        </c:ser>
        <c:ser>
          <c:idx val="8"/>
          <c:order val="5"/>
          <c:tx>
            <c:v>"LULUCF proj."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línurit)'!$C$24:$BK$24</c:f>
              <c:numCache>
                <c:formatCode>0</c:formatCode>
                <c:ptCount val="61"/>
                <c:pt idx="31">
                  <c:v>9397.8302209660942</c:v>
                </c:pt>
                <c:pt idx="32">
                  <c:v>9358.1750088717035</c:v>
                </c:pt>
                <c:pt idx="33">
                  <c:v>9311.8751265041356</c:v>
                </c:pt>
                <c:pt idx="34">
                  <c:v>9266.1162162814599</c:v>
                </c:pt>
                <c:pt idx="35">
                  <c:v>9224.9281760431968</c:v>
                </c:pt>
                <c:pt idx="36">
                  <c:v>9180.257781885266</c:v>
                </c:pt>
                <c:pt idx="37">
                  <c:v>9112.1813183118848</c:v>
                </c:pt>
                <c:pt idx="38">
                  <c:v>9047.0673011854233</c:v>
                </c:pt>
                <c:pt idx="39">
                  <c:v>8979.9261736546923</c:v>
                </c:pt>
                <c:pt idx="40">
                  <c:v>8915.8699711486261</c:v>
                </c:pt>
                <c:pt idx="41">
                  <c:v>8848.6613091531563</c:v>
                </c:pt>
                <c:pt idx="42">
                  <c:v>8780.6773839750476</c:v>
                </c:pt>
                <c:pt idx="43">
                  <c:v>8706.7056464179132</c:v>
                </c:pt>
                <c:pt idx="44">
                  <c:v>8638.9563558277241</c:v>
                </c:pt>
                <c:pt idx="45">
                  <c:v>8580.7306973743853</c:v>
                </c:pt>
                <c:pt idx="46">
                  <c:v>8519.9433078044858</c:v>
                </c:pt>
                <c:pt idx="47">
                  <c:v>8460.359161967921</c:v>
                </c:pt>
                <c:pt idx="48">
                  <c:v>8434.2332753446262</c:v>
                </c:pt>
                <c:pt idx="49">
                  <c:v>8371.8518895815632</c:v>
                </c:pt>
                <c:pt idx="50">
                  <c:v>8311.2744109032465</c:v>
                </c:pt>
                <c:pt idx="51">
                  <c:v>8250.6356852395329</c:v>
                </c:pt>
                <c:pt idx="52">
                  <c:v>8180.4900759266757</c:v>
                </c:pt>
                <c:pt idx="53">
                  <c:v>8105.574838578279</c:v>
                </c:pt>
                <c:pt idx="54">
                  <c:v>8020.5582386279484</c:v>
                </c:pt>
                <c:pt idx="55">
                  <c:v>7946.8768530174748</c:v>
                </c:pt>
                <c:pt idx="56">
                  <c:v>7863.7971345188607</c:v>
                </c:pt>
                <c:pt idx="57">
                  <c:v>7777.3156442230093</c:v>
                </c:pt>
                <c:pt idx="58">
                  <c:v>7694.7117368002091</c:v>
                </c:pt>
                <c:pt idx="59">
                  <c:v>7610.9264057891451</c:v>
                </c:pt>
                <c:pt idx="60">
                  <c:v>7509.4367279227372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DB-45BE-9BE0-3E150939F7C7}"/>
            </c:ext>
          </c:extLst>
        </c:ser>
        <c:ser>
          <c:idx val="0"/>
          <c:order val="6"/>
          <c:tx>
            <c:v>"Orka proj,"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línurit)'!$C$21:$BK$21</c:f>
              <c:numCache>
                <c:formatCode>0</c:formatCode>
                <c:ptCount val="61"/>
                <c:pt idx="31">
                  <c:v>1766.8857585528001</c:v>
                </c:pt>
                <c:pt idx="32">
                  <c:v>1973.0149280071741</c:v>
                </c:pt>
                <c:pt idx="33">
                  <c:v>1833.1873727315101</c:v>
                </c:pt>
                <c:pt idx="34">
                  <c:v>1806.5329393796078</c:v>
                </c:pt>
                <c:pt idx="35">
                  <c:v>1742.9298815482412</c:v>
                </c:pt>
                <c:pt idx="36">
                  <c:v>1680.4216073047717</c:v>
                </c:pt>
                <c:pt idx="37">
                  <c:v>1621.3699272265842</c:v>
                </c:pt>
                <c:pt idx="38">
                  <c:v>1561.030264328984</c:v>
                </c:pt>
                <c:pt idx="39">
                  <c:v>1508.198668877166</c:v>
                </c:pt>
                <c:pt idx="40">
                  <c:v>1438.704989846439</c:v>
                </c:pt>
                <c:pt idx="41">
                  <c:v>1388.2289496999626</c:v>
                </c:pt>
                <c:pt idx="42">
                  <c:v>1336.6604584090348</c:v>
                </c:pt>
                <c:pt idx="43">
                  <c:v>1282.440205168142</c:v>
                </c:pt>
                <c:pt idx="44">
                  <c:v>1225.0292725925403</c:v>
                </c:pt>
                <c:pt idx="45">
                  <c:v>1164.4536795155336</c:v>
                </c:pt>
                <c:pt idx="46">
                  <c:v>1101.2502829778718</c:v>
                </c:pt>
                <c:pt idx="47">
                  <c:v>1035.358285368766</c:v>
                </c:pt>
                <c:pt idx="48">
                  <c:v>967.60104771738952</c:v>
                </c:pt>
                <c:pt idx="49">
                  <c:v>898.61179128267304</c:v>
                </c:pt>
                <c:pt idx="50">
                  <c:v>828.73584085465222</c:v>
                </c:pt>
                <c:pt idx="51">
                  <c:v>759.29329546372401</c:v>
                </c:pt>
                <c:pt idx="52">
                  <c:v>690.41025801878914</c:v>
                </c:pt>
                <c:pt idx="53">
                  <c:v>642.52275639560162</c:v>
                </c:pt>
                <c:pt idx="54">
                  <c:v>600.75137149693069</c:v>
                </c:pt>
                <c:pt idx="55">
                  <c:v>567.47224246006931</c:v>
                </c:pt>
                <c:pt idx="56">
                  <c:v>533.98639850832365</c:v>
                </c:pt>
                <c:pt idx="57">
                  <c:v>500.61414630401026</c:v>
                </c:pt>
                <c:pt idx="58">
                  <c:v>467.42231484699983</c:v>
                </c:pt>
                <c:pt idx="59">
                  <c:v>434.58091975416392</c:v>
                </c:pt>
                <c:pt idx="60">
                  <c:v>406.93484830731973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DB-45BE-9BE0-3E150939F7C7}"/>
            </c:ext>
          </c:extLst>
        </c:ser>
        <c:ser>
          <c:idx val="6"/>
          <c:order val="7"/>
          <c:tx>
            <c:v>"IPPU proj."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línurit)'!$C$22:$BK$22</c:f>
              <c:numCache>
                <c:formatCode>0</c:formatCode>
                <c:ptCount val="61"/>
                <c:pt idx="31">
                  <c:v>2006.8040152680362</c:v>
                </c:pt>
                <c:pt idx="32">
                  <c:v>2038.0600884620576</c:v>
                </c:pt>
                <c:pt idx="33">
                  <c:v>2082.7615410334097</c:v>
                </c:pt>
                <c:pt idx="34">
                  <c:v>2075.1242093825408</c:v>
                </c:pt>
                <c:pt idx="35">
                  <c:v>2062.9897406133332</c:v>
                </c:pt>
                <c:pt idx="36">
                  <c:v>2035.5718764041583</c:v>
                </c:pt>
                <c:pt idx="37">
                  <c:v>2032.6138895943971</c:v>
                </c:pt>
                <c:pt idx="38">
                  <c:v>1982.2291217959598</c:v>
                </c:pt>
                <c:pt idx="39">
                  <c:v>1964.0233856041425</c:v>
                </c:pt>
                <c:pt idx="40">
                  <c:v>1969.8622189551897</c:v>
                </c:pt>
                <c:pt idx="41">
                  <c:v>1939.6444478488252</c:v>
                </c:pt>
                <c:pt idx="42">
                  <c:v>1934.120171834335</c:v>
                </c:pt>
                <c:pt idx="43">
                  <c:v>1933.0183947166317</c:v>
                </c:pt>
                <c:pt idx="44">
                  <c:v>1906.6015547063471</c:v>
                </c:pt>
                <c:pt idx="45">
                  <c:v>1893.2291999971183</c:v>
                </c:pt>
                <c:pt idx="46">
                  <c:v>1892.8917487137628</c:v>
                </c:pt>
                <c:pt idx="47">
                  <c:v>1887.4973041709563</c:v>
                </c:pt>
                <c:pt idx="48">
                  <c:v>1880.8500737255988</c:v>
                </c:pt>
                <c:pt idx="49">
                  <c:v>1874.3280343916235</c:v>
                </c:pt>
                <c:pt idx="50">
                  <c:v>1871.4045742649359</c:v>
                </c:pt>
                <c:pt idx="51">
                  <c:v>1865.6964616765247</c:v>
                </c:pt>
                <c:pt idx="52">
                  <c:v>1858.4542011976562</c:v>
                </c:pt>
                <c:pt idx="53">
                  <c:v>1851.8395999066329</c:v>
                </c:pt>
                <c:pt idx="54">
                  <c:v>1845.0383509403578</c:v>
                </c:pt>
                <c:pt idx="55">
                  <c:v>1838.154716197007</c:v>
                </c:pt>
                <c:pt idx="56">
                  <c:v>1833.1340063537368</c:v>
                </c:pt>
                <c:pt idx="57">
                  <c:v>1828.8617697208051</c:v>
                </c:pt>
                <c:pt idx="58">
                  <c:v>1823.1769815443633</c:v>
                </c:pt>
                <c:pt idx="59">
                  <c:v>1816.6080361118693</c:v>
                </c:pt>
                <c:pt idx="60">
                  <c:v>1811.5962444496824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DB-45BE-9BE0-3E150939F7C7}"/>
            </c:ext>
          </c:extLst>
        </c:ser>
        <c:ser>
          <c:idx val="7"/>
          <c:order val="8"/>
          <c:tx>
            <c:v>agri proj.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línurit)'!$C$23:$BK$23</c:f>
              <c:numCache>
                <c:formatCode>0</c:formatCode>
                <c:ptCount val="61"/>
                <c:pt idx="31">
                  <c:v>620.07141185378475</c:v>
                </c:pt>
                <c:pt idx="32">
                  <c:v>618.06464907294719</c:v>
                </c:pt>
                <c:pt idx="33">
                  <c:v>616.39831710833482</c:v>
                </c:pt>
                <c:pt idx="34">
                  <c:v>614.69759666258028</c:v>
                </c:pt>
                <c:pt idx="35">
                  <c:v>613.08986865902057</c:v>
                </c:pt>
                <c:pt idx="36">
                  <c:v>611.70437985317403</c:v>
                </c:pt>
                <c:pt idx="37">
                  <c:v>610.32891865286149</c:v>
                </c:pt>
                <c:pt idx="38">
                  <c:v>608.90815828990878</c:v>
                </c:pt>
                <c:pt idx="39">
                  <c:v>607.10936410686543</c:v>
                </c:pt>
                <c:pt idx="40">
                  <c:v>605.31150017100072</c:v>
                </c:pt>
                <c:pt idx="41">
                  <c:v>603.51460835762362</c:v>
                </c:pt>
                <c:pt idx="42">
                  <c:v>601.71872964489103</c:v>
                </c:pt>
                <c:pt idx="43">
                  <c:v>599.92390413424437</c:v>
                </c:pt>
                <c:pt idx="44">
                  <c:v>598.13017107048813</c:v>
                </c:pt>
                <c:pt idx="45">
                  <c:v>596.33756886150888</c:v>
                </c:pt>
                <c:pt idx="46">
                  <c:v>594.54613509762487</c:v>
                </c:pt>
                <c:pt idx="47">
                  <c:v>592.75590657056568</c:v>
                </c:pt>
                <c:pt idx="48">
                  <c:v>590.96691929208237</c:v>
                </c:pt>
                <c:pt idx="49">
                  <c:v>589.17920851218764</c:v>
                </c:pt>
                <c:pt idx="50">
                  <c:v>587.39280873702444</c:v>
                </c:pt>
                <c:pt idx="51">
                  <c:v>585.60776543490931</c:v>
                </c:pt>
                <c:pt idx="52">
                  <c:v>583.82409063782529</c:v>
                </c:pt>
                <c:pt idx="53">
                  <c:v>582.04182607467146</c:v>
                </c:pt>
                <c:pt idx="54">
                  <c:v>580.26100344744873</c:v>
                </c:pt>
                <c:pt idx="55">
                  <c:v>578.48165379814509</c:v>
                </c:pt>
                <c:pt idx="56">
                  <c:v>576.70380752442964</c:v>
                </c:pt>
                <c:pt idx="57">
                  <c:v>574.92749439499437</c:v>
                </c:pt>
                <c:pt idx="58">
                  <c:v>573.15274356456064</c:v>
                </c:pt>
                <c:pt idx="59">
                  <c:v>571.3795835885312</c:v>
                </c:pt>
                <c:pt idx="60">
                  <c:v>569.60804243731798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DB-45BE-9BE0-3E150939F7C7}"/>
            </c:ext>
          </c:extLst>
        </c:ser>
        <c:ser>
          <c:idx val="9"/>
          <c:order val="9"/>
          <c:tx>
            <c:v>úrgang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'Talnagögn (fyrir línurit)'!$C$25:$BK$25</c:f>
              <c:numCache>
                <c:formatCode>0</c:formatCode>
                <c:ptCount val="61"/>
                <c:pt idx="31">
                  <c:v>268.4783319399661</c:v>
                </c:pt>
                <c:pt idx="32">
                  <c:v>262.33386486538268</c:v>
                </c:pt>
                <c:pt idx="33">
                  <c:v>256.71593981626711</c:v>
                </c:pt>
                <c:pt idx="34">
                  <c:v>252.8547064292635</c:v>
                </c:pt>
                <c:pt idx="35">
                  <c:v>242.68196711848873</c:v>
                </c:pt>
                <c:pt idx="36">
                  <c:v>233.28514995271897</c:v>
                </c:pt>
                <c:pt idx="37">
                  <c:v>225.13462810646271</c:v>
                </c:pt>
                <c:pt idx="38">
                  <c:v>222.34855001488884</c:v>
                </c:pt>
                <c:pt idx="39">
                  <c:v>222.97436987487913</c:v>
                </c:pt>
                <c:pt idx="40">
                  <c:v>223.18963691704556</c:v>
                </c:pt>
                <c:pt idx="41">
                  <c:v>217.05498209325538</c:v>
                </c:pt>
                <c:pt idx="42">
                  <c:v>215.43492306594166</c:v>
                </c:pt>
                <c:pt idx="43">
                  <c:v>214.40736274851534</c:v>
                </c:pt>
                <c:pt idx="44">
                  <c:v>213.90117825996876</c:v>
                </c:pt>
                <c:pt idx="45">
                  <c:v>213.85027929831193</c:v>
                </c:pt>
                <c:pt idx="46">
                  <c:v>213.95994201240299</c:v>
                </c:pt>
                <c:pt idx="47">
                  <c:v>210.75587920733392</c:v>
                </c:pt>
                <c:pt idx="48">
                  <c:v>207.86530678606741</c:v>
                </c:pt>
                <c:pt idx="49">
                  <c:v>205.25337818924035</c:v>
                </c:pt>
                <c:pt idx="50">
                  <c:v>202.88776184421505</c:v>
                </c:pt>
                <c:pt idx="51">
                  <c:v>200.7814995061903</c:v>
                </c:pt>
                <c:pt idx="52">
                  <c:v>198.87046521122886</c:v>
                </c:pt>
                <c:pt idx="53">
                  <c:v>197.13266077822448</c:v>
                </c:pt>
                <c:pt idx="54">
                  <c:v>195.55123450986997</c:v>
                </c:pt>
                <c:pt idx="55">
                  <c:v>194.10996285276593</c:v>
                </c:pt>
                <c:pt idx="56">
                  <c:v>192.79505975960132</c:v>
                </c:pt>
                <c:pt idx="57">
                  <c:v>191.59470111309184</c:v>
                </c:pt>
                <c:pt idx="58">
                  <c:v>190.50020221322507</c:v>
                </c:pt>
                <c:pt idx="59">
                  <c:v>189.50071478215807</c:v>
                </c:pt>
                <c:pt idx="60">
                  <c:v>188.59130834147692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DB-45BE-9BE0-3E150939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5"/>
        <c:majorTimeUnit val="days"/>
      </c:dateAx>
      <c:valAx>
        <c:axId val="720274208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</a:t>
                </a:r>
                <a:r>
                  <a:rPr lang="is-IS" sz="14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2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5797658736655038E-3"/>
              <c:y val="0.24917911927426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9.1479969060382742E-3"/>
          <c:y val="0.8992152050817408"/>
          <c:w val="0.99085200309396171"/>
          <c:h val="9.5147583132710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26611111111112"/>
          <c:y val="5.0925925925925923E-2"/>
          <c:w val="0.86928644444444447"/>
          <c:h val="0.73080983676791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Talnagögn!$A$30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Talnagögn!$C$30:$AH$30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2-4B7F-9D47-CDF4F250561E}"/>
            </c:ext>
          </c:extLst>
        </c:ser>
        <c:ser>
          <c:idx val="1"/>
          <c:order val="1"/>
          <c:tx>
            <c:strRef>
              <c:f>Talnagögn!$A$31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Talnagögn!$C$31:$AH$31</c:f>
              <c:numCache>
                <c:formatCode>0</c:formatCode>
                <c:ptCount val="32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901.88135015166222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859.60444748389216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2-4B7F-9D47-CDF4F250561E}"/>
            </c:ext>
          </c:extLst>
        </c:ser>
        <c:ser>
          <c:idx val="2"/>
          <c:order val="2"/>
          <c:tx>
            <c:strRef>
              <c:f>Talnagögn!$A$34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Talnagögn!$C$34:$AH$34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2-4B7F-9D47-CDF4F250561E}"/>
            </c:ext>
          </c:extLst>
        </c:ser>
        <c:ser>
          <c:idx val="3"/>
          <c:order val="3"/>
          <c:tx>
            <c:strRef>
              <c:f>Talnagögn!$A$32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Talnagögn!$C$32:$AH$32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2-4B7F-9D47-CDF4F250561E}"/>
            </c:ext>
          </c:extLst>
        </c:ser>
        <c:ser>
          <c:idx val="4"/>
          <c:order val="4"/>
          <c:tx>
            <c:strRef>
              <c:f>Talnagögn!$A$33</c:f>
              <c:strCache>
                <c:ptCount val="1"/>
                <c:pt idx="0">
                  <c:v>Strandsiglingar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Talnagögn!$C$33:$AH$33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2-4B7F-9D47-CDF4F250561E}"/>
            </c:ext>
          </c:extLst>
        </c:ser>
        <c:ser>
          <c:idx val="5"/>
          <c:order val="5"/>
          <c:tx>
            <c:strRef>
              <c:f>Talnagögn!$A$35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Talnagögn!$C$35:$AH$35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D2-4B7F-9D47-CDF4F250561E}"/>
            </c:ext>
          </c:extLst>
        </c:ser>
        <c:ser>
          <c:idx val="6"/>
          <c:order val="6"/>
          <c:tx>
            <c:strRef>
              <c:f>Talnagögn!$A$36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Talnagögn!$C$36:$AH$36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2-4B7F-9D47-CDF4F250561E}"/>
            </c:ext>
          </c:extLst>
        </c:ser>
        <c:ser>
          <c:idx val="7"/>
          <c:order val="7"/>
          <c:tx>
            <c:strRef>
              <c:f>Talnagögn!$A$37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Talnagögn!$C$37:$AH$37</c:f>
              <c:numCache>
                <c:formatCode>0</c:formatCode>
                <c:ptCount val="32"/>
                <c:pt idx="0">
                  <c:v>50.335770503307685</c:v>
                </c:pt>
                <c:pt idx="1">
                  <c:v>48.432159784438454</c:v>
                </c:pt>
                <c:pt idx="2">
                  <c:v>48.135635070863145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47.307615810321522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47.541566671626697</c:v>
                </c:pt>
                <c:pt idx="10">
                  <c:v>39.890457594883628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29.114709085181403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45.682439181580776</c:v>
                </c:pt>
                <c:pt idx="18">
                  <c:v>26.832804307158312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14.551063257402575</c:v>
                </c:pt>
                <c:pt idx="24">
                  <c:v>21.599419924997392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14.781438724320424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2-4B7F-9D47-CDF4F250561E}"/>
            </c:ext>
          </c:extLst>
        </c:ser>
        <c:ser>
          <c:idx val="11"/>
          <c:order val="8"/>
          <c:tx>
            <c:v>Fiskiskip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Talnagögn!$C$50:$BK$50</c:f>
              <c:numCache>
                <c:formatCode>0</c:formatCode>
                <c:ptCount val="61"/>
                <c:pt idx="32">
                  <c:v>615.12363721885322</c:v>
                </c:pt>
                <c:pt idx="33">
                  <c:v>539.46813801787994</c:v>
                </c:pt>
                <c:pt idx="34">
                  <c:v>535.19332834194336</c:v>
                </c:pt>
                <c:pt idx="35">
                  <c:v>528.9150000406554</c:v>
                </c:pt>
                <c:pt idx="36">
                  <c:v>517.75415825085304</c:v>
                </c:pt>
                <c:pt idx="37">
                  <c:v>502.85807201486125</c:v>
                </c:pt>
                <c:pt idx="38">
                  <c:v>480.71026674235355</c:v>
                </c:pt>
                <c:pt idx="39">
                  <c:v>467.88418217324306</c:v>
                </c:pt>
                <c:pt idx="40">
                  <c:v>458.41628083021328</c:v>
                </c:pt>
                <c:pt idx="41">
                  <c:v>450.97046398925784</c:v>
                </c:pt>
                <c:pt idx="42">
                  <c:v>444.18700603653508</c:v>
                </c:pt>
                <c:pt idx="43">
                  <c:v>437.17904045354652</c:v>
                </c:pt>
                <c:pt idx="44">
                  <c:v>429.36389552469205</c:v>
                </c:pt>
                <c:pt idx="45">
                  <c:v>420.35377255686001</c:v>
                </c:pt>
                <c:pt idx="46">
                  <c:v>409.90271909452593</c:v>
                </c:pt>
                <c:pt idx="47">
                  <c:v>397.95217537740757</c:v>
                </c:pt>
                <c:pt idx="48">
                  <c:v>384.32979993481132</c:v>
                </c:pt>
                <c:pt idx="49">
                  <c:v>369.23105050625452</c:v>
                </c:pt>
                <c:pt idx="50">
                  <c:v>352.66668723021894</c:v>
                </c:pt>
                <c:pt idx="51">
                  <c:v>334.75177981550081</c:v>
                </c:pt>
                <c:pt idx="52">
                  <c:v>315.81641162067694</c:v>
                </c:pt>
                <c:pt idx="53">
                  <c:v>295.94236299135338</c:v>
                </c:pt>
                <c:pt idx="54">
                  <c:v>275.19764325487591</c:v>
                </c:pt>
                <c:pt idx="55">
                  <c:v>261.94706437150052</c:v>
                </c:pt>
                <c:pt idx="56">
                  <c:v>247.42200366571589</c:v>
                </c:pt>
                <c:pt idx="57">
                  <c:v>231.96507878528118</c:v>
                </c:pt>
                <c:pt idx="58">
                  <c:v>215.66223609470768</c:v>
                </c:pt>
                <c:pt idx="59">
                  <c:v>198.72103959825145</c:v>
                </c:pt>
                <c:pt idx="60">
                  <c:v>181.51347710699005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2-4B7F-9D47-CDF4F250561E}"/>
            </c:ext>
          </c:extLst>
        </c:ser>
        <c:ser>
          <c:idx val="12"/>
          <c:order val="9"/>
          <c:tx>
            <c:v>Vegasam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Talnagögn!$C$51:$BK$51</c:f>
              <c:numCache>
                <c:formatCode>0</c:formatCode>
                <c:ptCount val="61"/>
                <c:pt idx="32">
                  <c:v>924.86282441693936</c:v>
                </c:pt>
                <c:pt idx="33">
                  <c:v>920.58505252949601</c:v>
                </c:pt>
                <c:pt idx="34">
                  <c:v>899.84253439019767</c:v>
                </c:pt>
                <c:pt idx="35">
                  <c:v>873.2722887563973</c:v>
                </c:pt>
                <c:pt idx="36">
                  <c:v>835.26443772361051</c:v>
                </c:pt>
                <c:pt idx="37">
                  <c:v>794.13638757397814</c:v>
                </c:pt>
                <c:pt idx="38">
                  <c:v>759.26451949078103</c:v>
                </c:pt>
                <c:pt idx="39">
                  <c:v>722.77725469680047</c:v>
                </c:pt>
                <c:pt idx="40">
                  <c:v>680.20184242534992</c:v>
                </c:pt>
                <c:pt idx="41">
                  <c:v>643.28069901764627</c:v>
                </c:pt>
                <c:pt idx="42">
                  <c:v>605.07107284463314</c:v>
                </c:pt>
                <c:pt idx="43">
                  <c:v>565.63127002662543</c:v>
                </c:pt>
                <c:pt idx="44">
                  <c:v>525.04844054163789</c:v>
                </c:pt>
                <c:pt idx="45">
                  <c:v>483.42914855912505</c:v>
                </c:pt>
                <c:pt idx="46">
                  <c:v>440.61291427964898</c:v>
                </c:pt>
                <c:pt idx="47">
                  <c:v>396.74860015332735</c:v>
                </c:pt>
                <c:pt idx="48">
                  <c:v>352.26182847744127</c:v>
                </c:pt>
                <c:pt idx="49">
                  <c:v>307.23542836546824</c:v>
                </c:pt>
                <c:pt idx="50">
                  <c:v>261.7409779179988</c:v>
                </c:pt>
                <c:pt idx="51">
                  <c:v>217.05245993987799</c:v>
                </c:pt>
                <c:pt idx="52">
                  <c:v>173.22111938844935</c:v>
                </c:pt>
                <c:pt idx="53">
                  <c:v>150.70999965943528</c:v>
                </c:pt>
                <c:pt idx="54">
                  <c:v>134.64496035565782</c:v>
                </c:pt>
                <c:pt idx="55">
                  <c:v>119.10009636229944</c:v>
                </c:pt>
                <c:pt idx="56">
                  <c:v>104.18213721807281</c:v>
                </c:pt>
                <c:pt idx="57">
                  <c:v>89.895566463468299</c:v>
                </c:pt>
                <c:pt idx="58">
                  <c:v>76.24429791788846</c:v>
                </c:pt>
                <c:pt idx="59">
                  <c:v>63.232647457888149</c:v>
                </c:pt>
                <c:pt idx="60">
                  <c:v>55.346206591569199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D2-4B7F-9D47-CDF4F250561E}"/>
            </c:ext>
          </c:extLst>
        </c:ser>
        <c:ser>
          <c:idx val="14"/>
          <c:order val="10"/>
          <c:tx>
            <c:v>Vélar og tæki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Talnagögn!$C$54:$BK$54</c:f>
              <c:numCache>
                <c:formatCode>0</c:formatCode>
                <c:ptCount val="61"/>
                <c:pt idx="32">
                  <c:v>106.94769041841877</c:v>
                </c:pt>
                <c:pt idx="33">
                  <c:v>101.63789587173207</c:v>
                </c:pt>
                <c:pt idx="34">
                  <c:v>100.82892844188774</c:v>
                </c:pt>
                <c:pt idx="35">
                  <c:v>99.683911139819514</c:v>
                </c:pt>
                <c:pt idx="36">
                  <c:v>98.037307234894683</c:v>
                </c:pt>
                <c:pt idx="37">
                  <c:v>95.971382470409949</c:v>
                </c:pt>
                <c:pt idx="38">
                  <c:v>93.656283585047532</c:v>
                </c:pt>
                <c:pt idx="39">
                  <c:v>91.199140383593999</c:v>
                </c:pt>
                <c:pt idx="40">
                  <c:v>88.537154577434748</c:v>
                </c:pt>
                <c:pt idx="41">
                  <c:v>85.355835178897422</c:v>
                </c:pt>
                <c:pt idx="42">
                  <c:v>82.270863578601535</c:v>
                </c:pt>
                <c:pt idx="43">
                  <c:v>78.906961075574969</c:v>
                </c:pt>
                <c:pt idx="44">
                  <c:v>75.259116374799973</c:v>
                </c:pt>
                <c:pt idx="45">
                  <c:v>71.3407647239912</c:v>
                </c:pt>
                <c:pt idx="46">
                  <c:v>67.988307484445471</c:v>
                </c:pt>
                <c:pt idx="47">
                  <c:v>64.337643153790964</c:v>
                </c:pt>
                <c:pt idx="48">
                  <c:v>60.436511523471509</c:v>
                </c:pt>
                <c:pt idx="49">
                  <c:v>56.346064746819302</c:v>
                </c:pt>
                <c:pt idx="50">
                  <c:v>52.138665923172979</c:v>
                </c:pt>
                <c:pt idx="51">
                  <c:v>47.894665964074903</c:v>
                </c:pt>
                <c:pt idx="52">
                  <c:v>43.695093755583088</c:v>
                </c:pt>
                <c:pt idx="53">
                  <c:v>39.617416035681927</c:v>
                </c:pt>
                <c:pt idx="54">
                  <c:v>35.72911136271653</c:v>
                </c:pt>
                <c:pt idx="55">
                  <c:v>32.083810192094084</c:v>
                </c:pt>
                <c:pt idx="56">
                  <c:v>28.720246709257836</c:v>
                </c:pt>
                <c:pt idx="57">
                  <c:v>25.661654888566911</c:v>
                </c:pt>
                <c:pt idx="58">
                  <c:v>22.917056747450687</c:v>
                </c:pt>
                <c:pt idx="59">
                  <c:v>20.483416566182196</c:v>
                </c:pt>
                <c:pt idx="60">
                  <c:v>18.348247817705868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D2-4B7F-9D47-CDF4F250561E}"/>
            </c:ext>
          </c:extLst>
        </c:ser>
        <c:ser>
          <c:idx val="15"/>
          <c:order val="11"/>
          <c:tx>
            <c:v>innanlandsflug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Talnagögn!$C$52:$BK$52</c:f>
              <c:numCache>
                <c:formatCode>0</c:formatCode>
                <c:ptCount val="61"/>
                <c:pt idx="32">
                  <c:v>24.178919222655466</c:v>
                </c:pt>
                <c:pt idx="33">
                  <c:v>24.995760104187777</c:v>
                </c:pt>
                <c:pt idx="34">
                  <c:v>25.812272180928677</c:v>
                </c:pt>
                <c:pt idx="35">
                  <c:v>26.599991021023776</c:v>
                </c:pt>
                <c:pt idx="36">
                  <c:v>27.347270695159207</c:v>
                </c:pt>
                <c:pt idx="37">
                  <c:v>27.071170768553785</c:v>
                </c:pt>
                <c:pt idx="38">
                  <c:v>26.743379941556139</c:v>
                </c:pt>
                <c:pt idx="39">
                  <c:v>26.348666967611685</c:v>
                </c:pt>
                <c:pt idx="40">
                  <c:v>25.83905029831703</c:v>
                </c:pt>
                <c:pt idx="41">
                  <c:v>25.158318935393975</c:v>
                </c:pt>
                <c:pt idx="42">
                  <c:v>24.084275883802402</c:v>
                </c:pt>
                <c:pt idx="43">
                  <c:v>22.46613351853442</c:v>
                </c:pt>
                <c:pt idx="44">
                  <c:v>20.19357980880643</c:v>
                </c:pt>
                <c:pt idx="45">
                  <c:v>17.283264372462593</c:v>
                </c:pt>
                <c:pt idx="46">
                  <c:v>13.956330008004088</c:v>
                </c:pt>
                <c:pt idx="47">
                  <c:v>10.60230244772651</c:v>
                </c:pt>
                <c:pt idx="48">
                  <c:v>7.6164240674424519</c:v>
                </c:pt>
                <c:pt idx="49">
                  <c:v>5.2328310582426587</c:v>
                </c:pt>
                <c:pt idx="50">
                  <c:v>3.4851346349927472</c:v>
                </c:pt>
                <c:pt idx="51">
                  <c:v>2.2781201258117347</c:v>
                </c:pt>
                <c:pt idx="52">
                  <c:v>1.4751741301472254</c:v>
                </c:pt>
                <c:pt idx="53">
                  <c:v>0.95232963989123276</c:v>
                </c:pt>
                <c:pt idx="54">
                  <c:v>0.61539806692755861</c:v>
                </c:pt>
                <c:pt idx="55">
                  <c:v>0.39901686226934308</c:v>
                </c:pt>
                <c:pt idx="56">
                  <c:v>0.25996681710538694</c:v>
                </c:pt>
                <c:pt idx="57">
                  <c:v>0.17034235004216886</c:v>
                </c:pt>
                <c:pt idx="58">
                  <c:v>0.11231989844311846</c:v>
                </c:pt>
                <c:pt idx="59">
                  <c:v>7.4552971108640315E-2</c:v>
                </c:pt>
                <c:pt idx="60">
                  <c:v>4.9823770430426226E-2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D2-4B7F-9D47-CDF4F250561E}"/>
            </c:ext>
          </c:extLst>
        </c:ser>
        <c:ser>
          <c:idx val="13"/>
          <c:order val="12"/>
          <c:tx>
            <c:v>Strand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Talnagögn!$C$53:$BK$53</c:f>
              <c:numCache>
                <c:formatCode>0</c:formatCode>
                <c:ptCount val="61"/>
                <c:pt idx="32">
                  <c:v>25.411178847337119</c:v>
                </c:pt>
                <c:pt idx="33">
                  <c:v>25.408069436558677</c:v>
                </c:pt>
                <c:pt idx="34">
                  <c:v>25.401840911629666</c:v>
                </c:pt>
                <c:pt idx="35">
                  <c:v>25.392489575995285</c:v>
                </c:pt>
                <c:pt idx="36">
                  <c:v>25.087018295966004</c:v>
                </c:pt>
                <c:pt idx="37">
                  <c:v>25.082415276091162</c:v>
                </c:pt>
                <c:pt idx="38">
                  <c:v>25.074811817469357</c:v>
                </c:pt>
                <c:pt idx="39">
                  <c:v>25.064205849768182</c:v>
                </c:pt>
                <c:pt idx="40">
                  <c:v>24.201008587524584</c:v>
                </c:pt>
                <c:pt idx="41">
                  <c:v>22.812620711904906</c:v>
                </c:pt>
                <c:pt idx="42">
                  <c:v>21.049922536950213</c:v>
                </c:pt>
                <c:pt idx="43">
                  <c:v>18.915921766726282</c:v>
                </c:pt>
                <c:pt idx="44">
                  <c:v>16.476438965444359</c:v>
                </c:pt>
                <c:pt idx="45">
                  <c:v>13.864443693321384</c:v>
                </c:pt>
                <c:pt idx="46">
                  <c:v>11.257047164140369</c:v>
                </c:pt>
                <c:pt idx="47">
                  <c:v>8.8305101246320703</c:v>
                </c:pt>
                <c:pt idx="48">
                  <c:v>6.7155747706500666</c:v>
                </c:pt>
                <c:pt idx="49">
                  <c:v>4.9752155391431021</c:v>
                </c:pt>
                <c:pt idx="50">
                  <c:v>3.6097310900236201</c:v>
                </c:pt>
                <c:pt idx="51">
                  <c:v>2.5779734403230963</c:v>
                </c:pt>
                <c:pt idx="52">
                  <c:v>1.8204073568308872</c:v>
                </c:pt>
                <c:pt idx="53">
                  <c:v>1.2758280711674868</c:v>
                </c:pt>
                <c:pt idx="54">
                  <c:v>0.89031093089386182</c:v>
                </c:pt>
                <c:pt idx="55">
                  <c:v>0.6203610247164395</c:v>
                </c:pt>
                <c:pt idx="56">
                  <c:v>0.43278334762731824</c:v>
                </c:pt>
                <c:pt idx="57">
                  <c:v>0.30314159348947867</c:v>
                </c:pt>
                <c:pt idx="58">
                  <c:v>0.21387452382998723</c:v>
                </c:pt>
                <c:pt idx="59">
                  <c:v>0.15256468798015022</c:v>
                </c:pt>
                <c:pt idx="60">
                  <c:v>0.1105279786542534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D2-4B7F-9D47-CDF4F250561E}"/>
            </c:ext>
          </c:extLst>
        </c:ser>
        <c:ser>
          <c:idx val="10"/>
          <c:order val="13"/>
          <c:tx>
            <c:v>Eldsneytisbr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Talnagögn!$C$55:$BK$55</c:f>
              <c:numCache>
                <c:formatCode>0</c:formatCode>
                <c:ptCount val="61"/>
                <c:pt idx="32">
                  <c:v>97.630791264372363</c:v>
                </c:pt>
                <c:pt idx="33">
                  <c:v>44.241094291098641</c:v>
                </c:pt>
                <c:pt idx="34">
                  <c:v>43.63322497587756</c:v>
                </c:pt>
                <c:pt idx="35">
                  <c:v>43.025355660656523</c:v>
                </c:pt>
                <c:pt idx="36">
                  <c:v>42.396586927152114</c:v>
                </c:pt>
                <c:pt idx="37">
                  <c:v>41.767818193647727</c:v>
                </c:pt>
                <c:pt idx="38">
                  <c:v>41.142035091326669</c:v>
                </c:pt>
                <c:pt idx="39">
                  <c:v>40.510280726638939</c:v>
                </c:pt>
                <c:pt idx="40">
                  <c:v>39.881511993134531</c:v>
                </c:pt>
                <c:pt idx="41">
                  <c:v>39.249757628446808</c:v>
                </c:pt>
                <c:pt idx="42">
                  <c:v>38.620988894942414</c:v>
                </c:pt>
                <c:pt idx="43">
                  <c:v>37.989234530254706</c:v>
                </c:pt>
                <c:pt idx="44">
                  <c:v>37.360465796750304</c:v>
                </c:pt>
                <c:pt idx="45">
                  <c:v>36.725725800879246</c:v>
                </c:pt>
                <c:pt idx="46">
                  <c:v>36.090985805008167</c:v>
                </c:pt>
                <c:pt idx="47">
                  <c:v>35.459231440320444</c:v>
                </c:pt>
                <c:pt idx="48">
                  <c:v>34.824491444449393</c:v>
                </c:pt>
                <c:pt idx="49">
                  <c:v>34.189751448578313</c:v>
                </c:pt>
                <c:pt idx="50">
                  <c:v>33.552025821523927</c:v>
                </c:pt>
                <c:pt idx="51">
                  <c:v>33.202984835443644</c:v>
                </c:pt>
                <c:pt idx="52">
                  <c:v>32.847972586996676</c:v>
                </c:pt>
                <c:pt idx="53">
                  <c:v>32.492960338549736</c:v>
                </c:pt>
                <c:pt idx="54">
                  <c:v>32.14093372128611</c:v>
                </c:pt>
                <c:pt idx="55">
                  <c:v>31.785921472839163</c:v>
                </c:pt>
                <c:pt idx="56">
                  <c:v>31.430909224392202</c:v>
                </c:pt>
                <c:pt idx="57">
                  <c:v>31.07291134476192</c:v>
                </c:pt>
                <c:pt idx="58">
                  <c:v>30.717899096314973</c:v>
                </c:pt>
                <c:pt idx="59">
                  <c:v>30.356915585501341</c:v>
                </c:pt>
                <c:pt idx="60">
                  <c:v>29.99593207468773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D2-4B7F-9D47-CDF4F250561E}"/>
            </c:ext>
          </c:extLst>
        </c:ser>
        <c:ser>
          <c:idx val="9"/>
          <c:order val="14"/>
          <c:tx>
            <c:v>Jarðvarma proj</c:v>
          </c:tx>
          <c:spPr>
            <a:solidFill>
              <a:srgbClr val="7FB9D9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Talnagögn!$C$56:$BK$56</c:f>
              <c:numCache>
                <c:formatCode>0</c:formatCode>
                <c:ptCount val="61"/>
                <c:pt idx="32">
                  <c:v>168.32118141703276</c:v>
                </c:pt>
                <c:pt idx="33">
                  <c:v>166.22121958698375</c:v>
                </c:pt>
                <c:pt idx="34">
                  <c:v>165.1397639371512</c:v>
                </c:pt>
                <c:pt idx="35">
                  <c:v>135.36147446176756</c:v>
                </c:pt>
                <c:pt idx="36">
                  <c:v>123.84531748708437</c:v>
                </c:pt>
                <c:pt idx="37">
                  <c:v>123.90359436770861</c:v>
                </c:pt>
                <c:pt idx="38">
                  <c:v>123.96187124833286</c:v>
                </c:pt>
                <c:pt idx="39">
                  <c:v>124.0201481289571</c:v>
                </c:pt>
                <c:pt idx="40">
                  <c:v>111.30342500958133</c:v>
                </c:pt>
                <c:pt idx="41">
                  <c:v>111.26656344989345</c:v>
                </c:pt>
                <c:pt idx="42">
                  <c:v>111.23170189020558</c:v>
                </c:pt>
                <c:pt idx="43">
                  <c:v>111.19884033051771</c:v>
                </c:pt>
                <c:pt idx="44">
                  <c:v>111.16797877082982</c:v>
                </c:pt>
                <c:pt idx="45">
                  <c:v>111.28380941270255</c:v>
                </c:pt>
                <c:pt idx="46">
                  <c:v>111.2582723275743</c:v>
                </c:pt>
                <c:pt idx="47">
                  <c:v>111.23273524244607</c:v>
                </c:pt>
                <c:pt idx="48">
                  <c:v>111.21119815731785</c:v>
                </c:pt>
                <c:pt idx="49">
                  <c:v>111.18866107218962</c:v>
                </c:pt>
                <c:pt idx="50">
                  <c:v>111.32243856142019</c:v>
                </c:pt>
                <c:pt idx="51">
                  <c:v>111.30871544204443</c:v>
                </c:pt>
                <c:pt idx="52">
                  <c:v>111.29899232266867</c:v>
                </c:pt>
                <c:pt idx="53">
                  <c:v>111.29126920329291</c:v>
                </c:pt>
                <c:pt idx="54">
                  <c:v>111.28554608391717</c:v>
                </c:pt>
                <c:pt idx="55">
                  <c:v>111.2818229645414</c:v>
                </c:pt>
                <c:pt idx="56">
                  <c:v>111.27909984516565</c:v>
                </c:pt>
                <c:pt idx="57">
                  <c:v>111.2783767257899</c:v>
                </c:pt>
                <c:pt idx="58">
                  <c:v>111.28065360641413</c:v>
                </c:pt>
                <c:pt idx="59">
                  <c:v>111.28293048703839</c:v>
                </c:pt>
                <c:pt idx="60">
                  <c:v>111.28820736766261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D2-4B7F-9D47-CDF4F250561E}"/>
            </c:ext>
          </c:extLst>
        </c:ser>
        <c:ser>
          <c:idx val="8"/>
          <c:order val="15"/>
          <c:tx>
            <c:v>Annað proj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Talnagögn!$C$47:$BK$47</c:f>
              <c:numCache>
                <c:formatCode>0</c:formatCode>
                <c:ptCount val="61"/>
                <c:pt idx="32">
                  <c:v>10.538705201565108</c:v>
                </c:pt>
                <c:pt idx="33">
                  <c:v>10.630142893573293</c:v>
                </c:pt>
                <c:pt idx="34">
                  <c:v>10.681046199991897</c:v>
                </c:pt>
                <c:pt idx="35">
                  <c:v>10.679370891926055</c:v>
                </c:pt>
                <c:pt idx="36">
                  <c:v>10.68951069005152</c:v>
                </c:pt>
                <c:pt idx="37">
                  <c:v>10.579086561333497</c:v>
                </c:pt>
                <c:pt idx="38">
                  <c:v>10.47709641211668</c:v>
                </c:pt>
                <c:pt idx="39">
                  <c:v>10.394789950552649</c:v>
                </c:pt>
                <c:pt idx="40">
                  <c:v>10.324716124883707</c:v>
                </c:pt>
                <c:pt idx="41">
                  <c:v>10.134690788521766</c:v>
                </c:pt>
                <c:pt idx="42">
                  <c:v>10.144626743364142</c:v>
                </c:pt>
                <c:pt idx="43">
                  <c:v>10.152803466361547</c:v>
                </c:pt>
                <c:pt idx="44">
                  <c:v>10.159356809579322</c:v>
                </c:pt>
                <c:pt idx="45">
                  <c:v>10.172750396191532</c:v>
                </c:pt>
                <c:pt idx="46">
                  <c:v>10.183706814524385</c:v>
                </c:pt>
                <c:pt idx="47">
                  <c:v>10.195087429115574</c:v>
                </c:pt>
                <c:pt idx="48">
                  <c:v>10.205219341805559</c:v>
                </c:pt>
                <c:pt idx="49">
                  <c:v>10.212788545977219</c:v>
                </c:pt>
                <c:pt idx="50">
                  <c:v>10.220179675300983</c:v>
                </c:pt>
                <c:pt idx="51">
                  <c:v>10.226595900647339</c:v>
                </c:pt>
                <c:pt idx="52">
                  <c:v>10.235086857436386</c:v>
                </c:pt>
                <c:pt idx="53">
                  <c:v>10.240590456229711</c:v>
                </c:pt>
                <c:pt idx="54">
                  <c:v>10.247467720655663</c:v>
                </c:pt>
                <c:pt idx="55">
                  <c:v>10.254149209809043</c:v>
                </c:pt>
                <c:pt idx="56">
                  <c:v>10.259251680986495</c:v>
                </c:pt>
                <c:pt idx="57">
                  <c:v>10.267074152610405</c:v>
                </c:pt>
                <c:pt idx="58">
                  <c:v>10.273976961950837</c:v>
                </c:pt>
                <c:pt idx="59">
                  <c:v>10.27685240021367</c:v>
                </c:pt>
                <c:pt idx="60">
                  <c:v>10.282425599619501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2D2-4B7F-9D47-CDF4F2505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154431"/>
        <c:axId val="157861695"/>
      </c:barChart>
      <c:dateAx>
        <c:axId val="428154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5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1518906364980388E-4"/>
              <c:y val="0.24851943604769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"/>
          <c:y val="0.87662204843257818"/>
          <c:w val="0.99889266666666643"/>
          <c:h val="0.12337795156742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Work Sans" pitchFamily="2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73279624034911"/>
          <c:y val="5.0925925925925923E-2"/>
          <c:w val="0.86081973816717017"/>
          <c:h val="0.74357488930835869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línurit)'!$A$30</c:f>
              <c:strCache>
                <c:ptCount val="1"/>
                <c:pt idx="0">
                  <c:v>Fiskiskip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línurit)'!$C$30:$AH$30</c:f>
              <c:numCache>
                <c:formatCode>0</c:formatCode>
                <c:ptCount val="32"/>
                <c:pt idx="0">
                  <c:v>760.43743715697804</c:v>
                </c:pt>
                <c:pt idx="1">
                  <c:v>738.54790545981575</c:v>
                </c:pt>
                <c:pt idx="2">
                  <c:v>817.72261535831558</c:v>
                </c:pt>
                <c:pt idx="3">
                  <c:v>875.35407857239727</c:v>
                </c:pt>
                <c:pt idx="4">
                  <c:v>858.59988349043726</c:v>
                </c:pt>
                <c:pt idx="5">
                  <c:v>921.58739468062106</c:v>
                </c:pt>
                <c:pt idx="6">
                  <c:v>941.8355393211059</c:v>
                </c:pt>
                <c:pt idx="7">
                  <c:v>928.43528249451151</c:v>
                </c:pt>
                <c:pt idx="8">
                  <c:v>913.7304185060168</c:v>
                </c:pt>
                <c:pt idx="9">
                  <c:v>896.73666811718942</c:v>
                </c:pt>
                <c:pt idx="10">
                  <c:v>891.62636675738338</c:v>
                </c:pt>
                <c:pt idx="11">
                  <c:v>735.43512282644895</c:v>
                </c:pt>
                <c:pt idx="12">
                  <c:v>833.44738299320807</c:v>
                </c:pt>
                <c:pt idx="13">
                  <c:v>800.59763840041353</c:v>
                </c:pt>
                <c:pt idx="14">
                  <c:v>822.10422373737845</c:v>
                </c:pt>
                <c:pt idx="15">
                  <c:v>742.27579695757936</c:v>
                </c:pt>
                <c:pt idx="16">
                  <c:v>676.16624793131371</c:v>
                </c:pt>
                <c:pt idx="17">
                  <c:v>768.90031104164586</c:v>
                </c:pt>
                <c:pt idx="18">
                  <c:v>706.67813037021858</c:v>
                </c:pt>
                <c:pt idx="19">
                  <c:v>762.70393720745039</c:v>
                </c:pt>
                <c:pt idx="20">
                  <c:v>726.56824505484042</c:v>
                </c:pt>
                <c:pt idx="21">
                  <c:v>657.20260984912954</c:v>
                </c:pt>
                <c:pt idx="22">
                  <c:v>651.37378056662806</c:v>
                </c:pt>
                <c:pt idx="23">
                  <c:v>614.72284085059744</c:v>
                </c:pt>
                <c:pt idx="24">
                  <c:v>606.24671374501463</c:v>
                </c:pt>
                <c:pt idx="25">
                  <c:v>621.21667747516926</c:v>
                </c:pt>
                <c:pt idx="26">
                  <c:v>518.74680788472494</c:v>
                </c:pt>
                <c:pt idx="27">
                  <c:v>530.38114253534809</c:v>
                </c:pt>
                <c:pt idx="28">
                  <c:v>546.90019133575004</c:v>
                </c:pt>
                <c:pt idx="29">
                  <c:v>518.36234827609735</c:v>
                </c:pt>
                <c:pt idx="30">
                  <c:v>509.4936336131226</c:v>
                </c:pt>
                <c:pt idx="31">
                  <c:v>574.18107497655603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1-4605-B948-B7D7EA23831A}"/>
            </c:ext>
          </c:extLst>
        </c:ser>
        <c:ser>
          <c:idx val="1"/>
          <c:order val="1"/>
          <c:tx>
            <c:strRef>
              <c:f>'Talnagögn (fyrir línurit)'!$A$31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línurit)'!$C$31:$AH$31</c:f>
              <c:numCache>
                <c:formatCode>0</c:formatCode>
                <c:ptCount val="32"/>
                <c:pt idx="0">
                  <c:v>530.6875025223419</c:v>
                </c:pt>
                <c:pt idx="1">
                  <c:v>549.15876425011709</c:v>
                </c:pt>
                <c:pt idx="2">
                  <c:v>563.61369233292567</c:v>
                </c:pt>
                <c:pt idx="3">
                  <c:v>560.42686948518008</c:v>
                </c:pt>
                <c:pt idx="4">
                  <c:v>568.38582720172917</c:v>
                </c:pt>
                <c:pt idx="5">
                  <c:v>558.148206043963</c:v>
                </c:pt>
                <c:pt idx="6">
                  <c:v>538.7716287288938</c:v>
                </c:pt>
                <c:pt idx="7">
                  <c:v>570.03307543849473</c:v>
                </c:pt>
                <c:pt idx="8">
                  <c:v>578.61285730233681</c:v>
                </c:pt>
                <c:pt idx="9">
                  <c:v>604.17883527958486</c:v>
                </c:pt>
                <c:pt idx="10">
                  <c:v>615.72240171712576</c:v>
                </c:pt>
                <c:pt idx="11">
                  <c:v>622.27473347955288</c:v>
                </c:pt>
                <c:pt idx="12">
                  <c:v>631.11207564596589</c:v>
                </c:pt>
                <c:pt idx="13">
                  <c:v>709.88859870493513</c:v>
                </c:pt>
                <c:pt idx="14">
                  <c:v>746.62253694691617</c:v>
                </c:pt>
                <c:pt idx="15">
                  <c:v>774.95470613780287</c:v>
                </c:pt>
                <c:pt idx="16">
                  <c:v>883.41144498170718</c:v>
                </c:pt>
                <c:pt idx="17">
                  <c:v>914.91713253634725</c:v>
                </c:pt>
                <c:pt idx="18">
                  <c:v>861.17776940530962</c:v>
                </c:pt>
                <c:pt idx="19">
                  <c:v>861.96894493001867</c:v>
                </c:pt>
                <c:pt idx="20">
                  <c:v>814.45229993916655</c:v>
                </c:pt>
                <c:pt idx="21">
                  <c:v>796.0575165531028</c:v>
                </c:pt>
                <c:pt idx="22">
                  <c:v>790.6124162300797</c:v>
                </c:pt>
                <c:pt idx="23">
                  <c:v>805.0800900793148</c:v>
                </c:pt>
                <c:pt idx="24">
                  <c:v>804.19579774012311</c:v>
                </c:pt>
                <c:pt idx="25">
                  <c:v>826.79352678517716</c:v>
                </c:pt>
                <c:pt idx="26">
                  <c:v>901.88135015166222</c:v>
                </c:pt>
                <c:pt idx="27">
                  <c:v>951.54293739803609</c:v>
                </c:pt>
                <c:pt idx="28">
                  <c:v>977.06341853400272</c:v>
                </c:pt>
                <c:pt idx="29">
                  <c:v>956.72584353009074</c:v>
                </c:pt>
                <c:pt idx="30">
                  <c:v>830.5811480636213</c:v>
                </c:pt>
                <c:pt idx="31">
                  <c:v>859.60444748389216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1-4605-B948-B7D7EA23831A}"/>
            </c:ext>
          </c:extLst>
        </c:ser>
        <c:ser>
          <c:idx val="2"/>
          <c:order val="2"/>
          <c:tx>
            <c:strRef>
              <c:f>'Talnagögn (fyrir línurit)'!$A$34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línurit)'!$C$34:$AH$34</c:f>
              <c:numCache>
                <c:formatCode>0</c:formatCode>
                <c:ptCount val="32"/>
                <c:pt idx="0">
                  <c:v>132.69956180646039</c:v>
                </c:pt>
                <c:pt idx="1">
                  <c:v>126.61678523119784</c:v>
                </c:pt>
                <c:pt idx="2">
                  <c:v>118.0009741831809</c:v>
                </c:pt>
                <c:pt idx="3">
                  <c:v>127.39940553726262</c:v>
                </c:pt>
                <c:pt idx="4">
                  <c:v>129.83810631241096</c:v>
                </c:pt>
                <c:pt idx="5">
                  <c:v>163.28813671537699</c:v>
                </c:pt>
                <c:pt idx="6">
                  <c:v>158.35483371464713</c:v>
                </c:pt>
                <c:pt idx="7">
                  <c:v>190.80562569111964</c:v>
                </c:pt>
                <c:pt idx="8">
                  <c:v>192.96132537344994</c:v>
                </c:pt>
                <c:pt idx="9">
                  <c:v>211.50313771401193</c:v>
                </c:pt>
                <c:pt idx="10">
                  <c:v>216.21632875366112</c:v>
                </c:pt>
                <c:pt idx="11">
                  <c:v>211.51012539531609</c:v>
                </c:pt>
                <c:pt idx="12">
                  <c:v>198.07630808808773</c:v>
                </c:pt>
                <c:pt idx="13">
                  <c:v>181.57113148074808</c:v>
                </c:pt>
                <c:pt idx="14">
                  <c:v>217.89668386268426</c:v>
                </c:pt>
                <c:pt idx="15">
                  <c:v>236.89254361749528</c:v>
                </c:pt>
                <c:pt idx="16">
                  <c:v>214.30164332811569</c:v>
                </c:pt>
                <c:pt idx="17">
                  <c:v>215.83366248928388</c:v>
                </c:pt>
                <c:pt idx="18">
                  <c:v>208.96156893666625</c:v>
                </c:pt>
                <c:pt idx="19">
                  <c:v>145.57310735873386</c:v>
                </c:pt>
                <c:pt idx="20">
                  <c:v>116.66251837871674</c:v>
                </c:pt>
                <c:pt idx="21">
                  <c:v>106.72417328753401</c:v>
                </c:pt>
                <c:pt idx="22">
                  <c:v>102.82225724651585</c:v>
                </c:pt>
                <c:pt idx="23">
                  <c:v>98.852644261966958</c:v>
                </c:pt>
                <c:pt idx="24">
                  <c:v>117.37447230447313</c:v>
                </c:pt>
                <c:pt idx="25">
                  <c:v>116.13287890779708</c:v>
                </c:pt>
                <c:pt idx="26">
                  <c:v>134.88913485699297</c:v>
                </c:pt>
                <c:pt idx="27">
                  <c:v>138.05064207733517</c:v>
                </c:pt>
                <c:pt idx="28">
                  <c:v>109.98053877254956</c:v>
                </c:pt>
                <c:pt idx="29">
                  <c:v>86.903419069836758</c:v>
                </c:pt>
                <c:pt idx="30">
                  <c:v>63.052941906921831</c:v>
                </c:pt>
                <c:pt idx="31">
                  <c:v>60.291972034396778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E1-4605-B948-B7D7EA23831A}"/>
            </c:ext>
          </c:extLst>
        </c:ser>
        <c:ser>
          <c:idx val="3"/>
          <c:order val="3"/>
          <c:tx>
            <c:strRef>
              <c:f>'Talnagögn (fyrir línurit)'!$A$32</c:f>
              <c:strCache>
                <c:ptCount val="1"/>
                <c:pt idx="0">
                  <c:v>Innanlandsflug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línurit)'!$C$32:$AH$32</c:f>
              <c:numCache>
                <c:formatCode>0</c:formatCode>
                <c:ptCount val="32"/>
                <c:pt idx="0">
                  <c:v>33.592689259466667</c:v>
                </c:pt>
                <c:pt idx="1">
                  <c:v>32.201725389066667</c:v>
                </c:pt>
                <c:pt idx="2">
                  <c:v>27.224410482266663</c:v>
                </c:pt>
                <c:pt idx="3">
                  <c:v>26.429316349733334</c:v>
                </c:pt>
                <c:pt idx="4">
                  <c:v>24.585201250133338</c:v>
                </c:pt>
                <c:pt idx="5">
                  <c:v>30.243199507600004</c:v>
                </c:pt>
                <c:pt idx="6">
                  <c:v>34.290320180666669</c:v>
                </c:pt>
                <c:pt idx="7">
                  <c:v>32.124993649733341</c:v>
                </c:pt>
                <c:pt idx="8">
                  <c:v>33.773912666933334</c:v>
                </c:pt>
                <c:pt idx="9">
                  <c:v>32.33894076213334</c:v>
                </c:pt>
                <c:pt idx="10">
                  <c:v>28.45911297426667</c:v>
                </c:pt>
                <c:pt idx="11">
                  <c:v>25.02166617</c:v>
                </c:pt>
                <c:pt idx="12">
                  <c:v>21.891146296399995</c:v>
                </c:pt>
                <c:pt idx="13">
                  <c:v>22.175639411333332</c:v>
                </c:pt>
                <c:pt idx="14">
                  <c:v>23.50699608213333</c:v>
                </c:pt>
                <c:pt idx="15">
                  <c:v>26.205441711733332</c:v>
                </c:pt>
                <c:pt idx="16">
                  <c:v>28.3528346704</c:v>
                </c:pt>
                <c:pt idx="17">
                  <c:v>22.219344058533331</c:v>
                </c:pt>
                <c:pt idx="18">
                  <c:v>26.434971138933332</c:v>
                </c:pt>
                <c:pt idx="19">
                  <c:v>21.952995185866662</c:v>
                </c:pt>
                <c:pt idx="20">
                  <c:v>21.298554827999997</c:v>
                </c:pt>
                <c:pt idx="21">
                  <c:v>20.433647872000002</c:v>
                </c:pt>
                <c:pt idx="22">
                  <c:v>21.0236773996</c:v>
                </c:pt>
                <c:pt idx="23">
                  <c:v>19.765428672133336</c:v>
                </c:pt>
                <c:pt idx="24">
                  <c:v>19.698405336533337</c:v>
                </c:pt>
                <c:pt idx="25">
                  <c:v>20.597434940666666</c:v>
                </c:pt>
                <c:pt idx="26">
                  <c:v>22.746395399866667</c:v>
                </c:pt>
                <c:pt idx="27">
                  <c:v>23.133315475600003</c:v>
                </c:pt>
                <c:pt idx="28">
                  <c:v>24.770402378666667</c:v>
                </c:pt>
                <c:pt idx="29">
                  <c:v>27.967275005594509</c:v>
                </c:pt>
                <c:pt idx="30">
                  <c:v>13.2458178014416</c:v>
                </c:pt>
                <c:pt idx="31">
                  <c:v>20.8932966504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1-4605-B948-B7D7EA23831A}"/>
            </c:ext>
          </c:extLst>
        </c:ser>
        <c:ser>
          <c:idx val="4"/>
          <c:order val="4"/>
          <c:tx>
            <c:strRef>
              <c:f>'Talnagögn (fyrir línurit)'!$A$33</c:f>
              <c:strCache>
                <c:ptCount val="1"/>
                <c:pt idx="0">
                  <c:v>Strandsiglingar</c:v>
                </c:pt>
              </c:strCache>
            </c:strRef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línurit)'!$C$33:$AH$33</c:f>
              <c:numCache>
                <c:formatCode>0</c:formatCode>
                <c:ptCount val="32"/>
                <c:pt idx="0">
                  <c:v>32.90600746666972</c:v>
                </c:pt>
                <c:pt idx="1">
                  <c:v>23.118334138098895</c:v>
                </c:pt>
                <c:pt idx="2">
                  <c:v>26.214323179199816</c:v>
                </c:pt>
                <c:pt idx="3">
                  <c:v>32.019149494338876</c:v>
                </c:pt>
                <c:pt idx="4">
                  <c:v>26.952358460372999</c:v>
                </c:pt>
                <c:pt idx="5">
                  <c:v>37.524068872575825</c:v>
                </c:pt>
                <c:pt idx="6">
                  <c:v>44.252911984973828</c:v>
                </c:pt>
                <c:pt idx="7">
                  <c:v>26.941495555809812</c:v>
                </c:pt>
                <c:pt idx="8">
                  <c:v>20.668408117064299</c:v>
                </c:pt>
                <c:pt idx="9">
                  <c:v>18.20758204949944</c:v>
                </c:pt>
                <c:pt idx="10">
                  <c:v>12.662544690953844</c:v>
                </c:pt>
                <c:pt idx="11">
                  <c:v>20.64303991064217</c:v>
                </c:pt>
                <c:pt idx="12">
                  <c:v>18.67809749364854</c:v>
                </c:pt>
                <c:pt idx="13">
                  <c:v>34.257314086427598</c:v>
                </c:pt>
                <c:pt idx="14">
                  <c:v>48.756120365330574</c:v>
                </c:pt>
                <c:pt idx="15">
                  <c:v>22.602848961105504</c:v>
                </c:pt>
                <c:pt idx="16">
                  <c:v>51.559117007313546</c:v>
                </c:pt>
                <c:pt idx="17">
                  <c:v>61.411857554830583</c:v>
                </c:pt>
                <c:pt idx="18">
                  <c:v>55.369715839883263</c:v>
                </c:pt>
                <c:pt idx="19">
                  <c:v>31.752075715851465</c:v>
                </c:pt>
                <c:pt idx="20">
                  <c:v>35.307139818880238</c:v>
                </c:pt>
                <c:pt idx="21">
                  <c:v>18.702742389807792</c:v>
                </c:pt>
                <c:pt idx="22">
                  <c:v>13.816453576776222</c:v>
                </c:pt>
                <c:pt idx="23">
                  <c:v>15.811424417433498</c:v>
                </c:pt>
                <c:pt idx="24">
                  <c:v>20.451208760690278</c:v>
                </c:pt>
                <c:pt idx="25">
                  <c:v>26.634994300275558</c:v>
                </c:pt>
                <c:pt idx="26">
                  <c:v>27.81676446884132</c:v>
                </c:pt>
                <c:pt idx="27">
                  <c:v>31.643250676769519</c:v>
                </c:pt>
                <c:pt idx="28">
                  <c:v>43.469950045502642</c:v>
                </c:pt>
                <c:pt idx="29">
                  <c:v>53.202633514638372</c:v>
                </c:pt>
                <c:pt idx="30">
                  <c:v>25.153031456029371</c:v>
                </c:pt>
                <c:pt idx="31">
                  <c:v>17.515177835835175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E1-4605-B948-B7D7EA23831A}"/>
            </c:ext>
          </c:extLst>
        </c:ser>
        <c:ser>
          <c:idx val="5"/>
          <c:order val="5"/>
          <c:tx>
            <c:strRef>
              <c:f>'Talnagögn (fyrir línurit)'!$A$35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línurit)'!$C$35:$AH$35</c:f>
              <c:numCache>
                <c:formatCode>0</c:formatCode>
                <c:ptCount val="32"/>
                <c:pt idx="0">
                  <c:v>238.30199647388648</c:v>
                </c:pt>
                <c:pt idx="1">
                  <c:v>167.10541943108461</c:v>
                </c:pt>
                <c:pt idx="2">
                  <c:v>230.39799911333938</c:v>
                </c:pt>
                <c:pt idx="3">
                  <c:v>249.17512092327905</c:v>
                </c:pt>
                <c:pt idx="4">
                  <c:v>228.61205079997302</c:v>
                </c:pt>
                <c:pt idx="5">
                  <c:v>216.639545379906</c:v>
                </c:pt>
                <c:pt idx="6">
                  <c:v>263.73444065167189</c:v>
                </c:pt>
                <c:pt idx="7">
                  <c:v>302.02142715828603</c:v>
                </c:pt>
                <c:pt idx="8">
                  <c:v>272.74541738400103</c:v>
                </c:pt>
                <c:pt idx="9">
                  <c:v>279.90163871515466</c:v>
                </c:pt>
                <c:pt idx="10">
                  <c:v>226.02851107306066</c:v>
                </c:pt>
                <c:pt idx="11">
                  <c:v>263.06782162289642</c:v>
                </c:pt>
                <c:pt idx="12">
                  <c:v>279.17283515061831</c:v>
                </c:pt>
                <c:pt idx="13">
                  <c:v>257.60923047290134</c:v>
                </c:pt>
                <c:pt idx="14">
                  <c:v>239.54881150708445</c:v>
                </c:pt>
                <c:pt idx="15">
                  <c:v>185.03963360438971</c:v>
                </c:pt>
                <c:pt idx="16">
                  <c:v>189.21139192701142</c:v>
                </c:pt>
                <c:pt idx="17">
                  <c:v>183.90268549207769</c:v>
                </c:pt>
                <c:pt idx="18">
                  <c:v>160.63431565512604</c:v>
                </c:pt>
                <c:pt idx="19">
                  <c:v>116.70452004705513</c:v>
                </c:pt>
                <c:pt idx="20">
                  <c:v>84.411799420601653</c:v>
                </c:pt>
                <c:pt idx="21">
                  <c:v>98.714126519505754</c:v>
                </c:pt>
                <c:pt idx="22">
                  <c:v>83.589289785807523</c:v>
                </c:pt>
                <c:pt idx="23">
                  <c:v>74.708501704446064</c:v>
                </c:pt>
                <c:pt idx="24">
                  <c:v>31.896693599301095</c:v>
                </c:pt>
                <c:pt idx="25">
                  <c:v>61.741052156079355</c:v>
                </c:pt>
                <c:pt idx="26">
                  <c:v>59.933537777500632</c:v>
                </c:pt>
                <c:pt idx="27">
                  <c:v>31.319911894929575</c:v>
                </c:pt>
                <c:pt idx="28">
                  <c:v>37.869159429064503</c:v>
                </c:pt>
                <c:pt idx="29">
                  <c:v>28.604367521815185</c:v>
                </c:pt>
                <c:pt idx="30">
                  <c:v>32.045116125792724</c:v>
                </c:pt>
                <c:pt idx="31">
                  <c:v>42.059940213531519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E1-4605-B948-B7D7EA23831A}"/>
            </c:ext>
          </c:extLst>
        </c:ser>
        <c:ser>
          <c:idx val="6"/>
          <c:order val="6"/>
          <c:tx>
            <c:strRef>
              <c:f>'Talnagögn (fyrir línurit)'!$A$36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28575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línurit)'!$C$36:$AH$36</c:f>
              <c:numCache>
                <c:formatCode>0</c:formatCode>
                <c:ptCount val="32"/>
                <c:pt idx="0">
                  <c:v>61.574334357545837</c:v>
                </c:pt>
                <c:pt idx="1">
                  <c:v>70.154014848439829</c:v>
                </c:pt>
                <c:pt idx="2">
                  <c:v>67.791788574964158</c:v>
                </c:pt>
                <c:pt idx="3">
                  <c:v>85.572844383378467</c:v>
                </c:pt>
                <c:pt idx="4">
                  <c:v>70.319060800123538</c:v>
                </c:pt>
                <c:pt idx="5">
                  <c:v>82.457990170658434</c:v>
                </c:pt>
                <c:pt idx="6">
                  <c:v>81.53239883625325</c:v>
                </c:pt>
                <c:pt idx="7">
                  <c:v>67.138591404165552</c:v>
                </c:pt>
                <c:pt idx="8">
                  <c:v>84.222237993796114</c:v>
                </c:pt>
                <c:pt idx="9">
                  <c:v>112.15179494287861</c:v>
                </c:pt>
                <c:pt idx="10">
                  <c:v>154.16614156765178</c:v>
                </c:pt>
                <c:pt idx="11">
                  <c:v>144.88875098397415</c:v>
                </c:pt>
                <c:pt idx="12">
                  <c:v>148.51789217619518</c:v>
                </c:pt>
                <c:pt idx="13">
                  <c:v>137.42801253995231</c:v>
                </c:pt>
                <c:pt idx="14">
                  <c:v>124.04475425748892</c:v>
                </c:pt>
                <c:pt idx="15">
                  <c:v>119.43739330616143</c:v>
                </c:pt>
                <c:pt idx="16">
                  <c:v>129.4591322935857</c:v>
                </c:pt>
                <c:pt idx="17">
                  <c:v>150.1365476380019</c:v>
                </c:pt>
                <c:pt idx="18">
                  <c:v>188.79046841169912</c:v>
                </c:pt>
                <c:pt idx="19">
                  <c:v>172.68275584137766</c:v>
                </c:pt>
                <c:pt idx="20">
                  <c:v>194.76400000000001</c:v>
                </c:pt>
                <c:pt idx="21">
                  <c:v>183.428</c:v>
                </c:pt>
                <c:pt idx="22">
                  <c:v>175.14867999999998</c:v>
                </c:pt>
                <c:pt idx="23">
                  <c:v>177.02600000000001</c:v>
                </c:pt>
                <c:pt idx="24">
                  <c:v>187.44652000000002</c:v>
                </c:pt>
                <c:pt idx="25">
                  <c:v>167.55332000000001</c:v>
                </c:pt>
                <c:pt idx="26">
                  <c:v>152.1463984264463</c:v>
                </c:pt>
                <c:pt idx="27">
                  <c:v>149.39019999999999</c:v>
                </c:pt>
                <c:pt idx="28">
                  <c:v>159.285</c:v>
                </c:pt>
                <c:pt idx="29">
                  <c:v>166.61846041329147</c:v>
                </c:pt>
                <c:pt idx="30">
                  <c:v>179.18884</c:v>
                </c:pt>
                <c:pt idx="31">
                  <c:v>179.70779999999999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E1-4605-B948-B7D7EA23831A}"/>
            </c:ext>
          </c:extLst>
        </c:ser>
        <c:ser>
          <c:idx val="7"/>
          <c:order val="7"/>
          <c:tx>
            <c:strRef>
              <c:f>'Talnagögn (fyrir línurit)'!$A$37</c:f>
              <c:strCache>
                <c:ptCount val="1"/>
                <c:pt idx="0">
                  <c:v>Annað</c:v>
                </c:pt>
              </c:strCache>
            </c:strRef>
          </c:tx>
          <c:spPr>
            <a:ln w="31750" cap="rnd">
              <a:solidFill>
                <a:srgbClr val="EBE10F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línurit)'!$C$37:$AH$37</c:f>
              <c:numCache>
                <c:formatCode>0</c:formatCode>
                <c:ptCount val="32"/>
                <c:pt idx="0">
                  <c:v>50.335770503307685</c:v>
                </c:pt>
                <c:pt idx="1">
                  <c:v>48.432159784438454</c:v>
                </c:pt>
                <c:pt idx="2">
                  <c:v>48.135635070863145</c:v>
                </c:pt>
                <c:pt idx="3">
                  <c:v>47.432715786530707</c:v>
                </c:pt>
                <c:pt idx="4">
                  <c:v>45.358698716172967</c:v>
                </c:pt>
                <c:pt idx="5">
                  <c:v>47.307615810321522</c:v>
                </c:pt>
                <c:pt idx="6">
                  <c:v>49.867642539432381</c:v>
                </c:pt>
                <c:pt idx="7">
                  <c:v>35.050761459775458</c:v>
                </c:pt>
                <c:pt idx="8">
                  <c:v>49.438386152948624</c:v>
                </c:pt>
                <c:pt idx="9">
                  <c:v>47.541566671626697</c:v>
                </c:pt>
                <c:pt idx="10">
                  <c:v>39.890457594883628</c:v>
                </c:pt>
                <c:pt idx="11">
                  <c:v>50.717565129013337</c:v>
                </c:pt>
                <c:pt idx="12">
                  <c:v>52.59919760114235</c:v>
                </c:pt>
                <c:pt idx="13">
                  <c:v>29.114709085181403</c:v>
                </c:pt>
                <c:pt idx="14">
                  <c:v>49.014626648300236</c:v>
                </c:pt>
                <c:pt idx="15">
                  <c:v>50.944391765060573</c:v>
                </c:pt>
                <c:pt idx="16">
                  <c:v>49.24919537009373</c:v>
                </c:pt>
                <c:pt idx="17">
                  <c:v>45.682439181580776</c:v>
                </c:pt>
                <c:pt idx="18">
                  <c:v>26.832804307158312</c:v>
                </c:pt>
                <c:pt idx="19">
                  <c:v>23.658814993418673</c:v>
                </c:pt>
                <c:pt idx="20">
                  <c:v>33.231316830541346</c:v>
                </c:pt>
                <c:pt idx="21">
                  <c:v>23.771072831169704</c:v>
                </c:pt>
                <c:pt idx="22">
                  <c:v>17.499943440361449</c:v>
                </c:pt>
                <c:pt idx="23">
                  <c:v>14.551063257402575</c:v>
                </c:pt>
                <c:pt idx="24">
                  <c:v>21.599419924997392</c:v>
                </c:pt>
                <c:pt idx="25">
                  <c:v>13.08241633900434</c:v>
                </c:pt>
                <c:pt idx="26">
                  <c:v>10.745957758601207</c:v>
                </c:pt>
                <c:pt idx="27">
                  <c:v>14.781438724320424</c:v>
                </c:pt>
                <c:pt idx="28">
                  <c:v>11.828864198546171</c:v>
                </c:pt>
                <c:pt idx="29">
                  <c:v>15.605468242440566</c:v>
                </c:pt>
                <c:pt idx="30">
                  <c:v>11.026885169714433</c:v>
                </c:pt>
                <c:pt idx="31">
                  <c:v>12.632049358188397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E1-4605-B948-B7D7EA23831A}"/>
            </c:ext>
          </c:extLst>
        </c:ser>
        <c:ser>
          <c:idx val="11"/>
          <c:order val="8"/>
          <c:tx>
            <c:v>Fiskiskip proj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línurit)'!$C$50:$BK$50</c:f>
              <c:numCache>
                <c:formatCode>0</c:formatCode>
                <c:ptCount val="61"/>
                <c:pt idx="31">
                  <c:v>574.18107497655603</c:v>
                </c:pt>
                <c:pt idx="32">
                  <c:v>615.12363721885322</c:v>
                </c:pt>
                <c:pt idx="33">
                  <c:v>539.46813801787994</c:v>
                </c:pt>
                <c:pt idx="34">
                  <c:v>535.19332834194336</c:v>
                </c:pt>
                <c:pt idx="35">
                  <c:v>528.9150000406554</c:v>
                </c:pt>
                <c:pt idx="36">
                  <c:v>517.75415825085304</c:v>
                </c:pt>
                <c:pt idx="37">
                  <c:v>502.85807201486125</c:v>
                </c:pt>
                <c:pt idx="38">
                  <c:v>480.71026674235355</c:v>
                </c:pt>
                <c:pt idx="39">
                  <c:v>467.88418217324306</c:v>
                </c:pt>
                <c:pt idx="40">
                  <c:v>458.41628083021328</c:v>
                </c:pt>
                <c:pt idx="41">
                  <c:v>450.97046398925784</c:v>
                </c:pt>
                <c:pt idx="42">
                  <c:v>444.18700603653508</c:v>
                </c:pt>
                <c:pt idx="43">
                  <c:v>437.17904045354652</c:v>
                </c:pt>
                <c:pt idx="44">
                  <c:v>429.36389552469205</c:v>
                </c:pt>
                <c:pt idx="45">
                  <c:v>420.35377255686001</c:v>
                </c:pt>
                <c:pt idx="46">
                  <c:v>409.90271909452593</c:v>
                </c:pt>
                <c:pt idx="47">
                  <c:v>397.95217537740757</c:v>
                </c:pt>
                <c:pt idx="48">
                  <c:v>384.32979993481132</c:v>
                </c:pt>
                <c:pt idx="49">
                  <c:v>369.23105050625452</c:v>
                </c:pt>
                <c:pt idx="50">
                  <c:v>352.66668723021894</c:v>
                </c:pt>
                <c:pt idx="51">
                  <c:v>334.75177981550081</c:v>
                </c:pt>
                <c:pt idx="52">
                  <c:v>315.81641162067694</c:v>
                </c:pt>
                <c:pt idx="53">
                  <c:v>295.94236299135338</c:v>
                </c:pt>
                <c:pt idx="54">
                  <c:v>275.19764325487591</c:v>
                </c:pt>
                <c:pt idx="55">
                  <c:v>261.94706437150052</c:v>
                </c:pt>
                <c:pt idx="56">
                  <c:v>247.42200366571589</c:v>
                </c:pt>
                <c:pt idx="57">
                  <c:v>231.96507878528118</c:v>
                </c:pt>
                <c:pt idx="58">
                  <c:v>215.66223609470768</c:v>
                </c:pt>
                <c:pt idx="59">
                  <c:v>198.72103959825145</c:v>
                </c:pt>
                <c:pt idx="60">
                  <c:v>181.51347710699005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E1-4605-B948-B7D7EA23831A}"/>
            </c:ext>
          </c:extLst>
        </c:ser>
        <c:ser>
          <c:idx val="12"/>
          <c:order val="9"/>
          <c:tx>
            <c:v>Vegasam proj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línurit)'!$C$51:$BK$51</c:f>
              <c:numCache>
                <c:formatCode>0</c:formatCode>
                <c:ptCount val="61"/>
                <c:pt idx="31">
                  <c:v>859.60444748389216</c:v>
                </c:pt>
                <c:pt idx="32">
                  <c:v>924.86282441693936</c:v>
                </c:pt>
                <c:pt idx="33">
                  <c:v>920.58505252949601</c:v>
                </c:pt>
                <c:pt idx="34">
                  <c:v>899.84253439019767</c:v>
                </c:pt>
                <c:pt idx="35">
                  <c:v>873.2722887563973</c:v>
                </c:pt>
                <c:pt idx="36">
                  <c:v>835.26443772361051</c:v>
                </c:pt>
                <c:pt idx="37">
                  <c:v>794.13638757397814</c:v>
                </c:pt>
                <c:pt idx="38">
                  <c:v>759.26451949078103</c:v>
                </c:pt>
                <c:pt idx="39">
                  <c:v>722.77725469680047</c:v>
                </c:pt>
                <c:pt idx="40">
                  <c:v>680.20184242534992</c:v>
                </c:pt>
                <c:pt idx="41">
                  <c:v>643.28069901764627</c:v>
                </c:pt>
                <c:pt idx="42">
                  <c:v>605.07107284463314</c:v>
                </c:pt>
                <c:pt idx="43">
                  <c:v>565.63127002662543</c:v>
                </c:pt>
                <c:pt idx="44">
                  <c:v>525.04844054163789</c:v>
                </c:pt>
                <c:pt idx="45">
                  <c:v>483.42914855912505</c:v>
                </c:pt>
                <c:pt idx="46">
                  <c:v>440.61291427964898</c:v>
                </c:pt>
                <c:pt idx="47">
                  <c:v>396.74860015332735</c:v>
                </c:pt>
                <c:pt idx="48">
                  <c:v>352.26182847744127</c:v>
                </c:pt>
                <c:pt idx="49">
                  <c:v>307.23542836546824</c:v>
                </c:pt>
                <c:pt idx="50">
                  <c:v>261.7409779179988</c:v>
                </c:pt>
                <c:pt idx="51">
                  <c:v>217.05245993987799</c:v>
                </c:pt>
                <c:pt idx="52">
                  <c:v>173.22111938844935</c:v>
                </c:pt>
                <c:pt idx="53">
                  <c:v>150.70999965943528</c:v>
                </c:pt>
                <c:pt idx="54">
                  <c:v>134.64496035565782</c:v>
                </c:pt>
                <c:pt idx="55">
                  <c:v>119.10009636229944</c:v>
                </c:pt>
                <c:pt idx="56">
                  <c:v>104.18213721807281</c:v>
                </c:pt>
                <c:pt idx="57">
                  <c:v>89.895566463468299</c:v>
                </c:pt>
                <c:pt idx="58">
                  <c:v>76.24429791788846</c:v>
                </c:pt>
                <c:pt idx="59">
                  <c:v>63.232647457888149</c:v>
                </c:pt>
                <c:pt idx="60">
                  <c:v>55.346206591569199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EE1-4605-B948-B7D7EA23831A}"/>
            </c:ext>
          </c:extLst>
        </c:ser>
        <c:ser>
          <c:idx val="13"/>
          <c:order val="10"/>
          <c:tx>
            <c:v>Strand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línurit)'!$C$53:$BK$53</c:f>
              <c:numCache>
                <c:formatCode>0</c:formatCode>
                <c:ptCount val="61"/>
                <c:pt idx="31">
                  <c:v>17.515177835835175</c:v>
                </c:pt>
                <c:pt idx="32">
                  <c:v>25.411178847337119</c:v>
                </c:pt>
                <c:pt idx="33">
                  <c:v>25.408069436558677</c:v>
                </c:pt>
                <c:pt idx="34">
                  <c:v>25.401840911629666</c:v>
                </c:pt>
                <c:pt idx="35">
                  <c:v>25.392489575995285</c:v>
                </c:pt>
                <c:pt idx="36">
                  <c:v>25.087018295966004</c:v>
                </c:pt>
                <c:pt idx="37">
                  <c:v>25.082415276091162</c:v>
                </c:pt>
                <c:pt idx="38">
                  <c:v>25.074811817469357</c:v>
                </c:pt>
                <c:pt idx="39">
                  <c:v>25.064205849768182</c:v>
                </c:pt>
                <c:pt idx="40">
                  <c:v>24.201008587524584</c:v>
                </c:pt>
                <c:pt idx="41">
                  <c:v>22.812620711904906</c:v>
                </c:pt>
                <c:pt idx="42">
                  <c:v>21.049922536950213</c:v>
                </c:pt>
                <c:pt idx="43">
                  <c:v>18.915921766726282</c:v>
                </c:pt>
                <c:pt idx="44">
                  <c:v>16.476438965444359</c:v>
                </c:pt>
                <c:pt idx="45">
                  <c:v>13.864443693321384</c:v>
                </c:pt>
                <c:pt idx="46">
                  <c:v>11.257047164140369</c:v>
                </c:pt>
                <c:pt idx="47">
                  <c:v>8.8305101246320703</c:v>
                </c:pt>
                <c:pt idx="48">
                  <c:v>6.7155747706500666</c:v>
                </c:pt>
                <c:pt idx="49">
                  <c:v>4.9752155391431021</c:v>
                </c:pt>
                <c:pt idx="50">
                  <c:v>3.6097310900236201</c:v>
                </c:pt>
                <c:pt idx="51">
                  <c:v>2.5779734403230963</c:v>
                </c:pt>
                <c:pt idx="52">
                  <c:v>1.8204073568308872</c:v>
                </c:pt>
                <c:pt idx="53">
                  <c:v>1.2758280711674868</c:v>
                </c:pt>
                <c:pt idx="54">
                  <c:v>0.89031093089386182</c:v>
                </c:pt>
                <c:pt idx="55">
                  <c:v>0.6203610247164395</c:v>
                </c:pt>
                <c:pt idx="56">
                  <c:v>0.43278334762731824</c:v>
                </c:pt>
                <c:pt idx="57">
                  <c:v>0.30314159348947867</c:v>
                </c:pt>
                <c:pt idx="58">
                  <c:v>0.21387452382998723</c:v>
                </c:pt>
                <c:pt idx="59">
                  <c:v>0.15256468798015022</c:v>
                </c:pt>
                <c:pt idx="60">
                  <c:v>0.1105279786542534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EE1-4605-B948-B7D7EA23831A}"/>
            </c:ext>
          </c:extLst>
        </c:ser>
        <c:ser>
          <c:idx val="14"/>
          <c:order val="11"/>
          <c:tx>
            <c:v>Vélar og tæki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línurit)'!$C$54:$BK$54</c:f>
              <c:numCache>
                <c:formatCode>0</c:formatCode>
                <c:ptCount val="61"/>
                <c:pt idx="31">
                  <c:v>60.291972034396778</c:v>
                </c:pt>
                <c:pt idx="32">
                  <c:v>106.94769041841877</c:v>
                </c:pt>
                <c:pt idx="33">
                  <c:v>101.63789587173207</c:v>
                </c:pt>
                <c:pt idx="34">
                  <c:v>100.82892844188774</c:v>
                </c:pt>
                <c:pt idx="35">
                  <c:v>99.683911139819514</c:v>
                </c:pt>
                <c:pt idx="36">
                  <c:v>98.037307234894683</c:v>
                </c:pt>
                <c:pt idx="37">
                  <c:v>95.971382470409949</c:v>
                </c:pt>
                <c:pt idx="38">
                  <c:v>93.656283585047532</c:v>
                </c:pt>
                <c:pt idx="39">
                  <c:v>91.199140383593999</c:v>
                </c:pt>
                <c:pt idx="40">
                  <c:v>88.537154577434748</c:v>
                </c:pt>
                <c:pt idx="41">
                  <c:v>85.355835178897422</c:v>
                </c:pt>
                <c:pt idx="42">
                  <c:v>82.270863578601535</c:v>
                </c:pt>
                <c:pt idx="43">
                  <c:v>78.906961075574969</c:v>
                </c:pt>
                <c:pt idx="44">
                  <c:v>75.259116374799973</c:v>
                </c:pt>
                <c:pt idx="45">
                  <c:v>71.3407647239912</c:v>
                </c:pt>
                <c:pt idx="46">
                  <c:v>67.988307484445471</c:v>
                </c:pt>
                <c:pt idx="47">
                  <c:v>64.337643153790964</c:v>
                </c:pt>
                <c:pt idx="48">
                  <c:v>60.436511523471509</c:v>
                </c:pt>
                <c:pt idx="49">
                  <c:v>56.346064746819302</c:v>
                </c:pt>
                <c:pt idx="50">
                  <c:v>52.138665923172979</c:v>
                </c:pt>
                <c:pt idx="51">
                  <c:v>47.894665964074903</c:v>
                </c:pt>
                <c:pt idx="52">
                  <c:v>43.695093755583088</c:v>
                </c:pt>
                <c:pt idx="53">
                  <c:v>39.617416035681927</c:v>
                </c:pt>
                <c:pt idx="54">
                  <c:v>35.72911136271653</c:v>
                </c:pt>
                <c:pt idx="55">
                  <c:v>32.083810192094084</c:v>
                </c:pt>
                <c:pt idx="56">
                  <c:v>28.720246709257836</c:v>
                </c:pt>
                <c:pt idx="57">
                  <c:v>25.661654888566911</c:v>
                </c:pt>
                <c:pt idx="58">
                  <c:v>22.917056747450687</c:v>
                </c:pt>
                <c:pt idx="59">
                  <c:v>20.483416566182196</c:v>
                </c:pt>
                <c:pt idx="60">
                  <c:v>18.348247817705868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E1-4605-B948-B7D7EA23831A}"/>
            </c:ext>
          </c:extLst>
        </c:ser>
        <c:ser>
          <c:idx val="15"/>
          <c:order val="12"/>
          <c:tx>
            <c:v>Innanlandflug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línurit)'!$C$52:$BK$52</c:f>
              <c:numCache>
                <c:formatCode>0</c:formatCode>
                <c:ptCount val="61"/>
                <c:pt idx="31">
                  <c:v>20.8932966504</c:v>
                </c:pt>
                <c:pt idx="32">
                  <c:v>24.178919222655466</c:v>
                </c:pt>
                <c:pt idx="33">
                  <c:v>24.995760104187777</c:v>
                </c:pt>
                <c:pt idx="34">
                  <c:v>25.812272180928677</c:v>
                </c:pt>
                <c:pt idx="35">
                  <c:v>26.599991021023776</c:v>
                </c:pt>
                <c:pt idx="36">
                  <c:v>27.347270695159207</c:v>
                </c:pt>
                <c:pt idx="37">
                  <c:v>27.071170768553785</c:v>
                </c:pt>
                <c:pt idx="38">
                  <c:v>26.743379941556139</c:v>
                </c:pt>
                <c:pt idx="39">
                  <c:v>26.348666967611685</c:v>
                </c:pt>
                <c:pt idx="40">
                  <c:v>25.83905029831703</c:v>
                </c:pt>
                <c:pt idx="41">
                  <c:v>25.158318935393975</c:v>
                </c:pt>
                <c:pt idx="42">
                  <c:v>24.084275883802402</c:v>
                </c:pt>
                <c:pt idx="43">
                  <c:v>22.46613351853442</c:v>
                </c:pt>
                <c:pt idx="44">
                  <c:v>20.19357980880643</c:v>
                </c:pt>
                <c:pt idx="45">
                  <c:v>17.283264372462593</c:v>
                </c:pt>
                <c:pt idx="46">
                  <c:v>13.956330008004088</c:v>
                </c:pt>
                <c:pt idx="47">
                  <c:v>10.60230244772651</c:v>
                </c:pt>
                <c:pt idx="48">
                  <c:v>7.6164240674424519</c:v>
                </c:pt>
                <c:pt idx="49">
                  <c:v>5.2328310582426587</c:v>
                </c:pt>
                <c:pt idx="50">
                  <c:v>3.4851346349927472</c:v>
                </c:pt>
                <c:pt idx="51">
                  <c:v>2.2781201258117347</c:v>
                </c:pt>
                <c:pt idx="52">
                  <c:v>1.4751741301472254</c:v>
                </c:pt>
                <c:pt idx="53">
                  <c:v>0.95232963989123276</c:v>
                </c:pt>
                <c:pt idx="54">
                  <c:v>0.61539806692755861</c:v>
                </c:pt>
                <c:pt idx="55">
                  <c:v>0.39901686226934308</c:v>
                </c:pt>
                <c:pt idx="56">
                  <c:v>0.25996681710538694</c:v>
                </c:pt>
                <c:pt idx="57">
                  <c:v>0.17034235004216886</c:v>
                </c:pt>
                <c:pt idx="58">
                  <c:v>0.11231989844311846</c:v>
                </c:pt>
                <c:pt idx="59">
                  <c:v>7.4552971108640315E-2</c:v>
                </c:pt>
                <c:pt idx="60">
                  <c:v>4.9823770430426226E-2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EE1-4605-B948-B7D7EA23831A}"/>
            </c:ext>
          </c:extLst>
        </c:ser>
        <c:ser>
          <c:idx val="9"/>
          <c:order val="13"/>
          <c:tx>
            <c:v>Jarðvarma proj</c:v>
          </c:tx>
          <c:spPr>
            <a:ln w="3175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línurit)'!$C$56:$BK$56</c:f>
              <c:numCache>
                <c:formatCode>0</c:formatCode>
                <c:ptCount val="61"/>
                <c:pt idx="31">
                  <c:v>179.70779999999999</c:v>
                </c:pt>
                <c:pt idx="32">
                  <c:v>168.32118141703276</c:v>
                </c:pt>
                <c:pt idx="33">
                  <c:v>166.22121958698375</c:v>
                </c:pt>
                <c:pt idx="34">
                  <c:v>165.1397639371512</c:v>
                </c:pt>
                <c:pt idx="35">
                  <c:v>135.36147446176756</c:v>
                </c:pt>
                <c:pt idx="36">
                  <c:v>123.84531748708437</c:v>
                </c:pt>
                <c:pt idx="37">
                  <c:v>123.90359436770861</c:v>
                </c:pt>
                <c:pt idx="38">
                  <c:v>123.96187124833286</c:v>
                </c:pt>
                <c:pt idx="39">
                  <c:v>124.0201481289571</c:v>
                </c:pt>
                <c:pt idx="40">
                  <c:v>111.30342500958133</c:v>
                </c:pt>
                <c:pt idx="41">
                  <c:v>111.26656344989345</c:v>
                </c:pt>
                <c:pt idx="42">
                  <c:v>111.23170189020558</c:v>
                </c:pt>
                <c:pt idx="43">
                  <c:v>111.19884033051771</c:v>
                </c:pt>
                <c:pt idx="44">
                  <c:v>111.16797877082982</c:v>
                </c:pt>
                <c:pt idx="45">
                  <c:v>111.28380941270255</c:v>
                </c:pt>
                <c:pt idx="46">
                  <c:v>111.2582723275743</c:v>
                </c:pt>
                <c:pt idx="47">
                  <c:v>111.23273524244607</c:v>
                </c:pt>
                <c:pt idx="48">
                  <c:v>111.21119815731785</c:v>
                </c:pt>
                <c:pt idx="49">
                  <c:v>111.18866107218962</c:v>
                </c:pt>
                <c:pt idx="50">
                  <c:v>111.32243856142019</c:v>
                </c:pt>
                <c:pt idx="51">
                  <c:v>111.30871544204443</c:v>
                </c:pt>
                <c:pt idx="52">
                  <c:v>111.29899232266867</c:v>
                </c:pt>
                <c:pt idx="53">
                  <c:v>111.29126920329291</c:v>
                </c:pt>
                <c:pt idx="54">
                  <c:v>111.28554608391717</c:v>
                </c:pt>
                <c:pt idx="55">
                  <c:v>111.2818229645414</c:v>
                </c:pt>
                <c:pt idx="56">
                  <c:v>111.27909984516565</c:v>
                </c:pt>
                <c:pt idx="57">
                  <c:v>111.2783767257899</c:v>
                </c:pt>
                <c:pt idx="58">
                  <c:v>111.28065360641413</c:v>
                </c:pt>
                <c:pt idx="59">
                  <c:v>111.28293048703839</c:v>
                </c:pt>
                <c:pt idx="60">
                  <c:v>111.28820736766261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EE1-4605-B948-B7D7EA23831A}"/>
            </c:ext>
          </c:extLst>
        </c:ser>
        <c:ser>
          <c:idx val="10"/>
          <c:order val="14"/>
          <c:tx>
            <c:v>Eldsneytisbr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línurit)'!$C$55:$BK$55</c:f>
              <c:numCache>
                <c:formatCode>0</c:formatCode>
                <c:ptCount val="61"/>
                <c:pt idx="31">
                  <c:v>42.059940213531519</c:v>
                </c:pt>
                <c:pt idx="32">
                  <c:v>97.630791264372363</c:v>
                </c:pt>
                <c:pt idx="33">
                  <c:v>44.241094291098641</c:v>
                </c:pt>
                <c:pt idx="34">
                  <c:v>43.63322497587756</c:v>
                </c:pt>
                <c:pt idx="35">
                  <c:v>43.025355660656523</c:v>
                </c:pt>
                <c:pt idx="36">
                  <c:v>42.396586927152114</c:v>
                </c:pt>
                <c:pt idx="37">
                  <c:v>41.767818193647727</c:v>
                </c:pt>
                <c:pt idx="38">
                  <c:v>41.142035091326669</c:v>
                </c:pt>
                <c:pt idx="39">
                  <c:v>40.510280726638939</c:v>
                </c:pt>
                <c:pt idx="40">
                  <c:v>39.881511993134531</c:v>
                </c:pt>
                <c:pt idx="41">
                  <c:v>39.249757628446808</c:v>
                </c:pt>
                <c:pt idx="42">
                  <c:v>38.620988894942414</c:v>
                </c:pt>
                <c:pt idx="43">
                  <c:v>37.989234530254706</c:v>
                </c:pt>
                <c:pt idx="44">
                  <c:v>37.360465796750304</c:v>
                </c:pt>
                <c:pt idx="45">
                  <c:v>36.725725800879246</c:v>
                </c:pt>
                <c:pt idx="46">
                  <c:v>36.090985805008167</c:v>
                </c:pt>
                <c:pt idx="47">
                  <c:v>35.459231440320444</c:v>
                </c:pt>
                <c:pt idx="48">
                  <c:v>34.824491444449393</c:v>
                </c:pt>
                <c:pt idx="49">
                  <c:v>34.189751448578313</c:v>
                </c:pt>
                <c:pt idx="50">
                  <c:v>33.552025821523927</c:v>
                </c:pt>
                <c:pt idx="51">
                  <c:v>33.202984835443644</c:v>
                </c:pt>
                <c:pt idx="52">
                  <c:v>32.847972586996676</c:v>
                </c:pt>
                <c:pt idx="53">
                  <c:v>32.492960338549736</c:v>
                </c:pt>
                <c:pt idx="54">
                  <c:v>32.14093372128611</c:v>
                </c:pt>
                <c:pt idx="55">
                  <c:v>31.785921472839163</c:v>
                </c:pt>
                <c:pt idx="56">
                  <c:v>31.430909224392202</c:v>
                </c:pt>
                <c:pt idx="57">
                  <c:v>31.07291134476192</c:v>
                </c:pt>
                <c:pt idx="58">
                  <c:v>30.717899096314973</c:v>
                </c:pt>
                <c:pt idx="59">
                  <c:v>30.356915585501341</c:v>
                </c:pt>
                <c:pt idx="60">
                  <c:v>29.99593207468773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EE1-4605-B948-B7D7EA23831A}"/>
            </c:ext>
          </c:extLst>
        </c:ser>
        <c:ser>
          <c:idx val="8"/>
          <c:order val="15"/>
          <c:tx>
            <c:v>Annað proj</c:v>
          </c:tx>
          <c:spPr>
            <a:ln w="31750" cap="rnd">
              <a:solidFill>
                <a:srgbClr val="EBE1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línurit)'!$C$57:$BK$57</c:f>
              <c:numCache>
                <c:formatCode>0</c:formatCode>
                <c:ptCount val="61"/>
                <c:pt idx="31">
                  <c:v>12.632049358188397</c:v>
                </c:pt>
                <c:pt idx="32">
                  <c:v>10.538705201565108</c:v>
                </c:pt>
                <c:pt idx="33">
                  <c:v>10.630142893573293</c:v>
                </c:pt>
                <c:pt idx="34">
                  <c:v>10.681046199991897</c:v>
                </c:pt>
                <c:pt idx="35">
                  <c:v>10.679370891926055</c:v>
                </c:pt>
                <c:pt idx="36">
                  <c:v>10.68951069005152</c:v>
                </c:pt>
                <c:pt idx="37">
                  <c:v>10.579086561333497</c:v>
                </c:pt>
                <c:pt idx="38">
                  <c:v>10.47709641211668</c:v>
                </c:pt>
                <c:pt idx="39">
                  <c:v>10.394789950552649</c:v>
                </c:pt>
                <c:pt idx="40">
                  <c:v>10.324716124883707</c:v>
                </c:pt>
                <c:pt idx="41">
                  <c:v>10.134690788521766</c:v>
                </c:pt>
                <c:pt idx="42">
                  <c:v>10.144626743364142</c:v>
                </c:pt>
                <c:pt idx="43">
                  <c:v>10.152803466361547</c:v>
                </c:pt>
                <c:pt idx="44">
                  <c:v>10.159356809579322</c:v>
                </c:pt>
                <c:pt idx="45">
                  <c:v>10.172750396191532</c:v>
                </c:pt>
                <c:pt idx="46">
                  <c:v>10.183706814524385</c:v>
                </c:pt>
                <c:pt idx="47">
                  <c:v>10.195087429115574</c:v>
                </c:pt>
                <c:pt idx="48">
                  <c:v>10.205219341805559</c:v>
                </c:pt>
                <c:pt idx="49">
                  <c:v>10.212788545977219</c:v>
                </c:pt>
                <c:pt idx="50">
                  <c:v>10.220179675300983</c:v>
                </c:pt>
                <c:pt idx="51">
                  <c:v>10.226595900647339</c:v>
                </c:pt>
                <c:pt idx="52">
                  <c:v>10.235086857436386</c:v>
                </c:pt>
                <c:pt idx="53">
                  <c:v>10.240590456229711</c:v>
                </c:pt>
                <c:pt idx="54">
                  <c:v>10.247467720655663</c:v>
                </c:pt>
                <c:pt idx="55">
                  <c:v>10.254149209809043</c:v>
                </c:pt>
                <c:pt idx="56">
                  <c:v>10.259251680986495</c:v>
                </c:pt>
                <c:pt idx="57">
                  <c:v>10.267074152610405</c:v>
                </c:pt>
                <c:pt idx="58">
                  <c:v>10.273976961950837</c:v>
                </c:pt>
                <c:pt idx="59">
                  <c:v>10.27685240021367</c:v>
                </c:pt>
                <c:pt idx="60">
                  <c:v>10.282425599619501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3EE1-4605-B948-B7D7EA238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154431"/>
        <c:axId val="157861695"/>
        <c:extLst/>
      </c:lineChart>
      <c:dateAx>
        <c:axId val="428154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57861695"/>
        <c:crosses val="autoZero"/>
        <c:auto val="0"/>
        <c:lblOffset val="100"/>
        <c:baseTimeUnit val="days"/>
        <c:majorUnit val="5"/>
        <c:majorTimeUnit val="days"/>
      </c:dateAx>
      <c:valAx>
        <c:axId val="15786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 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2546248153569733E-4"/>
              <c:y val="0.234986474229759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2815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1.3026393020450833E-2"/>
          <c:y val="0.8858054651184103"/>
          <c:w val="0.98628632893199986"/>
          <c:h val="0.11419453488158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344444444445"/>
          <c:y val="4.3117283950617286E-2"/>
          <c:w val="0.86146966666666669"/>
          <c:h val="0.75980957630529655"/>
        </c:manualLayout>
      </c:layout>
      <c:lineChart>
        <c:grouping val="standard"/>
        <c:varyColors val="0"/>
        <c:ser>
          <c:idx val="2"/>
          <c:order val="0"/>
          <c:tx>
            <c:strRef>
              <c:f>'Talnagögn (fyrir línurit)'!$A$63</c:f>
              <c:strCache>
                <c:ptCount val="1"/>
                <c:pt idx="0">
                  <c:v>Álframleiðsla</c:v>
                </c:pt>
              </c:strCache>
            </c:strRef>
          </c:tx>
          <c:spPr>
            <a:ln w="31750" cap="rnd">
              <a:solidFill>
                <a:srgbClr val="FFAF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línurit)'!$C$63:$AH$63</c:f>
              <c:numCache>
                <c:formatCode>0</c:formatCode>
                <c:ptCount val="32"/>
                <c:pt idx="0">
                  <c:v>584.02647277080598</c:v>
                </c:pt>
                <c:pt idx="1">
                  <c:v>511.273947602943</c:v>
                </c:pt>
                <c:pt idx="2">
                  <c:v>301.38514547007009</c:v>
                </c:pt>
                <c:pt idx="3">
                  <c:v>220.97402310838271</c:v>
                </c:pt>
                <c:pt idx="4">
                  <c:v>198.23658153612337</c:v>
                </c:pt>
                <c:pt idx="5">
                  <c:v>216.34383922975644</c:v>
                </c:pt>
                <c:pt idx="6">
                  <c:v>186.93379884741088</c:v>
                </c:pt>
                <c:pt idx="7">
                  <c:v>280.12409822292682</c:v>
                </c:pt>
                <c:pt idx="8">
                  <c:v>462.00564836059743</c:v>
                </c:pt>
                <c:pt idx="9">
                  <c:v>537.93035391162721</c:v>
                </c:pt>
                <c:pt idx="10">
                  <c:v>487.74535268246626</c:v>
                </c:pt>
                <c:pt idx="11">
                  <c:v>479.60292131211997</c:v>
                </c:pt>
                <c:pt idx="12">
                  <c:v>478.11541899358679</c:v>
                </c:pt>
                <c:pt idx="13">
                  <c:v>473.56894969857348</c:v>
                </c:pt>
                <c:pt idx="14">
                  <c:v>456.78557352619629</c:v>
                </c:pt>
                <c:pt idx="15">
                  <c:v>444.80851616708713</c:v>
                </c:pt>
                <c:pt idx="16">
                  <c:v>869.57185988485026</c:v>
                </c:pt>
                <c:pt idx="17">
                  <c:v>990.98126629758121</c:v>
                </c:pt>
                <c:pt idx="18">
                  <c:v>1556.7584922170536</c:v>
                </c:pt>
                <c:pt idx="19">
                  <c:v>1393.4018646112659</c:v>
                </c:pt>
                <c:pt idx="20">
                  <c:v>1391.9209450624717</c:v>
                </c:pt>
                <c:pt idx="21">
                  <c:v>1281.3105455922127</c:v>
                </c:pt>
                <c:pt idx="22">
                  <c:v>1328.7342410906138</c:v>
                </c:pt>
                <c:pt idx="23">
                  <c:v>1353.4714335748733</c:v>
                </c:pt>
                <c:pt idx="24">
                  <c:v>1368.5549133196287</c:v>
                </c:pt>
                <c:pt idx="25">
                  <c:v>1392.8009611325194</c:v>
                </c:pt>
                <c:pt idx="26">
                  <c:v>1354.0817500285532</c:v>
                </c:pt>
                <c:pt idx="27">
                  <c:v>1385.559079923195</c:v>
                </c:pt>
                <c:pt idx="28">
                  <c:v>1382.5326490562106</c:v>
                </c:pt>
                <c:pt idx="29">
                  <c:v>1363.2348061869016</c:v>
                </c:pt>
                <c:pt idx="30">
                  <c:v>1347.2027898796412</c:v>
                </c:pt>
                <c:pt idx="31">
                  <c:v>1361.0898434635815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D-44FB-8DFE-E81665FB1DB5}"/>
            </c:ext>
          </c:extLst>
        </c:ser>
        <c:ser>
          <c:idx val="6"/>
          <c:order val="1"/>
          <c:tx>
            <c:strRef>
              <c:f>'Talnagögn (fyrir línurit)'!$A$64</c:f>
              <c:strCache>
                <c:ptCount val="1"/>
                <c:pt idx="0">
                  <c:v>Annar málmiðnaður</c:v>
                </c:pt>
              </c:strCache>
            </c:strRef>
          </c:tx>
          <c:spPr>
            <a:ln w="31750" cap="rnd">
              <a:solidFill>
                <a:srgbClr val="FF69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línurit)'!$C$64:$AH$64</c:f>
              <c:numCache>
                <c:formatCode>0</c:formatCode>
                <c:ptCount val="32"/>
                <c:pt idx="0">
                  <c:v>210.55472170666667</c:v>
                </c:pt>
                <c:pt idx="1">
                  <c:v>176.80528261706667</c:v>
                </c:pt>
                <c:pt idx="2">
                  <c:v>188.28332888506674</c:v>
                </c:pt>
                <c:pt idx="3">
                  <c:v>238.53559058533341</c:v>
                </c:pt>
                <c:pt idx="4">
                  <c:v>232.49217533253341</c:v>
                </c:pt>
                <c:pt idx="5">
                  <c:v>245.96401927226668</c:v>
                </c:pt>
                <c:pt idx="6">
                  <c:v>235.22782835253329</c:v>
                </c:pt>
                <c:pt idx="7">
                  <c:v>257.17700316373327</c:v>
                </c:pt>
                <c:pt idx="8">
                  <c:v>198.58720348559996</c:v>
                </c:pt>
                <c:pt idx="9">
                  <c:v>257.83106455839993</c:v>
                </c:pt>
                <c:pt idx="10">
                  <c:v>365.65036656475542</c:v>
                </c:pt>
                <c:pt idx="11">
                  <c:v>386.08921316544843</c:v>
                </c:pt>
                <c:pt idx="12">
                  <c:v>403.9326403148857</c:v>
                </c:pt>
                <c:pt idx="13">
                  <c:v>402.47385277209042</c:v>
                </c:pt>
                <c:pt idx="14">
                  <c:v>401.96736076842336</c:v>
                </c:pt>
                <c:pt idx="15">
                  <c:v>379.94289400639997</c:v>
                </c:pt>
                <c:pt idx="16">
                  <c:v>381.71962690880014</c:v>
                </c:pt>
                <c:pt idx="17">
                  <c:v>401.35289110400004</c:v>
                </c:pt>
                <c:pt idx="18">
                  <c:v>351.97302632799983</c:v>
                </c:pt>
                <c:pt idx="19">
                  <c:v>353.35887106239988</c:v>
                </c:pt>
                <c:pt idx="20">
                  <c:v>372.5620256512002</c:v>
                </c:pt>
                <c:pt idx="21">
                  <c:v>380.41566972484725</c:v>
                </c:pt>
                <c:pt idx="22">
                  <c:v>413.43718523066923</c:v>
                </c:pt>
                <c:pt idx="23">
                  <c:v>409.50779191578886</c:v>
                </c:pt>
                <c:pt idx="24">
                  <c:v>372.27909117182412</c:v>
                </c:pt>
                <c:pt idx="25">
                  <c:v>404.56447331306254</c:v>
                </c:pt>
                <c:pt idx="26">
                  <c:v>409.12563724381266</c:v>
                </c:pt>
                <c:pt idx="27">
                  <c:v>431.82186025965416</c:v>
                </c:pt>
                <c:pt idx="28">
                  <c:v>455.77922710046619</c:v>
                </c:pt>
                <c:pt idx="29">
                  <c:v>432.40627007368812</c:v>
                </c:pt>
                <c:pt idx="30">
                  <c:v>418.71234892799316</c:v>
                </c:pt>
                <c:pt idx="31">
                  <c:v>476.02459170932525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5D-44FB-8DFE-E81665FB1DB5}"/>
            </c:ext>
          </c:extLst>
        </c:ser>
        <c:ser>
          <c:idx val="9"/>
          <c:order val="2"/>
          <c:tx>
            <c:v>álfram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línurit)'!$C$72:$BK$72</c:f>
              <c:numCache>
                <c:formatCode>0</c:formatCode>
                <c:ptCount val="61"/>
                <c:pt idx="31">
                  <c:v>1361.0898434635815</c:v>
                </c:pt>
                <c:pt idx="32">
                  <c:v>1360.9074718680795</c:v>
                </c:pt>
                <c:pt idx="33">
                  <c:v>1394.4019487474986</c:v>
                </c:pt>
                <c:pt idx="34">
                  <c:v>1400.6925266115015</c:v>
                </c:pt>
                <c:pt idx="35">
                  <c:v>1395.4900359915839</c:v>
                </c:pt>
                <c:pt idx="36">
                  <c:v>1396.2322459915838</c:v>
                </c:pt>
                <c:pt idx="37">
                  <c:v>1396.2322459915838</c:v>
                </c:pt>
                <c:pt idx="38">
                  <c:v>1400.1794170203527</c:v>
                </c:pt>
                <c:pt idx="39">
                  <c:v>1398.4588759915839</c:v>
                </c:pt>
                <c:pt idx="40">
                  <c:v>1398.4588759915839</c:v>
                </c:pt>
                <c:pt idx="41">
                  <c:v>1398.4588759915839</c:v>
                </c:pt>
                <c:pt idx="42">
                  <c:v>1399.351877020353</c:v>
                </c:pt>
                <c:pt idx="43">
                  <c:v>1398.4588759915839</c:v>
                </c:pt>
                <c:pt idx="44">
                  <c:v>1398.4588759915839</c:v>
                </c:pt>
                <c:pt idx="45">
                  <c:v>1398.4588759915839</c:v>
                </c:pt>
                <c:pt idx="46">
                  <c:v>1399.351877020353</c:v>
                </c:pt>
                <c:pt idx="47">
                  <c:v>1398.4588759915839</c:v>
                </c:pt>
                <c:pt idx="48">
                  <c:v>1398.4588759915839</c:v>
                </c:pt>
                <c:pt idx="49">
                  <c:v>1398.4588759915839</c:v>
                </c:pt>
                <c:pt idx="50">
                  <c:v>1399.351877020353</c:v>
                </c:pt>
                <c:pt idx="51">
                  <c:v>1398.4588759915839</c:v>
                </c:pt>
                <c:pt idx="52">
                  <c:v>1398.4588759915839</c:v>
                </c:pt>
                <c:pt idx="53">
                  <c:v>1398.4588759915839</c:v>
                </c:pt>
                <c:pt idx="54">
                  <c:v>1399.351877020353</c:v>
                </c:pt>
                <c:pt idx="55">
                  <c:v>1398.4588759915839</c:v>
                </c:pt>
                <c:pt idx="56">
                  <c:v>1398.4588759915839</c:v>
                </c:pt>
                <c:pt idx="57">
                  <c:v>1398.4588759915839</c:v>
                </c:pt>
                <c:pt idx="58">
                  <c:v>1399.351877020353</c:v>
                </c:pt>
                <c:pt idx="59">
                  <c:v>1398.4588759915839</c:v>
                </c:pt>
                <c:pt idx="60">
                  <c:v>1398.4588759915839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5D-44FB-8DFE-E81665FB1DB5}"/>
            </c:ext>
          </c:extLst>
        </c:ser>
        <c:ser>
          <c:idx val="13"/>
          <c:order val="3"/>
          <c:tx>
            <c:v>Annað málm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'Talnagögn (fyrir línurit)'!$C$73:$BK$73</c:f>
              <c:numCache>
                <c:formatCode>0</c:formatCode>
                <c:ptCount val="61"/>
                <c:pt idx="31">
                  <c:v>476.02459170932525</c:v>
                </c:pt>
                <c:pt idx="32">
                  <c:v>527.98259159754843</c:v>
                </c:pt>
                <c:pt idx="33">
                  <c:v>537.53280210918638</c:v>
                </c:pt>
                <c:pt idx="34">
                  <c:v>531.5544841751223</c:v>
                </c:pt>
                <c:pt idx="35">
                  <c:v>525.5544841751223</c:v>
                </c:pt>
                <c:pt idx="36">
                  <c:v>519.5544841751223</c:v>
                </c:pt>
                <c:pt idx="37">
                  <c:v>513.5544841751223</c:v>
                </c:pt>
                <c:pt idx="38">
                  <c:v>507.5544841751223</c:v>
                </c:pt>
                <c:pt idx="39">
                  <c:v>501.5544841751223</c:v>
                </c:pt>
                <c:pt idx="40">
                  <c:v>495.5544841751223</c:v>
                </c:pt>
                <c:pt idx="41">
                  <c:v>489.5544841751223</c:v>
                </c:pt>
                <c:pt idx="42">
                  <c:v>483.5544841751223</c:v>
                </c:pt>
                <c:pt idx="43">
                  <c:v>477.5544841751223</c:v>
                </c:pt>
                <c:pt idx="44">
                  <c:v>471.5544841751223</c:v>
                </c:pt>
                <c:pt idx="45">
                  <c:v>465.5544841751223</c:v>
                </c:pt>
                <c:pt idx="46">
                  <c:v>459.5544841751223</c:v>
                </c:pt>
                <c:pt idx="47">
                  <c:v>453.5544841751223</c:v>
                </c:pt>
                <c:pt idx="48">
                  <c:v>447.5544841751223</c:v>
                </c:pt>
                <c:pt idx="49">
                  <c:v>441.5544841751223</c:v>
                </c:pt>
                <c:pt idx="50">
                  <c:v>435.5544841751223</c:v>
                </c:pt>
                <c:pt idx="51">
                  <c:v>429.5544841751223</c:v>
                </c:pt>
                <c:pt idx="52">
                  <c:v>423.5544841751223</c:v>
                </c:pt>
                <c:pt idx="53">
                  <c:v>417.5544841751223</c:v>
                </c:pt>
                <c:pt idx="54">
                  <c:v>411.5544841751223</c:v>
                </c:pt>
                <c:pt idx="55">
                  <c:v>405.5544841751223</c:v>
                </c:pt>
                <c:pt idx="56">
                  <c:v>399.5544841751223</c:v>
                </c:pt>
                <c:pt idx="57">
                  <c:v>393.5544841751223</c:v>
                </c:pt>
                <c:pt idx="58">
                  <c:v>387.5544841751223</c:v>
                </c:pt>
                <c:pt idx="59">
                  <c:v>381.5544841751223</c:v>
                </c:pt>
                <c:pt idx="60">
                  <c:v>375.5544841751223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5D-44FB-8DFE-E81665FB1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01472"/>
        <c:axId val="478601864"/>
      </c:line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5862210802052305E-4"/>
              <c:y val="0.25004883231222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3727141436162879E-3"/>
          <c:y val="0.90250074510619871"/>
          <c:w val="0.99086289543691841"/>
          <c:h val="9.749925489380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28000000000006E-2"/>
          <c:y val="3.3592795409081423E-2"/>
          <c:w val="0.88502288888888891"/>
          <c:h val="0.77976875190478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Talnagögn!$A$189</c:f>
              <c:strCache>
                <c:ptCount val="1"/>
                <c:pt idx="0">
                  <c:v>ETS 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Talnagögn!$R$189:$AH$189</c:f>
              <c:numCache>
                <c:formatCode>0</c:formatCode>
                <c:ptCount val="17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3C2-A2D6-577916A6581F}"/>
            </c:ext>
          </c:extLst>
        </c:ser>
        <c:ser>
          <c:idx val="0"/>
          <c:order val="1"/>
          <c:tx>
            <c:strRef>
              <c:f>Talnagögn!$A$191</c:f>
              <c:strCache>
                <c:ptCount val="1"/>
                <c:pt idx="0">
                  <c:v>BÁÍ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val>
            <c:numRef>
              <c:f>Talnagögn!$R$191:$AH$191</c:f>
              <c:numCache>
                <c:formatCode>0</c:formatCode>
                <c:ptCount val="17"/>
                <c:pt idx="0">
                  <c:v>3180.4498889757797</c:v>
                </c:pt>
                <c:pt idx="1">
                  <c:v>3317.522959867375</c:v>
                </c:pt>
                <c:pt idx="2">
                  <c:v>3487.6685692537594</c:v>
                </c:pt>
                <c:pt idx="3">
                  <c:v>3350.4504234489787</c:v>
                </c:pt>
                <c:pt idx="4">
                  <c:v>3215.5721876044458</c:v>
                </c:pt>
                <c:pt idx="5">
                  <c:v>3101.7804808368992</c:v>
                </c:pt>
                <c:pt idx="6">
                  <c:v>2991.0768278027367</c:v>
                </c:pt>
                <c:pt idx="7">
                  <c:v>2911.174405483458</c:v>
                </c:pt>
                <c:pt idx="8">
                  <c:v>2904.0553194569366</c:v>
                </c:pt>
                <c:pt idx="9">
                  <c:v>2922.9943361808073</c:v>
                </c:pt>
                <c:pt idx="10">
                  <c:v>2950.668486340167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</c:v>
                </c:pt>
                <c:pt idx="14">
                  <c:v>2893.2560431775091</c:v>
                </c:pt>
                <c:pt idx="15">
                  <c:v>2737.5269194687789</c:v>
                </c:pt>
                <c:pt idx="16">
                  <c:v>2797.9154226727787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8CA-4DF9-845C-ED9FB78F71A2}"/>
            </c:ext>
          </c:extLst>
        </c:ser>
        <c:ser>
          <c:idx val="3"/>
          <c:order val="2"/>
          <c:tx>
            <c:v>ETS proj.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Talnagögn!$R$196:$BK$196</c:f>
              <c:numCache>
                <c:formatCode>0</c:formatCode>
                <c:ptCount val="46"/>
                <c:pt idx="17">
                  <c:v>1894.9111680664937</c:v>
                </c:pt>
                <c:pt idx="18">
                  <c:v>1937.7801352287543</c:v>
                </c:pt>
                <c:pt idx="19">
                  <c:v>1938.039691876563</c:v>
                </c:pt>
                <c:pt idx="20">
                  <c:v>1926.787481027849</c:v>
                </c:pt>
                <c:pt idx="21">
                  <c:v>1921.4769877457195</c:v>
                </c:pt>
                <c:pt idx="22">
                  <c:v>1915.4242844635896</c:v>
                </c:pt>
                <c:pt idx="23">
                  <c:v>1913.3217352635622</c:v>
                </c:pt>
                <c:pt idx="24">
                  <c:v>1905.5484909526633</c:v>
                </c:pt>
                <c:pt idx="25">
                  <c:v>1899.4987707238668</c:v>
                </c:pt>
                <c:pt idx="26">
                  <c:v>1893.4460674417371</c:v>
                </c:pt>
                <c:pt idx="27">
                  <c:v>1888.2893482417094</c:v>
                </c:pt>
                <c:pt idx="28">
                  <c:v>1881.3436439308109</c:v>
                </c:pt>
                <c:pt idx="29">
                  <c:v>1875.2939237020144</c:v>
                </c:pt>
                <c:pt idx="30">
                  <c:v>1869.2412204198845</c:v>
                </c:pt>
                <c:pt idx="31">
                  <c:v>1864.0815181665237</c:v>
                </c:pt>
                <c:pt idx="32">
                  <c:v>1857.1387969089583</c:v>
                </c:pt>
                <c:pt idx="33">
                  <c:v>1851.0860936268286</c:v>
                </c:pt>
                <c:pt idx="34">
                  <c:v>1845.0363733980321</c:v>
                </c:pt>
                <c:pt idx="35">
                  <c:v>1839.8766711446713</c:v>
                </c:pt>
                <c:pt idx="36">
                  <c:v>1832.931911333666</c:v>
                </c:pt>
                <c:pt idx="37">
                  <c:v>1826.8771694980965</c:v>
                </c:pt>
                <c:pt idx="38">
                  <c:v>1820.8224276625269</c:v>
                </c:pt>
                <c:pt idx="39">
                  <c:v>1815.6636699090593</c:v>
                </c:pt>
                <c:pt idx="40">
                  <c:v>1808.715927044721</c:v>
                </c:pt>
                <c:pt idx="41">
                  <c:v>1802.6641682624847</c:v>
                </c:pt>
                <c:pt idx="42">
                  <c:v>1796.609426426915</c:v>
                </c:pt>
                <c:pt idx="43">
                  <c:v>1791.4506686734476</c:v>
                </c:pt>
                <c:pt idx="44">
                  <c:v>1784.5029258091092</c:v>
                </c:pt>
                <c:pt idx="45">
                  <c:v>1778.4481839735395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8CA-4DF9-845C-ED9FB78F71A2}"/>
            </c:ext>
          </c:extLst>
        </c:ser>
        <c:ser>
          <c:idx val="1"/>
          <c:order val="3"/>
          <c:tx>
            <c:v>BÁÍ proj.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Talnagögn!$R$198:$BK$198</c:f>
              <c:numCache>
                <c:formatCode>0</c:formatCode>
                <c:ptCount val="46"/>
                <c:pt idx="17">
                  <c:v>2972.5661393655728</c:v>
                </c:pt>
                <c:pt idx="18">
                  <c:v>2830.5674234431508</c:v>
                </c:pt>
                <c:pt idx="19">
                  <c:v>2795.7305000669403</c:v>
                </c:pt>
                <c:pt idx="20">
                  <c:v>2726.559110373847</c:v>
                </c:pt>
                <c:pt idx="21">
                  <c:v>2638.2692534068619</c:v>
                </c:pt>
                <c:pt idx="22">
                  <c:v>2578.2686566141952</c:v>
                </c:pt>
                <c:pt idx="23">
                  <c:v>2460.7506947707861</c:v>
                </c:pt>
                <c:pt idx="24">
                  <c:v>2400.0147400370706</c:v>
                </c:pt>
                <c:pt idx="25">
                  <c:v>2348.648729272154</c:v>
                </c:pt>
                <c:pt idx="26">
                  <c:v>2269.829930285774</c:v>
                </c:pt>
                <c:pt idx="27">
                  <c:v>2217.6892952758672</c:v>
                </c:pt>
                <c:pt idx="28">
                  <c:v>2169.5433690231066</c:v>
                </c:pt>
                <c:pt idx="29">
                  <c:v>2092.6574110422607</c:v>
                </c:pt>
                <c:pt idx="30">
                  <c:v>2026.3777263221268</c:v>
                </c:pt>
                <c:pt idx="31">
                  <c:v>1969.9294373277851</c:v>
                </c:pt>
                <c:pt idx="32">
                  <c:v>1904.0480426353656</c:v>
                </c:pt>
                <c:pt idx="33">
                  <c:v>1833.9691027091599</c:v>
                </c:pt>
                <c:pt idx="34">
                  <c:v>1762.3629551563113</c:v>
                </c:pt>
                <c:pt idx="35">
                  <c:v>1692.1235588515458</c:v>
                </c:pt>
                <c:pt idx="36">
                  <c:v>1620.9102809841311</c:v>
                </c:pt>
                <c:pt idx="37">
                  <c:v>1547.3411139922068</c:v>
                </c:pt>
                <c:pt idx="38">
                  <c:v>1475.145203807389</c:v>
                </c:pt>
                <c:pt idx="39">
                  <c:v>1406.9285812759192</c:v>
                </c:pt>
                <c:pt idx="40">
                  <c:v>1370.7794868566548</c:v>
                </c:pt>
                <c:pt idx="41">
                  <c:v>1335.4415432790154</c:v>
                </c:pt>
                <c:pt idx="42">
                  <c:v>1301.0353844459014</c:v>
                </c:pt>
                <c:pt idx="43">
                  <c:v>1264.576706173234</c:v>
                </c:pt>
                <c:pt idx="44">
                  <c:v>1229.4490631184183</c:v>
                </c:pt>
                <c:pt idx="45">
                  <c:v>1200.2616417841723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E-43C2-A2D6-577916A6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681896"/>
        <c:axId val="835683864"/>
      </c:barChart>
      <c:dateAx>
        <c:axId val="835681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3864"/>
        <c:crosses val="autoZero"/>
        <c:auto val="0"/>
        <c:lblOffset val="100"/>
        <c:baseTimeUnit val="days"/>
        <c:majorUnit val="5"/>
        <c:majorTimeUnit val="days"/>
      </c:dateAx>
      <c:valAx>
        <c:axId val="8356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020001335555704E-3"/>
              <c:y val="0.25470310198827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934182156781706"/>
          <c:y val="0.89693311574603318"/>
          <c:w val="0.31946545478889238"/>
          <c:h val="0.10306688425396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3199999999999"/>
          <c:y val="3.5630555555555575E-2"/>
          <c:w val="0.86755311111111111"/>
          <c:h val="0.7822776152010888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Talnagögn!$A$233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Talnagögn!$R$233:$AH$233</c:f>
              <c:numCache>
                <c:formatCode>0</c:formatCode>
                <c:ptCount val="17"/>
                <c:pt idx="0">
                  <c:v>774.95470613780287</c:v>
                </c:pt>
                <c:pt idx="1">
                  <c:v>883.41144498170718</c:v>
                </c:pt>
                <c:pt idx="2">
                  <c:v>914.91713253634725</c:v>
                </c:pt>
                <c:pt idx="3">
                  <c:v>861.17776940530962</c:v>
                </c:pt>
                <c:pt idx="4">
                  <c:v>861.96894493001867</c:v>
                </c:pt>
                <c:pt idx="5">
                  <c:v>814.45229993916655</c:v>
                </c:pt>
                <c:pt idx="6">
                  <c:v>796.0575165531028</c:v>
                </c:pt>
                <c:pt idx="7">
                  <c:v>790.6124162300797</c:v>
                </c:pt>
                <c:pt idx="8">
                  <c:v>805.0800900793148</c:v>
                </c:pt>
                <c:pt idx="9">
                  <c:v>804.19579774012311</c:v>
                </c:pt>
                <c:pt idx="10">
                  <c:v>826.79352678517716</c:v>
                </c:pt>
                <c:pt idx="11">
                  <c:v>901.88135015166222</c:v>
                </c:pt>
                <c:pt idx="12">
                  <c:v>951.54293739803609</c:v>
                </c:pt>
                <c:pt idx="13">
                  <c:v>977.06341853400272</c:v>
                </c:pt>
                <c:pt idx="14">
                  <c:v>956.72584353009074</c:v>
                </c:pt>
                <c:pt idx="15">
                  <c:v>830.5811480636213</c:v>
                </c:pt>
                <c:pt idx="16">
                  <c:v>859.60444748389216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8E2-9292-8D2A67040B29}"/>
            </c:ext>
          </c:extLst>
        </c:ser>
        <c:ser>
          <c:idx val="0"/>
          <c:order val="1"/>
          <c:tx>
            <c:strRef>
              <c:f>Talnagögn!$A$234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Talnagögn!$R$234:$AH$234</c:f>
              <c:numCache>
                <c:formatCode>0</c:formatCode>
                <c:ptCount val="17"/>
                <c:pt idx="0">
                  <c:v>742.27579695757936</c:v>
                </c:pt>
                <c:pt idx="1">
                  <c:v>676.16624793131371</c:v>
                </c:pt>
                <c:pt idx="2">
                  <c:v>768.90031104164586</c:v>
                </c:pt>
                <c:pt idx="3">
                  <c:v>706.67813037021858</c:v>
                </c:pt>
                <c:pt idx="4">
                  <c:v>762.70393720745039</c:v>
                </c:pt>
                <c:pt idx="5">
                  <c:v>726.56824505484042</c:v>
                </c:pt>
                <c:pt idx="6">
                  <c:v>657.20260984912954</c:v>
                </c:pt>
                <c:pt idx="7">
                  <c:v>651.37378056662806</c:v>
                </c:pt>
                <c:pt idx="8">
                  <c:v>614.72284085059744</c:v>
                </c:pt>
                <c:pt idx="9">
                  <c:v>606.24671374501463</c:v>
                </c:pt>
                <c:pt idx="10">
                  <c:v>621.21667747516926</c:v>
                </c:pt>
                <c:pt idx="11">
                  <c:v>518.74680788472494</c:v>
                </c:pt>
                <c:pt idx="12">
                  <c:v>530.38114253534809</c:v>
                </c:pt>
                <c:pt idx="13">
                  <c:v>546.90019133575004</c:v>
                </c:pt>
                <c:pt idx="14">
                  <c:v>518.36234827609735</c:v>
                </c:pt>
                <c:pt idx="15">
                  <c:v>509.4936336131226</c:v>
                </c:pt>
                <c:pt idx="16">
                  <c:v>574.18107497655603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8E2-9292-8D2A67040B29}"/>
            </c:ext>
          </c:extLst>
        </c:ser>
        <c:ser>
          <c:idx val="1"/>
          <c:order val="2"/>
          <c:tx>
            <c:strRef>
              <c:f>Talnagögn!$A$235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Talnagögn!$R$235:$AH$235</c:f>
              <c:numCache>
                <c:formatCode>0</c:formatCode>
                <c:ptCount val="17"/>
                <c:pt idx="0">
                  <c:v>610.78114923114538</c:v>
                </c:pt>
                <c:pt idx="1">
                  <c:v>636.32857206226208</c:v>
                </c:pt>
                <c:pt idx="2">
                  <c:v>652.37989330680921</c:v>
                </c:pt>
                <c:pt idx="3">
                  <c:v>669.18393746210143</c:v>
                </c:pt>
                <c:pt idx="4">
                  <c:v>658.48658106477239</c:v>
                </c:pt>
                <c:pt idx="5">
                  <c:v>646.36999037064732</c:v>
                </c:pt>
                <c:pt idx="6">
                  <c:v>644.46114878873925</c:v>
                </c:pt>
                <c:pt idx="7">
                  <c:v>640.7161661137053</c:v>
                </c:pt>
                <c:pt idx="8">
                  <c:v>624.96953855339348</c:v>
                </c:pt>
                <c:pt idx="9">
                  <c:v>668.28164369658623</c:v>
                </c:pt>
                <c:pt idx="10">
                  <c:v>659.22725948199002</c:v>
                </c:pt>
                <c:pt idx="11">
                  <c:v>658.72725584813452</c:v>
                </c:pt>
                <c:pt idx="12">
                  <c:v>659.5847837943553</c:v>
                </c:pt>
                <c:pt idx="13">
                  <c:v>637.77419921119576</c:v>
                </c:pt>
                <c:pt idx="14">
                  <c:v>621.46596325216376</c:v>
                </c:pt>
                <c:pt idx="15">
                  <c:v>617.00931408045869</c:v>
                </c:pt>
                <c:pt idx="16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7-48E2-9292-8D2A67040B29}"/>
            </c:ext>
          </c:extLst>
        </c:ser>
        <c:ser>
          <c:idx val="2"/>
          <c:order val="3"/>
          <c:tx>
            <c:strRef>
              <c:f>Talnagögn!$A$236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Talnagögn!$R$236:$AH$236</c:f>
              <c:numCache>
                <c:formatCode>0</c:formatCode>
                <c:ptCount val="17"/>
                <c:pt idx="0">
                  <c:v>262.50471740229074</c:v>
                </c:pt>
                <c:pt idx="1">
                  <c:v>297.16141931588953</c:v>
                </c:pt>
                <c:pt idx="2">
                  <c:v>293.90489046773564</c:v>
                </c:pt>
                <c:pt idx="3">
                  <c:v>282.3318170971724</c:v>
                </c:pt>
                <c:pt idx="4">
                  <c:v>271.92952526253077</c:v>
                </c:pt>
                <c:pt idx="5">
                  <c:v>271.81268107314634</c:v>
                </c:pt>
                <c:pt idx="6">
                  <c:v>247.93837166618471</c:v>
                </c:pt>
                <c:pt idx="7">
                  <c:v>219.4367237041927</c:v>
                </c:pt>
                <c:pt idx="8">
                  <c:v>233.08034820913664</c:v>
                </c:pt>
                <c:pt idx="9">
                  <c:v>229.13972535140465</c:v>
                </c:pt>
                <c:pt idx="10">
                  <c:v>224.16573786439932</c:v>
                </c:pt>
                <c:pt idx="11">
                  <c:v>215.00808558017977</c:v>
                </c:pt>
                <c:pt idx="12">
                  <c:v>206.98143293738147</c:v>
                </c:pt>
                <c:pt idx="13">
                  <c:v>215.97156243247471</c:v>
                </c:pt>
                <c:pt idx="14">
                  <c:v>179.18864923184503</c:v>
                </c:pt>
                <c:pt idx="15">
                  <c:v>207.52074030742941</c:v>
                </c:pt>
                <c:pt idx="16">
                  <c:v>207.18104558465319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A7-48E2-9292-8D2A67040B29}"/>
            </c:ext>
          </c:extLst>
        </c:ser>
        <c:ser>
          <c:idx val="3"/>
          <c:order val="4"/>
          <c:tx>
            <c:strRef>
              <c:f>Talnagögn!$A$237</c:f>
              <c:strCache>
                <c:ptCount val="1"/>
                <c:pt idx="0">
                  <c:v>Kælibúnaður (F-gös)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Talnagögn!$R$237:$AH$237</c:f>
              <c:numCache>
                <c:formatCode>0</c:formatCode>
                <c:ptCount val="17"/>
                <c:pt idx="0">
                  <c:v>57.240469566094809</c:v>
                </c:pt>
                <c:pt idx="1">
                  <c:v>66.311041274602601</c:v>
                </c:pt>
                <c:pt idx="2">
                  <c:v>66.985140359962386</c:v>
                </c:pt>
                <c:pt idx="3">
                  <c:v>68.573839074618689</c:v>
                </c:pt>
                <c:pt idx="4">
                  <c:v>81.825140538339951</c:v>
                </c:pt>
                <c:pt idx="5">
                  <c:v>109.92044665303493</c:v>
                </c:pt>
                <c:pt idx="6">
                  <c:v>134.72753715860691</c:v>
                </c:pt>
                <c:pt idx="7">
                  <c:v>140.16573433239918</c:v>
                </c:pt>
                <c:pt idx="8">
                  <c:v>170.54391585235194</c:v>
                </c:pt>
                <c:pt idx="9">
                  <c:v>168.56661067078227</c:v>
                </c:pt>
                <c:pt idx="10">
                  <c:v>161.37865261818465</c:v>
                </c:pt>
                <c:pt idx="11">
                  <c:v>179.23342842545404</c:v>
                </c:pt>
                <c:pt idx="12">
                  <c:v>170.46384803748893</c:v>
                </c:pt>
                <c:pt idx="13">
                  <c:v>188.57094507898864</c:v>
                </c:pt>
                <c:pt idx="14">
                  <c:v>199.68628477875978</c:v>
                </c:pt>
                <c:pt idx="15">
                  <c:v>195.672990420048</c:v>
                </c:pt>
                <c:pt idx="16">
                  <c:v>157.31101155450008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7-48E2-9292-8D2A67040B29}"/>
            </c:ext>
          </c:extLst>
        </c:ser>
        <c:ser>
          <c:idx val="5"/>
          <c:order val="5"/>
          <c:tx>
            <c:strRef>
              <c:f>Talnagögn!$A$238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Talnagögn!$R$238:$AH$238</c:f>
              <c:numCache>
                <c:formatCode>0</c:formatCode>
                <c:ptCount val="17"/>
                <c:pt idx="0">
                  <c:v>119.43739330616143</c:v>
                </c:pt>
                <c:pt idx="1">
                  <c:v>129.4591322935857</c:v>
                </c:pt>
                <c:pt idx="2">
                  <c:v>150.1365476380019</c:v>
                </c:pt>
                <c:pt idx="3">
                  <c:v>188.79046841169912</c:v>
                </c:pt>
                <c:pt idx="4">
                  <c:v>172.68275584137766</c:v>
                </c:pt>
                <c:pt idx="5">
                  <c:v>194.76400000000001</c:v>
                </c:pt>
                <c:pt idx="6">
                  <c:v>183.428</c:v>
                </c:pt>
                <c:pt idx="7">
                  <c:v>175.14867999999998</c:v>
                </c:pt>
                <c:pt idx="8">
                  <c:v>177.02600000000001</c:v>
                </c:pt>
                <c:pt idx="9">
                  <c:v>187.44652000000002</c:v>
                </c:pt>
                <c:pt idx="10">
                  <c:v>167.55332000000001</c:v>
                </c:pt>
                <c:pt idx="11">
                  <c:v>152.1463984264463</c:v>
                </c:pt>
                <c:pt idx="12">
                  <c:v>149.39019999999999</c:v>
                </c:pt>
                <c:pt idx="13">
                  <c:v>159.285</c:v>
                </c:pt>
                <c:pt idx="14">
                  <c:v>166.61846041329147</c:v>
                </c:pt>
                <c:pt idx="15">
                  <c:v>179.18884</c:v>
                </c:pt>
                <c:pt idx="16">
                  <c:v>179.70779999999999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7-48E2-9292-8D2A67040B29}"/>
            </c:ext>
          </c:extLst>
        </c:ser>
        <c:ser>
          <c:idx val="7"/>
          <c:order val="6"/>
          <c:tx>
            <c:strRef>
              <c:f>Talnagögn!$A$239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rgbClr val="7FB9D9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Talnagögn!$R$239:$AH$239</c:f>
              <c:numCache>
                <c:formatCode>0</c:formatCode>
                <c:ptCount val="17"/>
                <c:pt idx="0">
                  <c:v>236.89254361749528</c:v>
                </c:pt>
                <c:pt idx="1">
                  <c:v>214.30164332811569</c:v>
                </c:pt>
                <c:pt idx="2">
                  <c:v>215.83366248928388</c:v>
                </c:pt>
                <c:pt idx="3">
                  <c:v>208.96156893666625</c:v>
                </c:pt>
                <c:pt idx="4">
                  <c:v>145.57310735873386</c:v>
                </c:pt>
                <c:pt idx="5">
                  <c:v>116.66251837871674</c:v>
                </c:pt>
                <c:pt idx="6">
                  <c:v>106.72417328753401</c:v>
                </c:pt>
                <c:pt idx="7">
                  <c:v>102.82225724651585</c:v>
                </c:pt>
                <c:pt idx="8">
                  <c:v>98.852644261966958</c:v>
                </c:pt>
                <c:pt idx="9">
                  <c:v>117.37447230447313</c:v>
                </c:pt>
                <c:pt idx="10">
                  <c:v>116.13287890779708</c:v>
                </c:pt>
                <c:pt idx="11">
                  <c:v>134.88913485699297</c:v>
                </c:pt>
                <c:pt idx="12">
                  <c:v>138.05064207733517</c:v>
                </c:pt>
                <c:pt idx="13">
                  <c:v>109.98053877254956</c:v>
                </c:pt>
                <c:pt idx="14">
                  <c:v>86.903419069836758</c:v>
                </c:pt>
                <c:pt idx="15">
                  <c:v>63.052941906921831</c:v>
                </c:pt>
                <c:pt idx="16">
                  <c:v>60.291972034396778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A7-48E2-9292-8D2A67040B29}"/>
            </c:ext>
          </c:extLst>
        </c:ser>
        <c:ser>
          <c:idx val="8"/>
          <c:order val="7"/>
          <c:tx>
            <c:strRef>
              <c:f>Talnagögn!$A$240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rgbClr val="8E96A0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Talnagögn!$R$240:$AH$240</c:f>
              <c:numCache>
                <c:formatCode>0</c:formatCode>
                <c:ptCount val="17"/>
                <c:pt idx="0">
                  <c:v>376.36311275720982</c:v>
                </c:pt>
                <c:pt idx="1">
                  <c:v>414.38345867989847</c:v>
                </c:pt>
                <c:pt idx="2">
                  <c:v>424.61099141397335</c:v>
                </c:pt>
                <c:pt idx="3">
                  <c:v>364.75289269119276</c:v>
                </c:pt>
                <c:pt idx="4">
                  <c:v>260.40219540122234</c:v>
                </c:pt>
                <c:pt idx="5">
                  <c:v>221.23029936734656</c:v>
                </c:pt>
                <c:pt idx="6">
                  <c:v>220.53747049943968</c:v>
                </c:pt>
                <c:pt idx="7">
                  <c:v>190.8986472899378</c:v>
                </c:pt>
                <c:pt idx="8">
                  <c:v>179.77994165017572</c:v>
                </c:pt>
                <c:pt idx="9">
                  <c:v>141.74285267242294</c:v>
                </c:pt>
                <c:pt idx="10">
                  <c:v>174.20043320744935</c:v>
                </c:pt>
                <c:pt idx="11">
                  <c:v>160.66188087926776</c:v>
                </c:pt>
                <c:pt idx="12">
                  <c:v>145.55223755032557</c:v>
                </c:pt>
                <c:pt idx="13">
                  <c:v>163.33060443746808</c:v>
                </c:pt>
                <c:pt idx="14">
                  <c:v>164.30507462542437</c:v>
                </c:pt>
                <c:pt idx="15">
                  <c:v>135.00731107717729</c:v>
                </c:pt>
                <c:pt idx="16">
                  <c:v>139.56665918499584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A7-48E2-9292-8D2A67040B29}"/>
            </c:ext>
          </c:extLst>
        </c:ser>
        <c:ser>
          <c:idx val="6"/>
          <c:order val="8"/>
          <c:tx>
            <c:v>vegasam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Talnagögn!$R$243:$BK$243</c:f>
              <c:numCache>
                <c:formatCode>0</c:formatCode>
                <c:ptCount val="46"/>
                <c:pt idx="17">
                  <c:v>924.86282441693936</c:v>
                </c:pt>
                <c:pt idx="18">
                  <c:v>924.67633691260141</c:v>
                </c:pt>
                <c:pt idx="19">
                  <c:v>910.02051770077151</c:v>
                </c:pt>
                <c:pt idx="20">
                  <c:v>891.32643650816954</c:v>
                </c:pt>
                <c:pt idx="21">
                  <c:v>861.16831700056503</c:v>
                </c:pt>
                <c:pt idx="22">
                  <c:v>825.24860206824178</c:v>
                </c:pt>
                <c:pt idx="23">
                  <c:v>785.3621770408721</c:v>
                </c:pt>
                <c:pt idx="24">
                  <c:v>752.18428753568901</c:v>
                </c:pt>
                <c:pt idx="25">
                  <c:v>716.9248194691861</c:v>
                </c:pt>
                <c:pt idx="26">
                  <c:v>683.08194212131423</c:v>
                </c:pt>
                <c:pt idx="27">
                  <c:v>647.01773596964836</c:v>
                </c:pt>
                <c:pt idx="28">
                  <c:v>609.0247978296029</c:v>
                </c:pt>
                <c:pt idx="29">
                  <c:v>569.37859030139089</c:v>
                </c:pt>
                <c:pt idx="30">
                  <c:v>528.3300243456772</c:v>
                </c:pt>
                <c:pt idx="31">
                  <c:v>485.82661090484027</c:v>
                </c:pt>
                <c:pt idx="32">
                  <c:v>442.09022017143428</c:v>
                </c:pt>
                <c:pt idx="33">
                  <c:v>397.59250942835263</c:v>
                </c:pt>
                <c:pt idx="34">
                  <c:v>352.45559150209584</c:v>
                </c:pt>
                <c:pt idx="35">
                  <c:v>306.77897947582926</c:v>
                </c:pt>
                <c:pt idx="36">
                  <c:v>261.7764969999871</c:v>
                </c:pt>
                <c:pt idx="37">
                  <c:v>217.34438109991049</c:v>
                </c:pt>
                <c:pt idx="38">
                  <c:v>174.08589327175235</c:v>
                </c:pt>
                <c:pt idx="39">
                  <c:v>136.2459763756668</c:v>
                </c:pt>
                <c:pt idx="40">
                  <c:v>120.77291895698578</c:v>
                </c:pt>
                <c:pt idx="41">
                  <c:v>105.92656541643244</c:v>
                </c:pt>
                <c:pt idx="42">
                  <c:v>91.711310707108737</c:v>
                </c:pt>
                <c:pt idx="43">
                  <c:v>78.130894094205544</c:v>
                </c:pt>
                <c:pt idx="44">
                  <c:v>65.189366097581953</c:v>
                </c:pt>
                <c:pt idx="45">
                  <c:v>57.375031929267102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0-604B-40E1-AC3A-6722F67C3FCD}"/>
            </c:ext>
          </c:extLst>
        </c:ser>
        <c:ser>
          <c:idx val="9"/>
          <c:order val="9"/>
          <c:tx>
            <c:v>fiskiskip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Talnagögn!$R$244:$BK$244</c:f>
              <c:numCache>
                <c:formatCode>0</c:formatCode>
                <c:ptCount val="46"/>
                <c:pt idx="17">
                  <c:v>615.12363721885322</c:v>
                </c:pt>
                <c:pt idx="18">
                  <c:v>539.46813801787994</c:v>
                </c:pt>
                <c:pt idx="19">
                  <c:v>535.19332834194336</c:v>
                </c:pt>
                <c:pt idx="20">
                  <c:v>528.9150000406554</c:v>
                </c:pt>
                <c:pt idx="21">
                  <c:v>517.75415825085304</c:v>
                </c:pt>
                <c:pt idx="22">
                  <c:v>502.85807201486125</c:v>
                </c:pt>
                <c:pt idx="23">
                  <c:v>480.71026674235355</c:v>
                </c:pt>
                <c:pt idx="24">
                  <c:v>467.88418217324306</c:v>
                </c:pt>
                <c:pt idx="25">
                  <c:v>458.41628083021328</c:v>
                </c:pt>
                <c:pt idx="26">
                  <c:v>450.97046398925784</c:v>
                </c:pt>
                <c:pt idx="27">
                  <c:v>444.18700603653508</c:v>
                </c:pt>
                <c:pt idx="28">
                  <c:v>437.17904045354652</c:v>
                </c:pt>
                <c:pt idx="29">
                  <c:v>429.36389552469205</c:v>
                </c:pt>
                <c:pt idx="30">
                  <c:v>420.35377255686001</c:v>
                </c:pt>
                <c:pt idx="31">
                  <c:v>409.90271909452593</c:v>
                </c:pt>
                <c:pt idx="32">
                  <c:v>397.95217537740757</c:v>
                </c:pt>
                <c:pt idx="33">
                  <c:v>384.32979993481132</c:v>
                </c:pt>
                <c:pt idx="34">
                  <c:v>369.23105050625452</c:v>
                </c:pt>
                <c:pt idx="35">
                  <c:v>352.66668723021894</c:v>
                </c:pt>
                <c:pt idx="36">
                  <c:v>334.75177981550081</c:v>
                </c:pt>
                <c:pt idx="37">
                  <c:v>315.81641162067694</c:v>
                </c:pt>
                <c:pt idx="38">
                  <c:v>295.94236299135338</c:v>
                </c:pt>
                <c:pt idx="39">
                  <c:v>275.19764325487591</c:v>
                </c:pt>
                <c:pt idx="40">
                  <c:v>261.94706437150052</c:v>
                </c:pt>
                <c:pt idx="41">
                  <c:v>247.42200366571589</c:v>
                </c:pt>
                <c:pt idx="42">
                  <c:v>231.96507878528118</c:v>
                </c:pt>
                <c:pt idx="43">
                  <c:v>215.66223609470768</c:v>
                </c:pt>
                <c:pt idx="44">
                  <c:v>198.72103959825145</c:v>
                </c:pt>
                <c:pt idx="45">
                  <c:v>181.51347710699005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1-604B-40E1-AC3A-6722F67C3FCD}"/>
            </c:ext>
          </c:extLst>
        </c:ser>
        <c:ser>
          <c:idx val="10"/>
          <c:order val="10"/>
          <c:tx>
            <c:v>landbúnaður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Talnagögn!$R$245:$BK$245</c:f>
              <c:numCache>
                <c:formatCode>0</c:formatCode>
                <c:ptCount val="46"/>
                <c:pt idx="17">
                  <c:v>618.06464907294719</c:v>
                </c:pt>
                <c:pt idx="18">
                  <c:v>616.39831710833482</c:v>
                </c:pt>
                <c:pt idx="19">
                  <c:v>614.69759666258028</c:v>
                </c:pt>
                <c:pt idx="20">
                  <c:v>613.08986865902057</c:v>
                </c:pt>
                <c:pt idx="21">
                  <c:v>611.70437985317403</c:v>
                </c:pt>
                <c:pt idx="22">
                  <c:v>610.32891865286149</c:v>
                </c:pt>
                <c:pt idx="23">
                  <c:v>608.90815828990878</c:v>
                </c:pt>
                <c:pt idx="24">
                  <c:v>607.10936410686543</c:v>
                </c:pt>
                <c:pt idx="25">
                  <c:v>605.31150017100072</c:v>
                </c:pt>
                <c:pt idx="26">
                  <c:v>603.51460835762362</c:v>
                </c:pt>
                <c:pt idx="27">
                  <c:v>601.71872964489103</c:v>
                </c:pt>
                <c:pt idx="28">
                  <c:v>599.92390413424437</c:v>
                </c:pt>
                <c:pt idx="29">
                  <c:v>598.13017107048813</c:v>
                </c:pt>
                <c:pt idx="30">
                  <c:v>596.33756886150888</c:v>
                </c:pt>
                <c:pt idx="31">
                  <c:v>594.54613509762487</c:v>
                </c:pt>
                <c:pt idx="32">
                  <c:v>592.75590657056568</c:v>
                </c:pt>
                <c:pt idx="33">
                  <c:v>590.96691929208237</c:v>
                </c:pt>
                <c:pt idx="34">
                  <c:v>589.17920851218764</c:v>
                </c:pt>
                <c:pt idx="35">
                  <c:v>587.39280873702444</c:v>
                </c:pt>
                <c:pt idx="36">
                  <c:v>585.60776543490931</c:v>
                </c:pt>
                <c:pt idx="37">
                  <c:v>583.82409063782529</c:v>
                </c:pt>
                <c:pt idx="38">
                  <c:v>582.04182607467146</c:v>
                </c:pt>
                <c:pt idx="39">
                  <c:v>580.26100344744873</c:v>
                </c:pt>
                <c:pt idx="40">
                  <c:v>578.48165379814509</c:v>
                </c:pt>
                <c:pt idx="41">
                  <c:v>576.70380752442964</c:v>
                </c:pt>
                <c:pt idx="42">
                  <c:v>574.92749439499437</c:v>
                </c:pt>
                <c:pt idx="43">
                  <c:v>573.15274356456064</c:v>
                </c:pt>
                <c:pt idx="44">
                  <c:v>571.3795835885312</c:v>
                </c:pt>
                <c:pt idx="45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2-604B-40E1-AC3A-6722F67C3FCD}"/>
            </c:ext>
          </c:extLst>
        </c:ser>
        <c:ser>
          <c:idx val="11"/>
          <c:order val="11"/>
          <c:tx>
            <c:v>urðun úrgangs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Talnagögn!$R$246:$BK$246</c:f>
              <c:numCache>
                <c:formatCode>0</c:formatCode>
                <c:ptCount val="46"/>
                <c:pt idx="17">
                  <c:v>200.25544673765086</c:v>
                </c:pt>
                <c:pt idx="18">
                  <c:v>191.15232859390801</c:v>
                </c:pt>
                <c:pt idx="19">
                  <c:v>184.04533441730635</c:v>
                </c:pt>
                <c:pt idx="20">
                  <c:v>171.74217733019509</c:v>
                </c:pt>
                <c:pt idx="21">
                  <c:v>160.60784964567489</c:v>
                </c:pt>
                <c:pt idx="22">
                  <c:v>152.54887971420868</c:v>
                </c:pt>
                <c:pt idx="23">
                  <c:v>149.81714249887301</c:v>
                </c:pt>
                <c:pt idx="24">
                  <c:v>150.39488077737167</c:v>
                </c:pt>
                <c:pt idx="25">
                  <c:v>150.41420201169257</c:v>
                </c:pt>
                <c:pt idx="26">
                  <c:v>144.02229692995388</c:v>
                </c:pt>
                <c:pt idx="27">
                  <c:v>142.1185980338764</c:v>
                </c:pt>
                <c:pt idx="28">
                  <c:v>140.79545809079781</c:v>
                </c:pt>
                <c:pt idx="29">
                  <c:v>139.98793294409899</c:v>
                </c:pt>
                <c:pt idx="30">
                  <c:v>139.63719202510245</c:v>
                </c:pt>
                <c:pt idx="31">
                  <c:v>139.44944365018856</c:v>
                </c:pt>
                <c:pt idx="32">
                  <c:v>135.95279376024462</c:v>
                </c:pt>
                <c:pt idx="33">
                  <c:v>132.77487076852887</c:v>
                </c:pt>
                <c:pt idx="34">
                  <c:v>129.88084384253995</c:v>
                </c:pt>
                <c:pt idx="35">
                  <c:v>127.24039019719484</c:v>
                </c:pt>
                <c:pt idx="36">
                  <c:v>124.82653062131614</c:v>
                </c:pt>
                <c:pt idx="37">
                  <c:v>122.61573426997427</c:v>
                </c:pt>
                <c:pt idx="38">
                  <c:v>120.58709152963392</c:v>
                </c:pt>
                <c:pt idx="39">
                  <c:v>118.72190928771107</c:v>
                </c:pt>
                <c:pt idx="40">
                  <c:v>117.00411795258189</c:v>
                </c:pt>
                <c:pt idx="41">
                  <c:v>115.41941791539161</c:v>
                </c:pt>
                <c:pt idx="42">
                  <c:v>113.95520209847656</c:v>
                </c:pt>
                <c:pt idx="43">
                  <c:v>112.60039376325199</c:v>
                </c:pt>
                <c:pt idx="44">
                  <c:v>111.34562888565659</c:v>
                </c:pt>
                <c:pt idx="45">
                  <c:v>110.18210301128181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3-604B-40E1-AC3A-6722F67C3FCD}"/>
            </c:ext>
          </c:extLst>
        </c:ser>
        <c:ser>
          <c:idx val="12"/>
          <c:order val="12"/>
          <c:tx>
            <c:v>f-gös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Talnagögn!$R$247:$BK$247</c:f>
              <c:numCache>
                <c:formatCode>0</c:formatCode>
                <c:ptCount val="46"/>
                <c:pt idx="17">
                  <c:v>136.67593628483297</c:v>
                </c:pt>
                <c:pt idx="18">
                  <c:v>137.7699021133642</c:v>
                </c:pt>
                <c:pt idx="19">
                  <c:v>129.75740188961859</c:v>
                </c:pt>
                <c:pt idx="20">
                  <c:v>128.80293627946023</c:v>
                </c:pt>
                <c:pt idx="21">
                  <c:v>106.64517657980757</c:v>
                </c:pt>
                <c:pt idx="22">
                  <c:v>109.74209395394412</c:v>
                </c:pt>
                <c:pt idx="23">
                  <c:v>61.452668073299947</c:v>
                </c:pt>
                <c:pt idx="24">
                  <c:v>50.990072848551193</c:v>
                </c:pt>
                <c:pt idx="25">
                  <c:v>62.871779631727648</c:v>
                </c:pt>
                <c:pt idx="26">
                  <c:v>38.699999823795288</c:v>
                </c:pt>
                <c:pt idx="27">
                  <c:v>38.33008954150651</c:v>
                </c:pt>
                <c:pt idx="28">
                  <c:v>44.20138545782266</c:v>
                </c:pt>
                <c:pt idx="29">
                  <c:v>23.854513907701183</c:v>
                </c:pt>
                <c:pt idx="30">
                  <c:v>16.521014033702119</c:v>
                </c:pt>
                <c:pt idx="31">
                  <c:v>21.326779051940509</c:v>
                </c:pt>
                <c:pt idx="32">
                  <c:v>22.857521671030614</c:v>
                </c:pt>
                <c:pt idx="33">
                  <c:v>22.25620141091569</c:v>
                </c:pt>
                <c:pt idx="34">
                  <c:v>21.768987933686674</c:v>
                </c:pt>
                <c:pt idx="35">
                  <c:v>23.985749702267697</c:v>
                </c:pt>
                <c:pt idx="36">
                  <c:v>25.166210165529705</c:v>
                </c:pt>
                <c:pt idx="37">
                  <c:v>23.912230332447557</c:v>
                </c:pt>
                <c:pt idx="38">
                  <c:v>23.286056280255764</c:v>
                </c:pt>
                <c:pt idx="39">
                  <c:v>21.580342651232467</c:v>
                </c:pt>
                <c:pt idx="40">
                  <c:v>21.578205042647941</c:v>
                </c:pt>
                <c:pt idx="41">
                  <c:v>22.546189874409404</c:v>
                </c:pt>
                <c:pt idx="42">
                  <c:v>24.26252523160322</c:v>
                </c:pt>
                <c:pt idx="43">
                  <c:v>23.67326728028565</c:v>
                </c:pt>
                <c:pt idx="44">
                  <c:v>23.985749702267697</c:v>
                </c:pt>
                <c:pt idx="45">
                  <c:v>24.962220492231893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4-604B-40E1-AC3A-6722F67C3FCD}"/>
            </c:ext>
          </c:extLst>
        </c:ser>
        <c:ser>
          <c:idx val="13"/>
          <c:order val="13"/>
          <c:tx>
            <c:v>jarðvarmavirk proj 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Talnagögn!$R$248:$BK$248</c:f>
              <c:numCache>
                <c:formatCode>0</c:formatCode>
                <c:ptCount val="46"/>
                <c:pt idx="17">
                  <c:v>168.32118141703276</c:v>
                </c:pt>
                <c:pt idx="18">
                  <c:v>166.22121958698375</c:v>
                </c:pt>
                <c:pt idx="19">
                  <c:v>165.1397639371512</c:v>
                </c:pt>
                <c:pt idx="20">
                  <c:v>135.36147446176756</c:v>
                </c:pt>
                <c:pt idx="21">
                  <c:v>123.84531748708437</c:v>
                </c:pt>
                <c:pt idx="22">
                  <c:v>123.90359436770861</c:v>
                </c:pt>
                <c:pt idx="23">
                  <c:v>123.96187124833286</c:v>
                </c:pt>
                <c:pt idx="24">
                  <c:v>124.0201481289571</c:v>
                </c:pt>
                <c:pt idx="25">
                  <c:v>111.30342500958133</c:v>
                </c:pt>
                <c:pt idx="26">
                  <c:v>111.26656344989345</c:v>
                </c:pt>
                <c:pt idx="27">
                  <c:v>111.23170189020558</c:v>
                </c:pt>
                <c:pt idx="28">
                  <c:v>111.19884033051771</c:v>
                </c:pt>
                <c:pt idx="29">
                  <c:v>111.16797877082982</c:v>
                </c:pt>
                <c:pt idx="30">
                  <c:v>111.28380941270255</c:v>
                </c:pt>
                <c:pt idx="31">
                  <c:v>111.2582723275743</c:v>
                </c:pt>
                <c:pt idx="32">
                  <c:v>111.23273524244607</c:v>
                </c:pt>
                <c:pt idx="33">
                  <c:v>111.21119815731785</c:v>
                </c:pt>
                <c:pt idx="34">
                  <c:v>111.18866107218962</c:v>
                </c:pt>
                <c:pt idx="35">
                  <c:v>111.32243856142019</c:v>
                </c:pt>
                <c:pt idx="36">
                  <c:v>111.30871544204443</c:v>
                </c:pt>
                <c:pt idx="37">
                  <c:v>111.29899232266867</c:v>
                </c:pt>
                <c:pt idx="38">
                  <c:v>111.29126920329291</c:v>
                </c:pt>
                <c:pt idx="39">
                  <c:v>111.28554608391717</c:v>
                </c:pt>
                <c:pt idx="40">
                  <c:v>111.2818229645414</c:v>
                </c:pt>
                <c:pt idx="41">
                  <c:v>111.27909984516565</c:v>
                </c:pt>
                <c:pt idx="42">
                  <c:v>111.2783767257899</c:v>
                </c:pt>
                <c:pt idx="43">
                  <c:v>111.28065360641413</c:v>
                </c:pt>
                <c:pt idx="44">
                  <c:v>111.28293048703839</c:v>
                </c:pt>
                <c:pt idx="45">
                  <c:v>111.28820736766261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5-604B-40E1-AC3A-6722F67C3FCD}"/>
            </c:ext>
          </c:extLst>
        </c:ser>
        <c:ser>
          <c:idx val="14"/>
          <c:order val="14"/>
          <c:tx>
            <c:v>vélar og tæki proj </c:v>
          </c:tx>
          <c:spPr>
            <a:solidFill>
              <a:srgbClr val="7FB9D9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Talnagögn!$R$249:$BK$249</c:f>
              <c:numCache>
                <c:formatCode>0</c:formatCode>
                <c:ptCount val="46"/>
                <c:pt idx="17">
                  <c:v>54.395367173534076</c:v>
                </c:pt>
                <c:pt idx="18">
                  <c:v>48.523518016701438</c:v>
                </c:pt>
                <c:pt idx="19">
                  <c:v>47.203945045397681</c:v>
                </c:pt>
                <c:pt idx="20">
                  <c:v>45.840158104656147</c:v>
                </c:pt>
                <c:pt idx="21">
                  <c:v>44.425885877397448</c:v>
                </c:pt>
                <c:pt idx="22">
                  <c:v>42.952567893412308</c:v>
                </c:pt>
                <c:pt idx="23">
                  <c:v>41.418069498720918</c:v>
                </c:pt>
                <c:pt idx="24">
                  <c:v>39.812315765105652</c:v>
                </c:pt>
                <c:pt idx="25">
                  <c:v>38.132488037810184</c:v>
                </c:pt>
                <c:pt idx="26">
                  <c:v>35.990986188247213</c:v>
                </c:pt>
                <c:pt idx="27">
                  <c:v>34.131423122717294</c:v>
                </c:pt>
                <c:pt idx="28">
                  <c:v>32.195551814321789</c:v>
                </c:pt>
                <c:pt idx="29">
                  <c:v>30.186378215870899</c:v>
                </c:pt>
                <c:pt idx="30">
                  <c:v>28.117181128818185</c:v>
                </c:pt>
                <c:pt idx="31">
                  <c:v>26.815405060402867</c:v>
                </c:pt>
                <c:pt idx="32">
                  <c:v>25.397895095510897</c:v>
                </c:pt>
                <c:pt idx="33">
                  <c:v>23.88225556929191</c:v>
                </c:pt>
                <c:pt idx="34">
                  <c:v>22.291874660790647</c:v>
                </c:pt>
                <c:pt idx="35">
                  <c:v>20.654747706351262</c:v>
                </c:pt>
                <c:pt idx="36">
                  <c:v>19.001686079288799</c:v>
                </c:pt>
                <c:pt idx="37">
                  <c:v>17.364139364240327</c:v>
                </c:pt>
                <c:pt idx="38">
                  <c:v>15.7719494558519</c:v>
                </c:pt>
                <c:pt idx="39">
                  <c:v>14.251368561600202</c:v>
                </c:pt>
                <c:pt idx="40">
                  <c:v>12.823604804579011</c:v>
                </c:pt>
                <c:pt idx="41">
                  <c:v>11.504034686982209</c:v>
                </c:pt>
                <c:pt idx="42">
                  <c:v>10.30208333791199</c:v>
                </c:pt>
                <c:pt idx="43">
                  <c:v>9.2216610945980317</c:v>
                </c:pt>
                <c:pt idx="44">
                  <c:v>8.2619814997704069</c:v>
                </c:pt>
                <c:pt idx="45">
                  <c:v>7.4185734624434989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6-604B-40E1-AC3A-6722F67C3FCD}"/>
            </c:ext>
          </c:extLst>
        </c:ser>
        <c:ser>
          <c:idx val="15"/>
          <c:order val="15"/>
          <c:tx>
            <c:v>annað proj</c:v>
          </c:tx>
          <c:spPr>
            <a:solidFill>
              <a:srgbClr val="8E96A0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Talnagögn!$R$250:$BK$250</c:f>
              <c:numCache>
                <c:formatCode>0</c:formatCode>
                <c:ptCount val="46"/>
                <c:pt idx="17">
                  <c:v>254.86709704378245</c:v>
                </c:pt>
                <c:pt idx="18">
                  <c:v>206.35766309337669</c:v>
                </c:pt>
                <c:pt idx="19">
                  <c:v>209.67261207217098</c:v>
                </c:pt>
                <c:pt idx="20">
                  <c:v>211.48105898992299</c:v>
                </c:pt>
                <c:pt idx="21">
                  <c:v>212.11816871230576</c:v>
                </c:pt>
                <c:pt idx="22">
                  <c:v>210.68592794895676</c:v>
                </c:pt>
                <c:pt idx="23">
                  <c:v>209.12034137842511</c:v>
                </c:pt>
                <c:pt idx="24">
                  <c:v>207.61948870128754</c:v>
                </c:pt>
                <c:pt idx="25">
                  <c:v>205.27423411094242</c:v>
                </c:pt>
                <c:pt idx="26">
                  <c:v>202.28306942568861</c:v>
                </c:pt>
                <c:pt idx="27">
                  <c:v>198.95401103648669</c:v>
                </c:pt>
                <c:pt idx="28">
                  <c:v>195.02439091225278</c:v>
                </c:pt>
                <c:pt idx="29">
                  <c:v>190.58795030718875</c:v>
                </c:pt>
                <c:pt idx="30">
                  <c:v>185.7971639577554</c:v>
                </c:pt>
                <c:pt idx="31">
                  <c:v>180.80407214068782</c:v>
                </c:pt>
                <c:pt idx="32">
                  <c:v>175.80879474672611</c:v>
                </c:pt>
                <c:pt idx="33">
                  <c:v>170.95534814785924</c:v>
                </c:pt>
                <c:pt idx="34">
                  <c:v>166.36673712656625</c:v>
                </c:pt>
                <c:pt idx="35">
                  <c:v>162.0817572412393</c:v>
                </c:pt>
                <c:pt idx="36">
                  <c:v>158.47109642555483</c:v>
                </c:pt>
                <c:pt idx="37">
                  <c:v>155.16513434446301</c:v>
                </c:pt>
                <c:pt idx="38">
                  <c:v>152.13875500057748</c:v>
                </c:pt>
                <c:pt idx="39">
                  <c:v>149.38479161346686</c:v>
                </c:pt>
                <c:pt idx="40">
                  <c:v>146.89009896567313</c:v>
                </c:pt>
                <c:pt idx="41">
                  <c:v>144.64042435048827</c:v>
                </c:pt>
                <c:pt idx="42">
                  <c:v>142.63331316473545</c:v>
                </c:pt>
                <c:pt idx="43">
                  <c:v>140.85485667521039</c:v>
                </c:pt>
                <c:pt idx="44">
                  <c:v>139.28278325932069</c:v>
                </c:pt>
                <c:pt idx="45">
                  <c:v>137.91398597697753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D7-604B-40E1-AC3A-6722F67C3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641352"/>
        <c:axId val="751641024"/>
      </c:barChart>
      <c:dateAx>
        <c:axId val="751641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51641024"/>
        <c:crosses val="autoZero"/>
        <c:auto val="0"/>
        <c:lblOffset val="100"/>
        <c:baseTimeUnit val="days"/>
        <c:majorUnit val="5"/>
        <c:majorTimeUnit val="days"/>
      </c:dateAx>
      <c:valAx>
        <c:axId val="751641024"/>
        <c:scaling>
          <c:orientation val="minMax"/>
          <c:max val="3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>
                    <a:solidFill>
                      <a:sysClr val="windowText" lastClr="000000"/>
                    </a:solidFill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 [kt </a:t>
                </a:r>
                <a:r>
                  <a:rPr lang="is-IS" sz="1400" b="0" i="0" u="none" strike="noStrike" baseline="0">
                    <a:effectLst/>
                  </a:rPr>
                  <a:t>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5231683571053387E-4"/>
              <c:y val="0.25338153111816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5164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6.1810813214620619E-2"/>
          <c:y val="0.91696082672116053"/>
          <c:w val="0.87519779218994631"/>
          <c:h val="8.3039173278839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9866666666666"/>
          <c:y val="3.1710802469135817E-2"/>
          <c:w val="0.87178644444444431"/>
          <c:h val="0.79458373726063958"/>
        </c:manualLayout>
      </c:layout>
      <c:lineChart>
        <c:grouping val="standard"/>
        <c:varyColors val="0"/>
        <c:ser>
          <c:idx val="4"/>
          <c:order val="0"/>
          <c:tx>
            <c:strRef>
              <c:f>'Talnagögn (fyrir línurit)'!$A$232</c:f>
              <c:strCache>
                <c:ptCount val="1"/>
                <c:pt idx="0">
                  <c:v>Vegasamgöngur</c:v>
                </c:pt>
              </c:strCache>
            </c:strRef>
          </c:tx>
          <c:spPr>
            <a:ln w="31750" cap="rnd">
              <a:solidFill>
                <a:srgbClr val="41A86E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línurit)'!$R$232:$AH$232</c:f>
              <c:numCache>
                <c:formatCode>0</c:formatCode>
                <c:ptCount val="17"/>
                <c:pt idx="0">
                  <c:v>774.95470613780287</c:v>
                </c:pt>
                <c:pt idx="1">
                  <c:v>883.41144498170718</c:v>
                </c:pt>
                <c:pt idx="2">
                  <c:v>914.91713253634725</c:v>
                </c:pt>
                <c:pt idx="3">
                  <c:v>861.17776940530962</c:v>
                </c:pt>
                <c:pt idx="4">
                  <c:v>861.96894493001867</c:v>
                </c:pt>
                <c:pt idx="5">
                  <c:v>814.45229993916655</c:v>
                </c:pt>
                <c:pt idx="6">
                  <c:v>796.0575165531028</c:v>
                </c:pt>
                <c:pt idx="7">
                  <c:v>790.6124162300797</c:v>
                </c:pt>
                <c:pt idx="8">
                  <c:v>805.0800900793148</c:v>
                </c:pt>
                <c:pt idx="9">
                  <c:v>804.19579774012311</c:v>
                </c:pt>
                <c:pt idx="10">
                  <c:v>826.79352678517716</c:v>
                </c:pt>
                <c:pt idx="11">
                  <c:v>901.88135015166222</c:v>
                </c:pt>
                <c:pt idx="12">
                  <c:v>951.54293739803609</c:v>
                </c:pt>
                <c:pt idx="13">
                  <c:v>977.06341853400272</c:v>
                </c:pt>
                <c:pt idx="14">
                  <c:v>956.72584353009074</c:v>
                </c:pt>
                <c:pt idx="15">
                  <c:v>830.5811480636213</c:v>
                </c:pt>
                <c:pt idx="16">
                  <c:v>859.60444748389216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0-4D17-B77E-E2E1DA9F8ADB}"/>
            </c:ext>
          </c:extLst>
        </c:ser>
        <c:ser>
          <c:idx val="0"/>
          <c:order val="1"/>
          <c:tx>
            <c:strRef>
              <c:f>'Talnagögn (fyrir línurit)'!$A$233</c:f>
              <c:strCache>
                <c:ptCount val="1"/>
                <c:pt idx="0">
                  <c:v>Fiskiskip</c:v>
                </c:pt>
              </c:strCache>
            </c:strRef>
          </c:tx>
          <c:spPr>
            <a:ln w="31750" cap="rnd">
              <a:solidFill>
                <a:srgbClr val="0073B4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línurit)'!$R$233:$AH$233</c:f>
              <c:numCache>
                <c:formatCode>0</c:formatCode>
                <c:ptCount val="17"/>
                <c:pt idx="0">
                  <c:v>742.27579695757936</c:v>
                </c:pt>
                <c:pt idx="1">
                  <c:v>676.16624793131371</c:v>
                </c:pt>
                <c:pt idx="2">
                  <c:v>768.90031104164586</c:v>
                </c:pt>
                <c:pt idx="3">
                  <c:v>706.67813037021858</c:v>
                </c:pt>
                <c:pt idx="4">
                  <c:v>762.70393720745039</c:v>
                </c:pt>
                <c:pt idx="5">
                  <c:v>726.56824505484042</c:v>
                </c:pt>
                <c:pt idx="6">
                  <c:v>657.20260984912954</c:v>
                </c:pt>
                <c:pt idx="7">
                  <c:v>651.37378056662806</c:v>
                </c:pt>
                <c:pt idx="8">
                  <c:v>614.72284085059744</c:v>
                </c:pt>
                <c:pt idx="9">
                  <c:v>606.24671374501463</c:v>
                </c:pt>
                <c:pt idx="10">
                  <c:v>621.21667747516926</c:v>
                </c:pt>
                <c:pt idx="11">
                  <c:v>518.74680788472494</c:v>
                </c:pt>
                <c:pt idx="12">
                  <c:v>530.38114253534809</c:v>
                </c:pt>
                <c:pt idx="13">
                  <c:v>546.90019133575004</c:v>
                </c:pt>
                <c:pt idx="14">
                  <c:v>518.36234827609735</c:v>
                </c:pt>
                <c:pt idx="15">
                  <c:v>509.4936336131226</c:v>
                </c:pt>
                <c:pt idx="16">
                  <c:v>574.18107497655603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0-4D17-B77E-E2E1DA9F8ADB}"/>
            </c:ext>
          </c:extLst>
        </c:ser>
        <c:ser>
          <c:idx val="1"/>
          <c:order val="2"/>
          <c:tx>
            <c:strRef>
              <c:f>'Talnagögn (fyrir línurit)'!$A$234</c:f>
              <c:strCache>
                <c:ptCount val="1"/>
                <c:pt idx="0">
                  <c:v>Landbúnaður</c:v>
                </c:pt>
              </c:strCache>
            </c:strRef>
          </c:tx>
          <c:spPr>
            <a:ln w="31750" cap="rnd">
              <a:solidFill>
                <a:srgbClr val="FFAF73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línurit)'!$R$234:$AH$234</c:f>
              <c:numCache>
                <c:formatCode>0</c:formatCode>
                <c:ptCount val="17"/>
                <c:pt idx="0">
                  <c:v>610.78114923114538</c:v>
                </c:pt>
                <c:pt idx="1">
                  <c:v>636.32857206226208</c:v>
                </c:pt>
                <c:pt idx="2">
                  <c:v>652.37989330680921</c:v>
                </c:pt>
                <c:pt idx="3">
                  <c:v>669.18393746210143</c:v>
                </c:pt>
                <c:pt idx="4">
                  <c:v>658.48658106477239</c:v>
                </c:pt>
                <c:pt idx="5">
                  <c:v>646.36999037064732</c:v>
                </c:pt>
                <c:pt idx="6">
                  <c:v>644.46114878873925</c:v>
                </c:pt>
                <c:pt idx="7">
                  <c:v>640.7161661137053</c:v>
                </c:pt>
                <c:pt idx="8">
                  <c:v>624.96953855339348</c:v>
                </c:pt>
                <c:pt idx="9">
                  <c:v>668.28164369658623</c:v>
                </c:pt>
                <c:pt idx="10">
                  <c:v>659.22725948199002</c:v>
                </c:pt>
                <c:pt idx="11">
                  <c:v>658.72725584813452</c:v>
                </c:pt>
                <c:pt idx="12">
                  <c:v>659.5847837943553</c:v>
                </c:pt>
                <c:pt idx="13">
                  <c:v>637.77419921119576</c:v>
                </c:pt>
                <c:pt idx="14">
                  <c:v>621.46596325216376</c:v>
                </c:pt>
                <c:pt idx="15">
                  <c:v>617.00931408045869</c:v>
                </c:pt>
                <c:pt idx="16">
                  <c:v>620.07141185378475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10-4D17-B77E-E2E1DA9F8ADB}"/>
            </c:ext>
          </c:extLst>
        </c:ser>
        <c:ser>
          <c:idx val="2"/>
          <c:order val="3"/>
          <c:tx>
            <c:strRef>
              <c:f>'Talnagögn (fyrir línurit)'!$A$235</c:f>
              <c:strCache>
                <c:ptCount val="1"/>
                <c:pt idx="0">
                  <c:v>Urðun úrgangs</c:v>
                </c:pt>
              </c:strCache>
            </c:strRef>
          </c:tx>
          <c:spPr>
            <a:ln w="31750" cap="rnd">
              <a:solidFill>
                <a:srgbClr val="FF69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línurit)'!$R$235:$AH$235</c:f>
              <c:numCache>
                <c:formatCode>0</c:formatCode>
                <c:ptCount val="17"/>
                <c:pt idx="0">
                  <c:v>262.50471740229074</c:v>
                </c:pt>
                <c:pt idx="1">
                  <c:v>297.16141931588953</c:v>
                </c:pt>
                <c:pt idx="2">
                  <c:v>293.90489046773564</c:v>
                </c:pt>
                <c:pt idx="3">
                  <c:v>282.3318170971724</c:v>
                </c:pt>
                <c:pt idx="4">
                  <c:v>271.92952526253077</c:v>
                </c:pt>
                <c:pt idx="5">
                  <c:v>271.81268107314634</c:v>
                </c:pt>
                <c:pt idx="6">
                  <c:v>247.93837166618471</c:v>
                </c:pt>
                <c:pt idx="7">
                  <c:v>219.4367237041927</c:v>
                </c:pt>
                <c:pt idx="8">
                  <c:v>233.08034820913664</c:v>
                </c:pt>
                <c:pt idx="9">
                  <c:v>229.13972535140465</c:v>
                </c:pt>
                <c:pt idx="10">
                  <c:v>224.16573786439932</c:v>
                </c:pt>
                <c:pt idx="11">
                  <c:v>215.00808558017977</c:v>
                </c:pt>
                <c:pt idx="12">
                  <c:v>206.98143293738147</c:v>
                </c:pt>
                <c:pt idx="13">
                  <c:v>215.97156243247471</c:v>
                </c:pt>
                <c:pt idx="14">
                  <c:v>179.18864923184503</c:v>
                </c:pt>
                <c:pt idx="15">
                  <c:v>207.52074030742941</c:v>
                </c:pt>
                <c:pt idx="16">
                  <c:v>207.18104558465319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10-4D17-B77E-E2E1DA9F8ADB}"/>
            </c:ext>
          </c:extLst>
        </c:ser>
        <c:ser>
          <c:idx val="3"/>
          <c:order val="4"/>
          <c:tx>
            <c:strRef>
              <c:f>'Talnagögn (fyrir línurit)'!$A$236</c:f>
              <c:strCache>
                <c:ptCount val="1"/>
                <c:pt idx="0">
                  <c:v>Kælibúnaður (F-gös)</c:v>
                </c:pt>
              </c:strCache>
            </c:strRef>
          </c:tx>
          <c:spPr>
            <a:ln w="31750" cap="rnd">
              <a:solidFill>
                <a:srgbClr val="A0D3B6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línurit)'!$R$236:$AH$236</c:f>
              <c:numCache>
                <c:formatCode>0</c:formatCode>
                <c:ptCount val="17"/>
                <c:pt idx="0">
                  <c:v>57.240469566094809</c:v>
                </c:pt>
                <c:pt idx="1">
                  <c:v>66.311041274602601</c:v>
                </c:pt>
                <c:pt idx="2">
                  <c:v>66.985140359962386</c:v>
                </c:pt>
                <c:pt idx="3">
                  <c:v>68.573839074618689</c:v>
                </c:pt>
                <c:pt idx="4">
                  <c:v>81.825140538339951</c:v>
                </c:pt>
                <c:pt idx="5">
                  <c:v>109.92044665303493</c:v>
                </c:pt>
                <c:pt idx="6">
                  <c:v>134.72753715860691</c:v>
                </c:pt>
                <c:pt idx="7">
                  <c:v>140.16573433239918</c:v>
                </c:pt>
                <c:pt idx="8">
                  <c:v>170.54391585235194</c:v>
                </c:pt>
                <c:pt idx="9">
                  <c:v>168.56661067078227</c:v>
                </c:pt>
                <c:pt idx="10">
                  <c:v>161.37865261818465</c:v>
                </c:pt>
                <c:pt idx="11">
                  <c:v>179.23342842545404</c:v>
                </c:pt>
                <c:pt idx="12">
                  <c:v>170.46384803748893</c:v>
                </c:pt>
                <c:pt idx="13">
                  <c:v>188.57094507898864</c:v>
                </c:pt>
                <c:pt idx="14">
                  <c:v>199.68628477875978</c:v>
                </c:pt>
                <c:pt idx="15">
                  <c:v>195.672990420048</c:v>
                </c:pt>
                <c:pt idx="16">
                  <c:v>157.31101155450008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10-4D17-B77E-E2E1DA9F8ADB}"/>
            </c:ext>
          </c:extLst>
        </c:ser>
        <c:ser>
          <c:idx val="5"/>
          <c:order val="5"/>
          <c:tx>
            <c:strRef>
              <c:f>'Talnagögn (fyrir línurit)'!$A$237</c:f>
              <c:strCache>
                <c:ptCount val="1"/>
                <c:pt idx="0">
                  <c:v>Jarðvarmavirkjanir</c:v>
                </c:pt>
              </c:strCache>
            </c:strRef>
          </c:tx>
          <c:spPr>
            <a:ln w="31750" cap="rnd">
              <a:solidFill>
                <a:srgbClr val="1E2D4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línurit)'!$R$237:$AH$237</c:f>
              <c:numCache>
                <c:formatCode>0</c:formatCode>
                <c:ptCount val="17"/>
                <c:pt idx="0">
                  <c:v>119.43739330616143</c:v>
                </c:pt>
                <c:pt idx="1">
                  <c:v>129.4591322935857</c:v>
                </c:pt>
                <c:pt idx="2">
                  <c:v>150.1365476380019</c:v>
                </c:pt>
                <c:pt idx="3">
                  <c:v>188.79046841169912</c:v>
                </c:pt>
                <c:pt idx="4">
                  <c:v>172.68275584137766</c:v>
                </c:pt>
                <c:pt idx="5">
                  <c:v>194.76400000000001</c:v>
                </c:pt>
                <c:pt idx="6">
                  <c:v>183.428</c:v>
                </c:pt>
                <c:pt idx="7">
                  <c:v>175.14867999999998</c:v>
                </c:pt>
                <c:pt idx="8">
                  <c:v>177.02600000000001</c:v>
                </c:pt>
                <c:pt idx="9">
                  <c:v>187.44652000000002</c:v>
                </c:pt>
                <c:pt idx="10">
                  <c:v>167.55332000000001</c:v>
                </c:pt>
                <c:pt idx="11">
                  <c:v>152.1463984264463</c:v>
                </c:pt>
                <c:pt idx="12">
                  <c:v>149.39019999999999</c:v>
                </c:pt>
                <c:pt idx="13">
                  <c:v>159.285</c:v>
                </c:pt>
                <c:pt idx="14">
                  <c:v>166.61846041329147</c:v>
                </c:pt>
                <c:pt idx="15">
                  <c:v>179.18884</c:v>
                </c:pt>
                <c:pt idx="16">
                  <c:v>179.70779999999999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10-4D17-B77E-E2E1DA9F8ADB}"/>
            </c:ext>
          </c:extLst>
        </c:ser>
        <c:ser>
          <c:idx val="7"/>
          <c:order val="6"/>
          <c:tx>
            <c:strRef>
              <c:f>'Talnagögn (fyrir línurit)'!$A$238</c:f>
              <c:strCache>
                <c:ptCount val="1"/>
                <c:pt idx="0">
                  <c:v>Vélar og tæki</c:v>
                </c:pt>
              </c:strCache>
            </c:strRef>
          </c:tx>
          <c:spPr>
            <a:ln w="31750" cap="rnd">
              <a:solidFill>
                <a:srgbClr val="7FB9D9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línurit)'!$R$238:$AH$238</c:f>
              <c:numCache>
                <c:formatCode>0</c:formatCode>
                <c:ptCount val="17"/>
                <c:pt idx="0">
                  <c:v>236.89254361749528</c:v>
                </c:pt>
                <c:pt idx="1">
                  <c:v>214.30164332811569</c:v>
                </c:pt>
                <c:pt idx="2">
                  <c:v>215.83366248928388</c:v>
                </c:pt>
                <c:pt idx="3">
                  <c:v>208.96156893666625</c:v>
                </c:pt>
                <c:pt idx="4">
                  <c:v>145.57310735873386</c:v>
                </c:pt>
                <c:pt idx="5">
                  <c:v>116.66251837871674</c:v>
                </c:pt>
                <c:pt idx="6">
                  <c:v>106.72417328753401</c:v>
                </c:pt>
                <c:pt idx="7">
                  <c:v>102.82225724651585</c:v>
                </c:pt>
                <c:pt idx="8">
                  <c:v>98.852644261966958</c:v>
                </c:pt>
                <c:pt idx="9">
                  <c:v>117.37447230447313</c:v>
                </c:pt>
                <c:pt idx="10">
                  <c:v>116.13287890779708</c:v>
                </c:pt>
                <c:pt idx="11">
                  <c:v>134.88913485699297</c:v>
                </c:pt>
                <c:pt idx="12">
                  <c:v>138.05064207733517</c:v>
                </c:pt>
                <c:pt idx="13">
                  <c:v>109.98053877254956</c:v>
                </c:pt>
                <c:pt idx="14">
                  <c:v>86.903419069836758</c:v>
                </c:pt>
                <c:pt idx="15">
                  <c:v>63.052941906921831</c:v>
                </c:pt>
                <c:pt idx="16">
                  <c:v>60.291972034396778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10-4D17-B77E-E2E1DA9F8ADB}"/>
            </c:ext>
          </c:extLst>
        </c:ser>
        <c:ser>
          <c:idx val="8"/>
          <c:order val="7"/>
          <c:tx>
            <c:strRef>
              <c:f>'Talnagögn (fyrir línurit)'!$A$239</c:f>
              <c:strCache>
                <c:ptCount val="1"/>
                <c:pt idx="0">
                  <c:v>Annað</c:v>
                </c:pt>
              </c:strCache>
            </c:strRef>
          </c:tx>
          <c:spPr>
            <a:ln w="31750" cap="rnd">
              <a:solidFill>
                <a:srgbClr val="8E96A0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línurit)'!$R$239:$AH$239</c:f>
              <c:numCache>
                <c:formatCode>0</c:formatCode>
                <c:ptCount val="17"/>
                <c:pt idx="0">
                  <c:v>376.36311275720982</c:v>
                </c:pt>
                <c:pt idx="1">
                  <c:v>414.38345867989801</c:v>
                </c:pt>
                <c:pt idx="2">
                  <c:v>424.61099141397335</c:v>
                </c:pt>
                <c:pt idx="3">
                  <c:v>364.75289269119367</c:v>
                </c:pt>
                <c:pt idx="4">
                  <c:v>260.40219540122234</c:v>
                </c:pt>
                <c:pt idx="5">
                  <c:v>221.23029936734702</c:v>
                </c:pt>
                <c:pt idx="6">
                  <c:v>220.53747049943968</c:v>
                </c:pt>
                <c:pt idx="7">
                  <c:v>190.89864728993825</c:v>
                </c:pt>
                <c:pt idx="8">
                  <c:v>179.77994165017526</c:v>
                </c:pt>
                <c:pt idx="9">
                  <c:v>141.74285267242431</c:v>
                </c:pt>
                <c:pt idx="10">
                  <c:v>174.20043320745026</c:v>
                </c:pt>
                <c:pt idx="11">
                  <c:v>160.66188087926776</c:v>
                </c:pt>
                <c:pt idx="12">
                  <c:v>145.55223755032557</c:v>
                </c:pt>
                <c:pt idx="13">
                  <c:v>163.33060443746854</c:v>
                </c:pt>
                <c:pt idx="14">
                  <c:v>164.30507462542528</c:v>
                </c:pt>
                <c:pt idx="15">
                  <c:v>135.00731107717729</c:v>
                </c:pt>
                <c:pt idx="16">
                  <c:v>139.5666591849963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10-4D17-B77E-E2E1DA9F8ADB}"/>
            </c:ext>
          </c:extLst>
        </c:ser>
        <c:ser>
          <c:idx val="6"/>
          <c:order val="8"/>
          <c:tx>
            <c:v>Vegasam prpj</c:v>
          </c:tx>
          <c:spPr>
            <a:ln w="31750" cap="rnd">
              <a:solidFill>
                <a:srgbClr val="41A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línurit)'!$R$242:$BK$242</c:f>
              <c:numCache>
                <c:formatCode>0</c:formatCode>
                <c:ptCount val="46"/>
                <c:pt idx="16">
                  <c:v>859.60444748389216</c:v>
                </c:pt>
                <c:pt idx="17">
                  <c:v>859.60444748389216</c:v>
                </c:pt>
                <c:pt idx="18">
                  <c:v>924.86282441693936</c:v>
                </c:pt>
                <c:pt idx="19">
                  <c:v>924.67633691260141</c:v>
                </c:pt>
                <c:pt idx="20">
                  <c:v>910.02051770077151</c:v>
                </c:pt>
                <c:pt idx="21">
                  <c:v>891.32643650816954</c:v>
                </c:pt>
                <c:pt idx="22">
                  <c:v>861.16831700056503</c:v>
                </c:pt>
                <c:pt idx="23">
                  <c:v>825.24860206824178</c:v>
                </c:pt>
                <c:pt idx="24">
                  <c:v>785.3621770408721</c:v>
                </c:pt>
                <c:pt idx="25">
                  <c:v>752.18428753568901</c:v>
                </c:pt>
                <c:pt idx="26">
                  <c:v>716.9248194691861</c:v>
                </c:pt>
                <c:pt idx="27">
                  <c:v>683.08194212131423</c:v>
                </c:pt>
                <c:pt idx="28">
                  <c:v>647.01773596964836</c:v>
                </c:pt>
                <c:pt idx="29">
                  <c:v>609.0247978296029</c:v>
                </c:pt>
                <c:pt idx="30">
                  <c:v>569.37859030139089</c:v>
                </c:pt>
                <c:pt idx="31">
                  <c:v>528.3300243456772</c:v>
                </c:pt>
                <c:pt idx="32">
                  <c:v>485.82661090484027</c:v>
                </c:pt>
                <c:pt idx="33">
                  <c:v>442.09022017143428</c:v>
                </c:pt>
                <c:pt idx="34">
                  <c:v>397.59250942835263</c:v>
                </c:pt>
                <c:pt idx="35">
                  <c:v>352.45559150209584</c:v>
                </c:pt>
                <c:pt idx="36">
                  <c:v>306.77897947582926</c:v>
                </c:pt>
                <c:pt idx="37">
                  <c:v>261.7764969999871</c:v>
                </c:pt>
                <c:pt idx="38">
                  <c:v>217.34438109991049</c:v>
                </c:pt>
                <c:pt idx="39">
                  <c:v>174.08589327175235</c:v>
                </c:pt>
                <c:pt idx="40">
                  <c:v>136.2459763756668</c:v>
                </c:pt>
                <c:pt idx="41">
                  <c:v>120.77291895698578</c:v>
                </c:pt>
                <c:pt idx="42">
                  <c:v>105.92656541643244</c:v>
                </c:pt>
                <c:pt idx="43">
                  <c:v>91.711310707108737</c:v>
                </c:pt>
                <c:pt idx="44">
                  <c:v>78.130894094205544</c:v>
                </c:pt>
                <c:pt idx="45">
                  <c:v>65.189366097581953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6-4BF9-B0D1-297B449D10B2}"/>
            </c:ext>
          </c:extLst>
        </c:ser>
        <c:ser>
          <c:idx val="9"/>
          <c:order val="9"/>
          <c:tx>
            <c:v>Fiskiskip proj</c:v>
          </c:tx>
          <c:spPr>
            <a:ln w="31750" cap="rnd">
              <a:solidFill>
                <a:srgbClr val="0073B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línurit)'!$R$243:$BK$243</c:f>
              <c:numCache>
                <c:formatCode>0</c:formatCode>
                <c:ptCount val="46"/>
                <c:pt idx="16">
                  <c:v>574.18107497655603</c:v>
                </c:pt>
                <c:pt idx="17">
                  <c:v>615.12363721885322</c:v>
                </c:pt>
                <c:pt idx="18">
                  <c:v>539.46813801787994</c:v>
                </c:pt>
                <c:pt idx="19">
                  <c:v>535.19332834194336</c:v>
                </c:pt>
                <c:pt idx="20">
                  <c:v>528.9150000406554</c:v>
                </c:pt>
                <c:pt idx="21">
                  <c:v>517.75415825085304</c:v>
                </c:pt>
                <c:pt idx="22">
                  <c:v>502.85807201486125</c:v>
                </c:pt>
                <c:pt idx="23">
                  <c:v>480.71026674235355</c:v>
                </c:pt>
                <c:pt idx="24">
                  <c:v>467.88418217324306</c:v>
                </c:pt>
                <c:pt idx="25">
                  <c:v>458.41628083021328</c:v>
                </c:pt>
                <c:pt idx="26">
                  <c:v>450.97046398925784</c:v>
                </c:pt>
                <c:pt idx="27">
                  <c:v>444.18700603653508</c:v>
                </c:pt>
                <c:pt idx="28">
                  <c:v>437.17904045354652</c:v>
                </c:pt>
                <c:pt idx="29">
                  <c:v>429.36389552469205</c:v>
                </c:pt>
                <c:pt idx="30">
                  <c:v>420.35377255686001</c:v>
                </c:pt>
                <c:pt idx="31">
                  <c:v>409.90271909452593</c:v>
                </c:pt>
                <c:pt idx="32">
                  <c:v>397.95217537740757</c:v>
                </c:pt>
                <c:pt idx="33">
                  <c:v>384.32979993481132</c:v>
                </c:pt>
                <c:pt idx="34">
                  <c:v>369.23105050625452</c:v>
                </c:pt>
                <c:pt idx="35">
                  <c:v>352.66668723021894</c:v>
                </c:pt>
                <c:pt idx="36">
                  <c:v>334.75177981550081</c:v>
                </c:pt>
                <c:pt idx="37">
                  <c:v>315.81641162067694</c:v>
                </c:pt>
                <c:pt idx="38">
                  <c:v>295.94236299135338</c:v>
                </c:pt>
                <c:pt idx="39">
                  <c:v>275.19764325487591</c:v>
                </c:pt>
                <c:pt idx="40">
                  <c:v>261.94706437150052</c:v>
                </c:pt>
                <c:pt idx="41">
                  <c:v>247.42200366571589</c:v>
                </c:pt>
                <c:pt idx="42">
                  <c:v>231.96507878528118</c:v>
                </c:pt>
                <c:pt idx="43">
                  <c:v>215.66223609470768</c:v>
                </c:pt>
                <c:pt idx="44">
                  <c:v>198.72103959825145</c:v>
                </c:pt>
                <c:pt idx="45">
                  <c:v>181.51347710699005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6-4BF9-B0D1-297B449D10B2}"/>
            </c:ext>
          </c:extLst>
        </c:ser>
        <c:ser>
          <c:idx val="10"/>
          <c:order val="10"/>
          <c:tx>
            <c:v>Landbúnaður proj</c:v>
          </c:tx>
          <c:spPr>
            <a:ln w="31750" cap="rnd">
              <a:solidFill>
                <a:srgbClr val="FFAF7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línurit)'!$R$244:$BK$244</c:f>
              <c:numCache>
                <c:formatCode>0</c:formatCode>
                <c:ptCount val="46"/>
                <c:pt idx="16">
                  <c:v>620.07141185378475</c:v>
                </c:pt>
                <c:pt idx="17">
                  <c:v>618.06464907294719</c:v>
                </c:pt>
                <c:pt idx="18">
                  <c:v>616.39831710833482</c:v>
                </c:pt>
                <c:pt idx="19">
                  <c:v>614.69759666258028</c:v>
                </c:pt>
                <c:pt idx="20">
                  <c:v>613.08986865902057</c:v>
                </c:pt>
                <c:pt idx="21">
                  <c:v>611.70437985317403</c:v>
                </c:pt>
                <c:pt idx="22">
                  <c:v>610.32891865286149</c:v>
                </c:pt>
                <c:pt idx="23">
                  <c:v>608.90815828990878</c:v>
                </c:pt>
                <c:pt idx="24">
                  <c:v>607.10936410686543</c:v>
                </c:pt>
                <c:pt idx="25">
                  <c:v>605.31150017100072</c:v>
                </c:pt>
                <c:pt idx="26">
                  <c:v>603.51460835762362</c:v>
                </c:pt>
                <c:pt idx="27">
                  <c:v>601.71872964489103</c:v>
                </c:pt>
                <c:pt idx="28">
                  <c:v>599.92390413424437</c:v>
                </c:pt>
                <c:pt idx="29">
                  <c:v>598.13017107048813</c:v>
                </c:pt>
                <c:pt idx="30">
                  <c:v>596.33756886150888</c:v>
                </c:pt>
                <c:pt idx="31">
                  <c:v>594.54613509762487</c:v>
                </c:pt>
                <c:pt idx="32">
                  <c:v>592.75590657056568</c:v>
                </c:pt>
                <c:pt idx="33">
                  <c:v>590.96691929208237</c:v>
                </c:pt>
                <c:pt idx="34">
                  <c:v>589.17920851218764</c:v>
                </c:pt>
                <c:pt idx="35">
                  <c:v>587.39280873702444</c:v>
                </c:pt>
                <c:pt idx="36">
                  <c:v>585.60776543490931</c:v>
                </c:pt>
                <c:pt idx="37">
                  <c:v>583.82409063782529</c:v>
                </c:pt>
                <c:pt idx="38">
                  <c:v>582.04182607467146</c:v>
                </c:pt>
                <c:pt idx="39">
                  <c:v>580.26100344744873</c:v>
                </c:pt>
                <c:pt idx="40">
                  <c:v>578.48165379814509</c:v>
                </c:pt>
                <c:pt idx="41">
                  <c:v>576.70380752442964</c:v>
                </c:pt>
                <c:pt idx="42">
                  <c:v>574.92749439499437</c:v>
                </c:pt>
                <c:pt idx="43">
                  <c:v>573.15274356456064</c:v>
                </c:pt>
                <c:pt idx="44">
                  <c:v>571.3795835885312</c:v>
                </c:pt>
                <c:pt idx="45">
                  <c:v>569.60804243731798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6-4BF9-B0D1-297B449D10B2}"/>
            </c:ext>
          </c:extLst>
        </c:ser>
        <c:ser>
          <c:idx val="11"/>
          <c:order val="11"/>
          <c:tx>
            <c:v>Urðun proj</c:v>
          </c:tx>
          <c:spPr>
            <a:ln w="31750" cap="rnd">
              <a:solidFill>
                <a:srgbClr val="FF6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línurit)'!$R$245:$BK$245</c:f>
              <c:numCache>
                <c:formatCode>0</c:formatCode>
                <c:ptCount val="46"/>
                <c:pt idx="16">
                  <c:v>207.18104558465319</c:v>
                </c:pt>
                <c:pt idx="17">
                  <c:v>200.25544673765086</c:v>
                </c:pt>
                <c:pt idx="18">
                  <c:v>191.15232859390801</c:v>
                </c:pt>
                <c:pt idx="19">
                  <c:v>184.04533441730635</c:v>
                </c:pt>
                <c:pt idx="20">
                  <c:v>171.74217733019509</c:v>
                </c:pt>
                <c:pt idx="21">
                  <c:v>160.60784964567489</c:v>
                </c:pt>
                <c:pt idx="22">
                  <c:v>152.54887971420868</c:v>
                </c:pt>
                <c:pt idx="23">
                  <c:v>149.81714249887301</c:v>
                </c:pt>
                <c:pt idx="24">
                  <c:v>150.39488077737167</c:v>
                </c:pt>
                <c:pt idx="25">
                  <c:v>150.41420201169257</c:v>
                </c:pt>
                <c:pt idx="26">
                  <c:v>144.02229692995388</c:v>
                </c:pt>
                <c:pt idx="27">
                  <c:v>142.1185980338764</c:v>
                </c:pt>
                <c:pt idx="28">
                  <c:v>140.79545809079781</c:v>
                </c:pt>
                <c:pt idx="29">
                  <c:v>139.98793294409899</c:v>
                </c:pt>
                <c:pt idx="30">
                  <c:v>139.63719202510245</c:v>
                </c:pt>
                <c:pt idx="31">
                  <c:v>139.44944365018856</c:v>
                </c:pt>
                <c:pt idx="32">
                  <c:v>135.95279376024462</c:v>
                </c:pt>
                <c:pt idx="33">
                  <c:v>132.77487076852887</c:v>
                </c:pt>
                <c:pt idx="34">
                  <c:v>129.88084384253995</c:v>
                </c:pt>
                <c:pt idx="35">
                  <c:v>127.24039019719484</c:v>
                </c:pt>
                <c:pt idx="36">
                  <c:v>124.82653062131614</c:v>
                </c:pt>
                <c:pt idx="37">
                  <c:v>122.61573426997427</c:v>
                </c:pt>
                <c:pt idx="38">
                  <c:v>120.58709152963392</c:v>
                </c:pt>
                <c:pt idx="39">
                  <c:v>118.72190928771107</c:v>
                </c:pt>
                <c:pt idx="40">
                  <c:v>117.00411795258189</c:v>
                </c:pt>
                <c:pt idx="41">
                  <c:v>115.41941791539161</c:v>
                </c:pt>
                <c:pt idx="42">
                  <c:v>113.95520209847656</c:v>
                </c:pt>
                <c:pt idx="43">
                  <c:v>112.60039376325199</c:v>
                </c:pt>
                <c:pt idx="44">
                  <c:v>111.34562888565659</c:v>
                </c:pt>
                <c:pt idx="45">
                  <c:v>110.18210301128181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6-4BF9-B0D1-297B449D10B2}"/>
            </c:ext>
          </c:extLst>
        </c:ser>
        <c:ser>
          <c:idx val="12"/>
          <c:order val="12"/>
          <c:tx>
            <c:v>F-göd proj</c:v>
          </c:tx>
          <c:spPr>
            <a:ln w="31750" cap="rnd">
              <a:solidFill>
                <a:srgbClr val="A0D3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línurit)'!$R$246:$BK$246</c:f>
              <c:numCache>
                <c:formatCode>0</c:formatCode>
                <c:ptCount val="46"/>
                <c:pt idx="16">
                  <c:v>157.31101155450008</c:v>
                </c:pt>
                <c:pt idx="17">
                  <c:v>136.67593628483297</c:v>
                </c:pt>
                <c:pt idx="18">
                  <c:v>137.7699021133642</c:v>
                </c:pt>
                <c:pt idx="19">
                  <c:v>129.75740188961859</c:v>
                </c:pt>
                <c:pt idx="20">
                  <c:v>128.80293627946023</c:v>
                </c:pt>
                <c:pt idx="21">
                  <c:v>106.64517657980757</c:v>
                </c:pt>
                <c:pt idx="22">
                  <c:v>109.74209395394412</c:v>
                </c:pt>
                <c:pt idx="23">
                  <c:v>61.452668073299947</c:v>
                </c:pt>
                <c:pt idx="24">
                  <c:v>50.990072848551193</c:v>
                </c:pt>
                <c:pt idx="25">
                  <c:v>62.871779631727648</c:v>
                </c:pt>
                <c:pt idx="26">
                  <c:v>38.699999823795288</c:v>
                </c:pt>
                <c:pt idx="27">
                  <c:v>38.33008954150651</c:v>
                </c:pt>
                <c:pt idx="28">
                  <c:v>44.20138545782266</c:v>
                </c:pt>
                <c:pt idx="29">
                  <c:v>23.854513907701183</c:v>
                </c:pt>
                <c:pt idx="30">
                  <c:v>16.521014033702119</c:v>
                </c:pt>
                <c:pt idx="31">
                  <c:v>21.326779051940509</c:v>
                </c:pt>
                <c:pt idx="32">
                  <c:v>22.857521671030614</c:v>
                </c:pt>
                <c:pt idx="33">
                  <c:v>22.25620141091569</c:v>
                </c:pt>
                <c:pt idx="34">
                  <c:v>21.768987933686674</c:v>
                </c:pt>
                <c:pt idx="35">
                  <c:v>23.985749702267697</c:v>
                </c:pt>
                <c:pt idx="36">
                  <c:v>25.166210165529705</c:v>
                </c:pt>
                <c:pt idx="37">
                  <c:v>23.912230332447557</c:v>
                </c:pt>
                <c:pt idx="38">
                  <c:v>23.286056280255764</c:v>
                </c:pt>
                <c:pt idx="39">
                  <c:v>21.580342651232467</c:v>
                </c:pt>
                <c:pt idx="40">
                  <c:v>21.578205042647941</c:v>
                </c:pt>
                <c:pt idx="41">
                  <c:v>22.546189874409404</c:v>
                </c:pt>
                <c:pt idx="42">
                  <c:v>24.26252523160322</c:v>
                </c:pt>
                <c:pt idx="43">
                  <c:v>23.67326728028565</c:v>
                </c:pt>
                <c:pt idx="44">
                  <c:v>23.985749702267697</c:v>
                </c:pt>
                <c:pt idx="45">
                  <c:v>24.962220492231893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6-4BF9-B0D1-297B449D10B2}"/>
            </c:ext>
          </c:extLst>
        </c:ser>
        <c:ser>
          <c:idx val="13"/>
          <c:order val="13"/>
          <c:tx>
            <c:v>Vélar og tæki proj</c:v>
          </c:tx>
          <c:spPr>
            <a:ln w="31750" cap="rnd">
              <a:solidFill>
                <a:srgbClr val="7FB9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línurit)'!$R$248:$BK$248</c:f>
              <c:numCache>
                <c:formatCode>0</c:formatCode>
                <c:ptCount val="46"/>
                <c:pt idx="16">
                  <c:v>60.291972034396778</c:v>
                </c:pt>
                <c:pt idx="17">
                  <c:v>54.395367173534076</c:v>
                </c:pt>
                <c:pt idx="18">
                  <c:v>48.523518016701438</c:v>
                </c:pt>
                <c:pt idx="19">
                  <c:v>47.203945045397681</c:v>
                </c:pt>
                <c:pt idx="20">
                  <c:v>45.840158104656147</c:v>
                </c:pt>
                <c:pt idx="21">
                  <c:v>44.425885877397448</c:v>
                </c:pt>
                <c:pt idx="22">
                  <c:v>42.952567893412308</c:v>
                </c:pt>
                <c:pt idx="23">
                  <c:v>41.418069498720918</c:v>
                </c:pt>
                <c:pt idx="24">
                  <c:v>39.812315765105652</c:v>
                </c:pt>
                <c:pt idx="25">
                  <c:v>38.132488037810184</c:v>
                </c:pt>
                <c:pt idx="26">
                  <c:v>35.990986188247213</c:v>
                </c:pt>
                <c:pt idx="27">
                  <c:v>34.131423122717294</c:v>
                </c:pt>
                <c:pt idx="28">
                  <c:v>32.195551814321789</c:v>
                </c:pt>
                <c:pt idx="29">
                  <c:v>30.186378215870899</c:v>
                </c:pt>
                <c:pt idx="30">
                  <c:v>28.117181128818185</c:v>
                </c:pt>
                <c:pt idx="31">
                  <c:v>26.815405060402867</c:v>
                </c:pt>
                <c:pt idx="32">
                  <c:v>25.397895095510897</c:v>
                </c:pt>
                <c:pt idx="33">
                  <c:v>23.88225556929191</c:v>
                </c:pt>
                <c:pt idx="34">
                  <c:v>22.291874660790647</c:v>
                </c:pt>
                <c:pt idx="35">
                  <c:v>20.654747706351262</c:v>
                </c:pt>
                <c:pt idx="36">
                  <c:v>19.001686079288799</c:v>
                </c:pt>
                <c:pt idx="37">
                  <c:v>17.364139364240327</c:v>
                </c:pt>
                <c:pt idx="38">
                  <c:v>15.7719494558519</c:v>
                </c:pt>
                <c:pt idx="39">
                  <c:v>14.251368561600202</c:v>
                </c:pt>
                <c:pt idx="40">
                  <c:v>12.823604804579011</c:v>
                </c:pt>
                <c:pt idx="41">
                  <c:v>11.504034686982209</c:v>
                </c:pt>
                <c:pt idx="42">
                  <c:v>10.30208333791199</c:v>
                </c:pt>
                <c:pt idx="43">
                  <c:v>9.2216610945980317</c:v>
                </c:pt>
                <c:pt idx="44">
                  <c:v>8.2619814997704069</c:v>
                </c:pt>
                <c:pt idx="45">
                  <c:v>7.4185734624434989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56-4BF9-B0D1-297B449D10B2}"/>
            </c:ext>
          </c:extLst>
        </c:ser>
        <c:ser>
          <c:idx val="14"/>
          <c:order val="14"/>
          <c:tx>
            <c:v>Annað proj</c:v>
          </c:tx>
          <c:spPr>
            <a:ln w="31750" cap="rnd">
              <a:solidFill>
                <a:srgbClr val="8E96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línurit)'!$R$249:$BK$249</c:f>
              <c:numCache>
                <c:formatCode>0</c:formatCode>
                <c:ptCount val="46"/>
                <c:pt idx="16">
                  <c:v>139.5666591849963</c:v>
                </c:pt>
                <c:pt idx="17">
                  <c:v>320.12547397683011</c:v>
                </c:pt>
                <c:pt idx="18">
                  <c:v>206.17117558903965</c:v>
                </c:pt>
                <c:pt idx="19">
                  <c:v>195.01679286034141</c:v>
                </c:pt>
                <c:pt idx="20">
                  <c:v>192.78697779732147</c:v>
                </c:pt>
                <c:pt idx="21">
                  <c:v>181.96004920470114</c:v>
                </c:pt>
                <c:pt idx="22">
                  <c:v>174.76621301663272</c:v>
                </c:pt>
                <c:pt idx="23">
                  <c:v>169.23391635105463</c:v>
                </c:pt>
                <c:pt idx="24">
                  <c:v>174.44159919610365</c:v>
                </c:pt>
                <c:pt idx="25">
                  <c:v>170.01476604443906</c:v>
                </c:pt>
                <c:pt idx="26">
                  <c:v>168.44019207781594</c:v>
                </c:pt>
                <c:pt idx="27">
                  <c:v>162.88980488482184</c:v>
                </c:pt>
                <c:pt idx="28">
                  <c:v>157.03145277220688</c:v>
                </c:pt>
                <c:pt idx="29">
                  <c:v>150.94174277897673</c:v>
                </c:pt>
                <c:pt idx="30">
                  <c:v>144.74859800204194</c:v>
                </c:pt>
                <c:pt idx="31">
                  <c:v>138.30065869985083</c:v>
                </c:pt>
                <c:pt idx="32">
                  <c:v>132.07240401332024</c:v>
                </c:pt>
                <c:pt idx="33">
                  <c:v>126.45763740477742</c:v>
                </c:pt>
                <c:pt idx="34">
                  <c:v>121.22981920030952</c:v>
                </c:pt>
                <c:pt idx="35">
                  <c:v>116.40514521497289</c:v>
                </c:pt>
                <c:pt idx="36">
                  <c:v>113.46861394971302</c:v>
                </c:pt>
                <c:pt idx="37">
                  <c:v>110.73301844438652</c:v>
                </c:pt>
                <c:pt idx="38">
                  <c:v>108.88026717241974</c:v>
                </c:pt>
                <c:pt idx="39">
                  <c:v>111.54487471738116</c:v>
                </c:pt>
                <c:pt idx="40">
                  <c:v>131.41704154699187</c:v>
                </c:pt>
                <c:pt idx="41">
                  <c:v>129.79407080993542</c:v>
                </c:pt>
                <c:pt idx="42">
                  <c:v>128.41805845541171</c:v>
                </c:pt>
                <c:pt idx="43">
                  <c:v>127.27444006230758</c:v>
                </c:pt>
                <c:pt idx="44">
                  <c:v>126.34125526269736</c:v>
                </c:pt>
                <c:pt idx="45">
                  <c:v>130.09965180866197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56-4BF9-B0D1-297B449D10B2}"/>
            </c:ext>
          </c:extLst>
        </c:ser>
        <c:ser>
          <c:idx val="15"/>
          <c:order val="15"/>
          <c:tx>
            <c:v>jarðvarma proj</c:v>
          </c:tx>
          <c:spPr>
            <a:ln w="31750" cap="rnd">
              <a:solidFill>
                <a:srgbClr val="1E2D4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'Talnagögn (fyrir línurit)'!$R$247:$BK$247</c:f>
              <c:numCache>
                <c:formatCode>0</c:formatCode>
                <c:ptCount val="46"/>
                <c:pt idx="16">
                  <c:v>179.70779999999999</c:v>
                </c:pt>
                <c:pt idx="17">
                  <c:v>168.32118141703276</c:v>
                </c:pt>
                <c:pt idx="18">
                  <c:v>166.22121958698375</c:v>
                </c:pt>
                <c:pt idx="19">
                  <c:v>165.1397639371512</c:v>
                </c:pt>
                <c:pt idx="20">
                  <c:v>135.36147446176756</c:v>
                </c:pt>
                <c:pt idx="21">
                  <c:v>123.84531748708437</c:v>
                </c:pt>
                <c:pt idx="22">
                  <c:v>123.90359436770861</c:v>
                </c:pt>
                <c:pt idx="23">
                  <c:v>123.96187124833286</c:v>
                </c:pt>
                <c:pt idx="24">
                  <c:v>124.0201481289571</c:v>
                </c:pt>
                <c:pt idx="25">
                  <c:v>111.30342500958133</c:v>
                </c:pt>
                <c:pt idx="26">
                  <c:v>111.26656344989345</c:v>
                </c:pt>
                <c:pt idx="27">
                  <c:v>111.23170189020558</c:v>
                </c:pt>
                <c:pt idx="28">
                  <c:v>111.19884033051771</c:v>
                </c:pt>
                <c:pt idx="29">
                  <c:v>111.16797877082982</c:v>
                </c:pt>
                <c:pt idx="30">
                  <c:v>111.28380941270255</c:v>
                </c:pt>
                <c:pt idx="31">
                  <c:v>111.2582723275743</c:v>
                </c:pt>
                <c:pt idx="32">
                  <c:v>111.23273524244607</c:v>
                </c:pt>
                <c:pt idx="33">
                  <c:v>111.21119815731785</c:v>
                </c:pt>
                <c:pt idx="34">
                  <c:v>111.18866107218962</c:v>
                </c:pt>
                <c:pt idx="35">
                  <c:v>111.32243856142019</c:v>
                </c:pt>
                <c:pt idx="36">
                  <c:v>111.30871544204443</c:v>
                </c:pt>
                <c:pt idx="37">
                  <c:v>111.29899232266867</c:v>
                </c:pt>
                <c:pt idx="38">
                  <c:v>111.29126920329291</c:v>
                </c:pt>
                <c:pt idx="39">
                  <c:v>111.28554608391717</c:v>
                </c:pt>
                <c:pt idx="40">
                  <c:v>111.2818229645414</c:v>
                </c:pt>
                <c:pt idx="41">
                  <c:v>111.27909984516565</c:v>
                </c:pt>
                <c:pt idx="42">
                  <c:v>111.2783767257899</c:v>
                </c:pt>
                <c:pt idx="43">
                  <c:v>111.28065360641413</c:v>
                </c:pt>
                <c:pt idx="44">
                  <c:v>111.28293048703839</c:v>
                </c:pt>
                <c:pt idx="45">
                  <c:v>111.28820736766261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4-4DB3-93DD-2DCC3A7E8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1641352"/>
        <c:axId val="751641024"/>
      </c:lineChart>
      <c:dateAx>
        <c:axId val="751641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51641024"/>
        <c:crosses val="autoZero"/>
        <c:auto val="0"/>
        <c:lblOffset val="100"/>
        <c:baseTimeUnit val="days"/>
        <c:majorUnit val="5"/>
        <c:majorTimeUnit val="days"/>
      </c:dateAx>
      <c:valAx>
        <c:axId val="75164102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 GHL [kt CO</a:t>
                </a:r>
                <a:r>
                  <a:rPr lang="is-IS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4.9025711538752299E-3"/>
              <c:y val="0.24737769408203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5164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4.8810046920114557E-2"/>
          <c:y val="0.9201233334551564"/>
          <c:w val="0.90156794512453953"/>
          <c:h val="7.3981512610509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23635886530251"/>
          <c:y val="3.3592795409081423E-2"/>
          <c:w val="0.87111463418634272"/>
          <c:h val="0.7848036631967321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Talnagögn!$A$189</c:f>
              <c:strCache>
                <c:ptCount val="1"/>
                <c:pt idx="0">
                  <c:v>ETS 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Talnagögn!$R$189:$AH$189</c:f>
              <c:numCache>
                <c:formatCode>0</c:formatCode>
                <c:ptCount val="17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B6E-4C44-91D7-19A61821C446}"/>
            </c:ext>
          </c:extLst>
        </c:ser>
        <c:ser>
          <c:idx val="1"/>
          <c:order val="1"/>
          <c:tx>
            <c:strRef>
              <c:f>Talnagögn!$A$191</c:f>
              <c:strCache>
                <c:ptCount val="1"/>
                <c:pt idx="0">
                  <c:v>BÁÍ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Talnagögn!$R$191:$AH$191</c:f>
              <c:numCache>
                <c:formatCode>0</c:formatCode>
                <c:ptCount val="17"/>
                <c:pt idx="0">
                  <c:v>3180.4498889757797</c:v>
                </c:pt>
                <c:pt idx="1">
                  <c:v>3317.522959867375</c:v>
                </c:pt>
                <c:pt idx="2">
                  <c:v>3487.6685692537594</c:v>
                </c:pt>
                <c:pt idx="3">
                  <c:v>3350.4504234489787</c:v>
                </c:pt>
                <c:pt idx="4">
                  <c:v>3215.5721876044458</c:v>
                </c:pt>
                <c:pt idx="5">
                  <c:v>3101.7804808368992</c:v>
                </c:pt>
                <c:pt idx="6">
                  <c:v>2991.0768278027367</c:v>
                </c:pt>
                <c:pt idx="7">
                  <c:v>2911.174405483458</c:v>
                </c:pt>
                <c:pt idx="8">
                  <c:v>2904.0553194569366</c:v>
                </c:pt>
                <c:pt idx="9">
                  <c:v>2922.9943361808073</c:v>
                </c:pt>
                <c:pt idx="10">
                  <c:v>2950.668486340167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</c:v>
                </c:pt>
                <c:pt idx="14">
                  <c:v>2893.2560431775091</c:v>
                </c:pt>
                <c:pt idx="15">
                  <c:v>2737.5269194687789</c:v>
                </c:pt>
                <c:pt idx="16">
                  <c:v>2797.9154226727787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B6E-4C44-91D7-19A61821C446}"/>
            </c:ext>
          </c:extLst>
        </c:ser>
        <c:ser>
          <c:idx val="0"/>
          <c:order val="2"/>
          <c:tx>
            <c:strRef>
              <c:f>Talnagögn!$A$192</c:f>
              <c:strCache>
                <c:ptCount val="1"/>
                <c:pt idx="0">
                  <c:v>LULUCF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Talnagögn!$R$192:$AH$192</c:f>
              <c:numCache>
                <c:formatCode>0</c:formatCode>
                <c:ptCount val="17"/>
                <c:pt idx="0">
                  <c:v>9635.3395763794288</c:v>
                </c:pt>
                <c:pt idx="1">
                  <c:v>9698.2890895655109</c:v>
                </c:pt>
                <c:pt idx="2">
                  <c:v>9602.0133866501692</c:v>
                </c:pt>
                <c:pt idx="3">
                  <c:v>9642.5852801346937</c:v>
                </c:pt>
                <c:pt idx="4">
                  <c:v>9632.9253070605064</c:v>
                </c:pt>
                <c:pt idx="5">
                  <c:v>9596.2359399262714</c:v>
                </c:pt>
                <c:pt idx="6">
                  <c:v>9569.411760904095</c:v>
                </c:pt>
                <c:pt idx="7">
                  <c:v>9563.1011964686841</c:v>
                </c:pt>
                <c:pt idx="8">
                  <c:v>9549.5028908710137</c:v>
                </c:pt>
                <c:pt idx="9">
                  <c:v>9529.0723309977056</c:v>
                </c:pt>
                <c:pt idx="10">
                  <c:v>9505.8491517526509</c:v>
                </c:pt>
                <c:pt idx="11">
                  <c:v>9476.4526394273234</c:v>
                </c:pt>
                <c:pt idx="12">
                  <c:v>9436.2715248631866</c:v>
                </c:pt>
                <c:pt idx="13">
                  <c:v>9409.7079341230492</c:v>
                </c:pt>
                <c:pt idx="14">
                  <c:v>9410.3332836944865</c:v>
                </c:pt>
                <c:pt idx="15">
                  <c:v>9420.7806043339006</c:v>
                </c:pt>
                <c:pt idx="16">
                  <c:v>9397.8302209660942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B6E-4C44-91D7-19A61821C446}"/>
            </c:ext>
          </c:extLst>
        </c:ser>
        <c:ser>
          <c:idx val="3"/>
          <c:order val="3"/>
          <c:tx>
            <c:v>ETS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Talnagögn!$R$196:$BK$196</c:f>
              <c:numCache>
                <c:formatCode>0</c:formatCode>
                <c:ptCount val="46"/>
                <c:pt idx="17">
                  <c:v>1894.9111680664937</c:v>
                </c:pt>
                <c:pt idx="18">
                  <c:v>1937.7801352287543</c:v>
                </c:pt>
                <c:pt idx="19">
                  <c:v>1938.039691876563</c:v>
                </c:pt>
                <c:pt idx="20">
                  <c:v>1926.787481027849</c:v>
                </c:pt>
                <c:pt idx="21">
                  <c:v>1921.4769877457195</c:v>
                </c:pt>
                <c:pt idx="22">
                  <c:v>1915.4242844635896</c:v>
                </c:pt>
                <c:pt idx="23">
                  <c:v>1913.3217352635622</c:v>
                </c:pt>
                <c:pt idx="24">
                  <c:v>1905.5484909526633</c:v>
                </c:pt>
                <c:pt idx="25">
                  <c:v>1899.4987707238668</c:v>
                </c:pt>
                <c:pt idx="26">
                  <c:v>1893.4460674417371</c:v>
                </c:pt>
                <c:pt idx="27">
                  <c:v>1888.2893482417094</c:v>
                </c:pt>
                <c:pt idx="28">
                  <c:v>1881.3436439308109</c:v>
                </c:pt>
                <c:pt idx="29">
                  <c:v>1875.2939237020144</c:v>
                </c:pt>
                <c:pt idx="30">
                  <c:v>1869.2412204198845</c:v>
                </c:pt>
                <c:pt idx="31">
                  <c:v>1864.0815181665237</c:v>
                </c:pt>
                <c:pt idx="32">
                  <c:v>1857.1387969089583</c:v>
                </c:pt>
                <c:pt idx="33">
                  <c:v>1851.0860936268286</c:v>
                </c:pt>
                <c:pt idx="34">
                  <c:v>1845.0363733980321</c:v>
                </c:pt>
                <c:pt idx="35">
                  <c:v>1839.8766711446713</c:v>
                </c:pt>
                <c:pt idx="36">
                  <c:v>1832.931911333666</c:v>
                </c:pt>
                <c:pt idx="37">
                  <c:v>1826.8771694980965</c:v>
                </c:pt>
                <c:pt idx="38">
                  <c:v>1820.8224276625269</c:v>
                </c:pt>
                <c:pt idx="39">
                  <c:v>1815.6636699090593</c:v>
                </c:pt>
                <c:pt idx="40">
                  <c:v>1808.715927044721</c:v>
                </c:pt>
                <c:pt idx="41">
                  <c:v>1802.6641682624847</c:v>
                </c:pt>
                <c:pt idx="42">
                  <c:v>1796.609426426915</c:v>
                </c:pt>
                <c:pt idx="43">
                  <c:v>1791.4506686734476</c:v>
                </c:pt>
                <c:pt idx="44">
                  <c:v>1784.5029258091092</c:v>
                </c:pt>
                <c:pt idx="45">
                  <c:v>1778.4481839735395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4-CE90-4DF2-B11A-09E1340F2D43}"/>
            </c:ext>
          </c:extLst>
        </c:ser>
        <c:ser>
          <c:idx val="4"/>
          <c:order val="4"/>
          <c:tx>
            <c:v>BÁÍ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Talnagögn!$R$198:$BK$198</c:f>
              <c:numCache>
                <c:formatCode>0</c:formatCode>
                <c:ptCount val="46"/>
                <c:pt idx="17">
                  <c:v>2972.5661393655728</c:v>
                </c:pt>
                <c:pt idx="18">
                  <c:v>2830.5674234431508</c:v>
                </c:pt>
                <c:pt idx="19">
                  <c:v>2795.7305000669403</c:v>
                </c:pt>
                <c:pt idx="20">
                  <c:v>2726.559110373847</c:v>
                </c:pt>
                <c:pt idx="21">
                  <c:v>2638.2692534068619</c:v>
                </c:pt>
                <c:pt idx="22">
                  <c:v>2578.2686566141952</c:v>
                </c:pt>
                <c:pt idx="23">
                  <c:v>2460.7506947707861</c:v>
                </c:pt>
                <c:pt idx="24">
                  <c:v>2400.0147400370706</c:v>
                </c:pt>
                <c:pt idx="25">
                  <c:v>2348.648729272154</c:v>
                </c:pt>
                <c:pt idx="26">
                  <c:v>2269.829930285774</c:v>
                </c:pt>
                <c:pt idx="27">
                  <c:v>2217.6892952758672</c:v>
                </c:pt>
                <c:pt idx="28">
                  <c:v>2169.5433690231066</c:v>
                </c:pt>
                <c:pt idx="29">
                  <c:v>2092.6574110422607</c:v>
                </c:pt>
                <c:pt idx="30">
                  <c:v>2026.3777263221268</c:v>
                </c:pt>
                <c:pt idx="31">
                  <c:v>1969.9294373277851</c:v>
                </c:pt>
                <c:pt idx="32">
                  <c:v>1904.0480426353656</c:v>
                </c:pt>
                <c:pt idx="33">
                  <c:v>1833.9691027091599</c:v>
                </c:pt>
                <c:pt idx="34">
                  <c:v>1762.3629551563113</c:v>
                </c:pt>
                <c:pt idx="35">
                  <c:v>1692.1235588515458</c:v>
                </c:pt>
                <c:pt idx="36">
                  <c:v>1620.9102809841311</c:v>
                </c:pt>
                <c:pt idx="37">
                  <c:v>1547.3411139922068</c:v>
                </c:pt>
                <c:pt idx="38">
                  <c:v>1475.145203807389</c:v>
                </c:pt>
                <c:pt idx="39">
                  <c:v>1406.9285812759192</c:v>
                </c:pt>
                <c:pt idx="40">
                  <c:v>1370.7794868566548</c:v>
                </c:pt>
                <c:pt idx="41">
                  <c:v>1335.4415432790154</c:v>
                </c:pt>
                <c:pt idx="42">
                  <c:v>1301.0353844459014</c:v>
                </c:pt>
                <c:pt idx="43">
                  <c:v>1264.576706173234</c:v>
                </c:pt>
                <c:pt idx="44">
                  <c:v>1229.4490631184183</c:v>
                </c:pt>
                <c:pt idx="45">
                  <c:v>1200.2616417841723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5-CE90-4DF2-B11A-09E1340F2D43}"/>
            </c:ext>
          </c:extLst>
        </c:ser>
        <c:ser>
          <c:idx val="5"/>
          <c:order val="5"/>
          <c:tx>
            <c:v>LULUCF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Talnagögn!$R$199:$BK$199</c:f>
              <c:numCache>
                <c:formatCode>0</c:formatCode>
                <c:ptCount val="46"/>
                <c:pt idx="17">
                  <c:v>9371.6006168717067</c:v>
                </c:pt>
                <c:pt idx="18">
                  <c:v>9338.7263425041365</c:v>
                </c:pt>
                <c:pt idx="19">
                  <c:v>9306.3930402814622</c:v>
                </c:pt>
                <c:pt idx="20">
                  <c:v>9278.6306080431968</c:v>
                </c:pt>
                <c:pt idx="21">
                  <c:v>9248.8030064455616</c:v>
                </c:pt>
                <c:pt idx="22">
                  <c:v>9217.008336533816</c:v>
                </c:pt>
                <c:pt idx="23">
                  <c:v>9189.9982075036532</c:v>
                </c:pt>
                <c:pt idx="24">
                  <c:v>9160.9609680692192</c:v>
                </c:pt>
                <c:pt idx="25">
                  <c:v>9135.0086536594536</c:v>
                </c:pt>
                <c:pt idx="26">
                  <c:v>9107.3129645309509</c:v>
                </c:pt>
                <c:pt idx="27">
                  <c:v>9080.8075533942028</c:v>
                </c:pt>
                <c:pt idx="28">
                  <c:v>9050.5044309328787</c:v>
                </c:pt>
                <c:pt idx="29">
                  <c:v>9027.0563921907651</c:v>
                </c:pt>
                <c:pt idx="30">
                  <c:v>9013.8358959638153</c:v>
                </c:pt>
                <c:pt idx="31">
                  <c:v>8998.8342472633376</c:v>
                </c:pt>
                <c:pt idx="32">
                  <c:v>8985.8978684516878</c:v>
                </c:pt>
                <c:pt idx="33">
                  <c:v>9007.3669774009068</c:v>
                </c:pt>
                <c:pt idx="34">
                  <c:v>8993.6152509661006</c:v>
                </c:pt>
                <c:pt idx="35">
                  <c:v>8982.7896622255994</c:v>
                </c:pt>
                <c:pt idx="36">
                  <c:v>8971.5839153234938</c:v>
                </c:pt>
                <c:pt idx="37">
                  <c:v>8953.6835236668139</c:v>
                </c:pt>
                <c:pt idx="38">
                  <c:v>8932.368567562773</c:v>
                </c:pt>
                <c:pt idx="39">
                  <c:v>8902.3617018376444</c:v>
                </c:pt>
                <c:pt idx="40">
                  <c:v>8885.1345808428778</c:v>
                </c:pt>
                <c:pt idx="41">
                  <c:v>8856.5733789720707</c:v>
                </c:pt>
                <c:pt idx="42">
                  <c:v>8829.4401401026898</c:v>
                </c:pt>
                <c:pt idx="43">
                  <c:v>8807.3356324188026</c:v>
                </c:pt>
                <c:pt idx="44">
                  <c:v>8785.1094667672878</c:v>
                </c:pt>
                <c:pt idx="45">
                  <c:v>8746.0944091349902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CE90-4DF2-B11A-09E1340F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681896"/>
        <c:axId val="835683864"/>
      </c:barChart>
      <c:dateAx>
        <c:axId val="835681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3864"/>
        <c:crosses val="autoZero"/>
        <c:auto val="0"/>
        <c:lblOffset val="100"/>
        <c:baseTimeUnit val="days"/>
        <c:majorUnit val="5"/>
        <c:majorTimeUnit val="days"/>
      </c:dateAx>
      <c:valAx>
        <c:axId val="8356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baseline="0">
                    <a:effectLst/>
                  </a:rPr>
                  <a:t>Losun GHL [kt CO</a:t>
                </a:r>
                <a:r>
                  <a:rPr lang="is-IS" sz="1400" b="0" i="0" u="none" strike="noStrike" baseline="-25000">
                    <a:effectLst/>
                  </a:rPr>
                  <a:t>2</a:t>
                </a:r>
                <a:r>
                  <a:rPr lang="is-IS" sz="1400" b="0" i="0" u="none" strike="noStrike" baseline="0">
                    <a:effectLst/>
                  </a:rPr>
                  <a:t>-íg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.]</a:t>
                </a:r>
              </a:p>
            </c:rich>
          </c:tx>
          <c:layout>
            <c:manualLayout>
              <c:xMode val="edge"/>
              <c:yMode val="edge"/>
              <c:x val="1.1585912747447428E-3"/>
              <c:y val="0.25400024274051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3802943599563581"/>
          <c:y val="0.89713770088920708"/>
          <c:w val="0.51612878804747153"/>
          <c:h val="0.10286229911079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3466603435153"/>
          <c:y val="6.3442826381787207E-2"/>
          <c:w val="0.8673845555555556"/>
          <c:h val="0.74065659087922198"/>
        </c:manualLayout>
      </c:layout>
      <c:barChart>
        <c:barDir val="col"/>
        <c:grouping val="clustered"/>
        <c:varyColors val="0"/>
        <c:ser>
          <c:idx val="1"/>
          <c:order val="0"/>
          <c:tx>
            <c:v>Sögulega losun undir BÁÍ</c:v>
          </c:tx>
          <c:spPr>
            <a:solidFill>
              <a:srgbClr val="0073B4"/>
            </a:solidFill>
            <a:ln w="12700">
              <a:solidFill>
                <a:srgbClr val="0073B4"/>
              </a:solidFill>
            </a:ln>
            <a:effectLst/>
          </c:spPr>
          <c:invertIfNegative val="0"/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Talnagögn!$R$228:$AH$228</c:f>
              <c:numCache>
                <c:formatCode>0</c:formatCode>
                <c:ptCount val="17"/>
                <c:pt idx="0">
                  <c:v>3180.4498889757797</c:v>
                </c:pt>
                <c:pt idx="1">
                  <c:v>3317.522959867375</c:v>
                </c:pt>
                <c:pt idx="2">
                  <c:v>3487.6685692537594</c:v>
                </c:pt>
                <c:pt idx="3">
                  <c:v>3350.4504234489787</c:v>
                </c:pt>
                <c:pt idx="4">
                  <c:v>3215.5721876044458</c:v>
                </c:pt>
                <c:pt idx="5">
                  <c:v>3101.7804808368992</c:v>
                </c:pt>
                <c:pt idx="6">
                  <c:v>2991.0768278027367</c:v>
                </c:pt>
                <c:pt idx="7">
                  <c:v>2911.174405483458</c:v>
                </c:pt>
                <c:pt idx="8">
                  <c:v>2904.0553194569366</c:v>
                </c:pt>
                <c:pt idx="9">
                  <c:v>2922.9943361808073</c:v>
                </c:pt>
                <c:pt idx="10">
                  <c:v>2950.668486340167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</c:v>
                </c:pt>
                <c:pt idx="14">
                  <c:v>2893.2560431775091</c:v>
                </c:pt>
                <c:pt idx="15">
                  <c:v>2737.5269194687789</c:v>
                </c:pt>
                <c:pt idx="16">
                  <c:v>2797.9154226727787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D-4BD7-ABA0-3F6008C8F8F7}"/>
            </c:ext>
          </c:extLst>
        </c:ser>
        <c:ser>
          <c:idx val="3"/>
          <c:order val="2"/>
          <c:tx>
            <c:strRef>
              <c:f>Talnagögn!$A$216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solidFill>
              <a:srgbClr val="FF6941">
                <a:alpha val="70000"/>
              </a:srgbClr>
            </a:solidFill>
            <a:ln>
              <a:solidFill>
                <a:srgbClr val="FF6941"/>
              </a:solidFill>
            </a:ln>
            <a:effectLst/>
          </c:spPr>
          <c:invertIfNegative val="0"/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Talnagögn!$R$221:$AQ$221</c:f>
              <c:numCache>
                <c:formatCode>General</c:formatCode>
                <c:ptCount val="26"/>
                <c:pt idx="17" formatCode="0">
                  <c:v>2972.5661393655728</c:v>
                </c:pt>
                <c:pt idx="18" formatCode="0">
                  <c:v>2830.5674234431508</c:v>
                </c:pt>
                <c:pt idx="19" formatCode="0">
                  <c:v>2795.7305000669403</c:v>
                </c:pt>
                <c:pt idx="20" formatCode="0">
                  <c:v>2726.559110373847</c:v>
                </c:pt>
                <c:pt idx="21" formatCode="0">
                  <c:v>2638.2692534068619</c:v>
                </c:pt>
                <c:pt idx="22" formatCode="0">
                  <c:v>2578.2686566141952</c:v>
                </c:pt>
                <c:pt idx="23" formatCode="0">
                  <c:v>2460.7506947707861</c:v>
                </c:pt>
                <c:pt idx="24" formatCode="0">
                  <c:v>2400.0147400370706</c:v>
                </c:pt>
                <c:pt idx="25" formatCode="0">
                  <c:v>2348.648729272154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D-4BD7-ABA0-3F6008C8F8F7}"/>
            </c:ext>
          </c:extLst>
        </c:ser>
        <c:ser>
          <c:idx val="4"/>
          <c:order val="3"/>
          <c:tx>
            <c:strRef>
              <c:f>Talnagögn!$A$222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solidFill>
              <a:srgbClr val="41A86E"/>
            </a:solidFill>
            <a:ln>
              <a:solidFill>
                <a:srgbClr val="41A86E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41A86E">
                  <a:alpha val="70000"/>
                </a:srgbClr>
              </a:solidFill>
              <a:ln>
                <a:solidFill>
                  <a:srgbClr val="41A86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B4-4C5A-AA48-0663CE7E1B79}"/>
              </c:ext>
            </c:extLst>
          </c:dPt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Talnagögn!$R$227:$AQ$227</c:f>
              <c:numCache>
                <c:formatCode>General</c:formatCode>
                <c:ptCount val="26"/>
                <c:pt idx="17" formatCode="0">
                  <c:v>2972.5661393655728</c:v>
                </c:pt>
                <c:pt idx="18" formatCode="0">
                  <c:v>2826.4761390600461</c:v>
                </c:pt>
                <c:pt idx="19" formatCode="0">
                  <c:v>2785.5525167563665</c:v>
                </c:pt>
                <c:pt idx="20" formatCode="0">
                  <c:v>2708.5049626220743</c:v>
                </c:pt>
                <c:pt idx="21" formatCode="0">
                  <c:v>2612.3653741299067</c:v>
                </c:pt>
                <c:pt idx="22" formatCode="0">
                  <c:v>2547.1564421199314</c:v>
                </c:pt>
                <c:pt idx="23" formatCode="0">
                  <c:v>2434.6530372206944</c:v>
                </c:pt>
                <c:pt idx="24" formatCode="0">
                  <c:v>2370.6077071981827</c:v>
                </c:pt>
                <c:pt idx="25" formatCode="0">
                  <c:v>2311.9257522283178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5D-4BD7-ABA0-3F6008C8F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814160"/>
        <c:axId val="1982812080"/>
      </c:barChart>
      <c:lineChart>
        <c:grouping val="standard"/>
        <c:varyColors val="0"/>
        <c:ser>
          <c:idx val="2"/>
          <c:order val="1"/>
          <c:tx>
            <c:v>Losunarúthlutanir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Talnagögn!$R$2:$AQ$2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Talnagögn!$R$229:$AQ$229</c:f>
              <c:numCache>
                <c:formatCode>General</c:formatCode>
                <c:ptCount val="26"/>
                <c:pt idx="16" formatCode="0">
                  <c:v>2876.15</c:v>
                </c:pt>
                <c:pt idx="17" formatCode="0">
                  <c:v>2802.9929999999999</c:v>
                </c:pt>
                <c:pt idx="18" formatCode="0">
                  <c:v>2729.8359999999998</c:v>
                </c:pt>
                <c:pt idx="19" formatCode="0">
                  <c:v>2656.6790000000001</c:v>
                </c:pt>
                <c:pt idx="20" formatCode="0">
                  <c:v>2583.5219999999999</c:v>
                </c:pt>
                <c:pt idx="21" formatCode="0">
                  <c:v>2510.3649999999998</c:v>
                </c:pt>
                <c:pt idx="22" formatCode="0">
                  <c:v>2437.2080000000001</c:v>
                </c:pt>
                <c:pt idx="23" formatCode="0">
                  <c:v>2364.0500000000002</c:v>
                </c:pt>
                <c:pt idx="24" formatCode="0">
                  <c:v>2290.893</c:v>
                </c:pt>
                <c:pt idx="25" formatCode="0">
                  <c:v>2217.7359999999999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5D-4BD7-ABA0-3F6008C8F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814160"/>
        <c:axId val="1982812080"/>
      </c:lineChart>
      <c:dateAx>
        <c:axId val="1982814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982812080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98281208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 i="0" u="none" strike="noStrike" baseline="0">
                    <a:solidFill>
                      <a:sysClr val="windowText" lastClr="000000"/>
                    </a:solidFill>
                    <a:effectLst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[kt 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</a:rPr>
                  <a:t>CO</a:t>
                </a:r>
                <a:r>
                  <a:rPr lang="is-IS" sz="14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is-IS" sz="1400">
                    <a:solidFill>
                      <a:sysClr val="windowText" lastClr="000000"/>
                    </a:solidFill>
                  </a:rPr>
                  <a:t>-íg.]</a:t>
                </a:r>
              </a:p>
            </c:rich>
          </c:tx>
          <c:layout>
            <c:manualLayout>
              <c:xMode val="edge"/>
              <c:yMode val="edge"/>
              <c:x val="1.4012303713849424E-3"/>
              <c:y val="0.2400458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98281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67124711071525E-2"/>
          <c:y val="0.88846050729399395"/>
          <c:w val="0.97969474309222382"/>
          <c:h val="9.8186883953213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595959"/>
          </a:solidFill>
          <a:latin typeface="Avenir Next LT Pro" panose="020B050402020202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frá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landbúnaði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2021</a:t>
            </a:r>
          </a:p>
        </c:rich>
      </c:tx>
      <c:layout>
        <c:manualLayout>
          <c:xMode val="edge"/>
          <c:yMode val="edge"/>
          <c:x val="0.39254752894833339"/>
          <c:y val="0.38137263085181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4154933354235336"/>
          <c:y val="7.0159505148989507E-3"/>
          <c:w val="0.72580599915016863"/>
          <c:h val="0.9719361979404043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4-47AD-B983-ECDDCD517735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A4-47AD-B983-ECDDCD517735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A4-47AD-B983-ECDDCD517735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A4-47AD-B983-ECDDCD517735}"/>
              </c:ext>
            </c:extLst>
          </c:dPt>
          <c:dLbls>
            <c:dLbl>
              <c:idx val="0"/>
              <c:layout>
                <c:manualLayout>
                  <c:x val="-0.22408509678880006"/>
                  <c:y val="8.4966554264407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4-47AD-B983-ECDDCD517735}"/>
                </c:ext>
              </c:extLst>
            </c:dLbl>
            <c:dLbl>
              <c:idx val="1"/>
              <c:layout>
                <c:manualLayout>
                  <c:x val="-0.18632409404704584"/>
                  <c:y val="-8.2583312079830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96011310925705"/>
                      <c:h val="0.23466547699569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A4-47AD-B983-ECDDCD517735}"/>
                </c:ext>
              </c:extLst>
            </c:dLbl>
            <c:dLbl>
              <c:idx val="2"/>
              <c:layout>
                <c:manualLayout>
                  <c:x val="0.20917699796952394"/>
                  <c:y val="-9.3691929855635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56365987078629"/>
                      <c:h val="0.12974398088851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1A4-47AD-B983-ECDDCD517735}"/>
                </c:ext>
              </c:extLst>
            </c:dLbl>
            <c:dLbl>
              <c:idx val="3"/>
              <c:layout>
                <c:manualLayout>
                  <c:x val="0.168970701570196"/>
                  <c:y val="3.1424758953167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77017121384528"/>
                      <c:h val="0.117373609452127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1A4-47AD-B983-ECDDCD517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Talnagögn!$A$80:$A$83</c:f>
              <c:strCache>
                <c:ptCount val="4"/>
                <c:pt idx="0">
                  <c:v>Iðragerjun</c:v>
                </c:pt>
                <c:pt idx="1">
                  <c:v>Meðhöndlun húsdýraáburðar</c:v>
                </c:pt>
                <c:pt idx="2">
                  <c:v>Nytjajarðvegur</c:v>
                </c:pt>
                <c:pt idx="3">
                  <c:v>Kölkun</c:v>
                </c:pt>
              </c:strCache>
            </c:strRef>
          </c:cat>
          <c:val>
            <c:numRef>
              <c:f>'Samantekt, eftir geirum'!$D$240:$D$243</c:f>
              <c:numCache>
                <c:formatCode>0%</c:formatCode>
                <c:ptCount val="4"/>
                <c:pt idx="0">
                  <c:v>0.52145466681526331</c:v>
                </c:pt>
                <c:pt idx="1">
                  <c:v>0.12471234928977973</c:v>
                </c:pt>
                <c:pt idx="2">
                  <c:v>0.33901182336795593</c:v>
                </c:pt>
                <c:pt idx="3">
                  <c:v>1.4821160527001158E-2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A4-47AD-B983-ECDDCD5177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5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2021</a:t>
            </a:r>
          </a:p>
          <a:p>
            <a:pPr>
              <a:defRPr sz="16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án</a:t>
            </a:r>
            <a:r>
              <a:rPr lang="is-IS" sz="16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 LULUCF</a:t>
            </a:r>
            <a:endParaRPr lang="is-IS" sz="16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47072465128990859"/>
          <c:y val="0.421719026730180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8211652196085346"/>
          <c:y val="1.4361640629463391E-2"/>
          <c:w val="0.83002502519898513"/>
          <c:h val="0.9574143757159221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6F6-46E2-8C2A-BB854E758071}"/>
              </c:ext>
            </c:extLst>
          </c:dPt>
          <c:dPt>
            <c:idx val="1"/>
            <c:bubble3D val="0"/>
            <c:spPr>
              <a:solidFill>
                <a:srgbClr val="EBE10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F6-46E2-8C2A-BB854E758071}"/>
              </c:ext>
            </c:extLst>
          </c:dPt>
          <c:dPt>
            <c:idx val="2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DB-4EA6-BB77-1CFE9874ECBE}"/>
              </c:ext>
            </c:extLst>
          </c:dPt>
          <c:dLbls>
            <c:dLbl>
              <c:idx val="0"/>
              <c:layout>
                <c:manualLayout>
                  <c:x val="-0.34581559341598095"/>
                  <c:y val="5.4377036321214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39422886802723"/>
                      <c:h val="0.224238548201972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6F6-46E2-8C2A-BB854E758071}"/>
                </c:ext>
              </c:extLst>
            </c:dLbl>
            <c:dLbl>
              <c:idx val="1"/>
              <c:layout>
                <c:manualLayout>
                  <c:x val="-0.33766792325209805"/>
                  <c:y val="1.04428603494870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41793261131289"/>
                      <c:h val="0.164164034175640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F6-46E2-8C2A-BB854E758071}"/>
                </c:ext>
              </c:extLst>
            </c:dLbl>
            <c:dLbl>
              <c:idx val="2"/>
              <c:layout>
                <c:manualLayout>
                  <c:x val="-0.50330521666174266"/>
                  <c:y val="7.92650682693060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5041"/>
                        <a:gd name="adj2" fmla="val 8208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77018652896122"/>
                      <c:h val="0.15271134020618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7DB-4EA6-BB77-1CFE9874ECB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'Samantekt, eftir skuldbindingum'!$C$16:$C$18</c:f>
              <c:strCache>
                <c:ptCount val="3"/>
                <c:pt idx="0">
                  <c:v>ETS - staðbundinn iðnaður</c:v>
                </c:pt>
                <c:pt idx="1">
                  <c:v>Innanlandsflug **</c:v>
                </c:pt>
                <c:pt idx="2">
                  <c:v>Bein ábyrgð Íslands</c:v>
                </c:pt>
              </c:strCache>
            </c:strRef>
          </c:cat>
          <c:val>
            <c:numRef>
              <c:f>'Samantekt, eftir skuldbindingum'!$D$16:$D$18</c:f>
              <c:numCache>
                <c:formatCode>0%</c:formatCode>
                <c:ptCount val="3"/>
                <c:pt idx="0">
                  <c:v>0.39542985181187595</c:v>
                </c:pt>
                <c:pt idx="1">
                  <c:v>4.4475221192859645E-3</c:v>
                </c:pt>
                <c:pt idx="2">
                  <c:v>0.60012262606883815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DB-4EA6-BB77-1CFE9874E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9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916888888888893E-2"/>
          <c:y val="3.3592795409081423E-2"/>
          <c:w val="0.88643400000000006"/>
          <c:h val="0.782228097115665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Talnagögn!$A$189</c:f>
              <c:strCache>
                <c:ptCount val="1"/>
                <c:pt idx="0">
                  <c:v>ETS 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Talnagögn!$R$189:$AH$189</c:f>
              <c:numCache>
                <c:formatCode>0</c:formatCode>
                <c:ptCount val="17"/>
                <c:pt idx="0">
                  <c:v>852.8829310927872</c:v>
                </c:pt>
                <c:pt idx="1">
                  <c:v>1273.7572023640969</c:v>
                </c:pt>
                <c:pt idx="2">
                  <c:v>1414.5983388630546</c:v>
                </c:pt>
                <c:pt idx="3">
                  <c:v>1931.1151277677468</c:v>
                </c:pt>
                <c:pt idx="4">
                  <c:v>1764.1449942061058</c:v>
                </c:pt>
                <c:pt idx="5">
                  <c:v>1783.4334517036384</c:v>
                </c:pt>
                <c:pt idx="6">
                  <c:v>1680.8912393316</c:v>
                </c:pt>
                <c:pt idx="7">
                  <c:v>1754.8609910767771</c:v>
                </c:pt>
                <c:pt idx="8">
                  <c:v>1771.0008677179781</c:v>
                </c:pt>
                <c:pt idx="9">
                  <c:v>1744.9715736278213</c:v>
                </c:pt>
                <c:pt idx="10">
                  <c:v>1801.5981907139039</c:v>
                </c:pt>
                <c:pt idx="11">
                  <c:v>1771.6683497563383</c:v>
                </c:pt>
                <c:pt idx="12">
                  <c:v>1824.7934949065466</c:v>
                </c:pt>
                <c:pt idx="13">
                  <c:v>1846.9543490538745</c:v>
                </c:pt>
                <c:pt idx="14">
                  <c:v>1802.8861236605896</c:v>
                </c:pt>
                <c:pt idx="15">
                  <c:v>1770.3866457865277</c:v>
                </c:pt>
                <c:pt idx="16">
                  <c:v>1843.588681561808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8-4FA8-B0B2-60D40648A9BA}"/>
            </c:ext>
          </c:extLst>
        </c:ser>
        <c:ser>
          <c:idx val="1"/>
          <c:order val="1"/>
          <c:tx>
            <c:strRef>
              <c:f>Talnagögn!$A$191</c:f>
              <c:strCache>
                <c:ptCount val="1"/>
                <c:pt idx="0">
                  <c:v>BÁÍ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Talnagögn!$R$191:$AH$191</c:f>
              <c:numCache>
                <c:formatCode>0</c:formatCode>
                <c:ptCount val="17"/>
                <c:pt idx="0">
                  <c:v>3180.4498889757797</c:v>
                </c:pt>
                <c:pt idx="1">
                  <c:v>3317.522959867375</c:v>
                </c:pt>
                <c:pt idx="2">
                  <c:v>3487.6685692537594</c:v>
                </c:pt>
                <c:pt idx="3">
                  <c:v>3350.4504234489787</c:v>
                </c:pt>
                <c:pt idx="4">
                  <c:v>3215.5721876044458</c:v>
                </c:pt>
                <c:pt idx="5">
                  <c:v>3101.7804808368992</c:v>
                </c:pt>
                <c:pt idx="6">
                  <c:v>2991.0768278027367</c:v>
                </c:pt>
                <c:pt idx="7">
                  <c:v>2911.174405483458</c:v>
                </c:pt>
                <c:pt idx="8">
                  <c:v>2904.0553194569366</c:v>
                </c:pt>
                <c:pt idx="9">
                  <c:v>2922.9943361808073</c:v>
                </c:pt>
                <c:pt idx="10">
                  <c:v>2950.668486340167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</c:v>
                </c:pt>
                <c:pt idx="14">
                  <c:v>2893.2560431775091</c:v>
                </c:pt>
                <c:pt idx="15">
                  <c:v>2737.5269194687789</c:v>
                </c:pt>
                <c:pt idx="16">
                  <c:v>2797.9154226727787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8-4FA8-B0B2-60D40648A9BA}"/>
            </c:ext>
          </c:extLst>
        </c:ser>
        <c:ser>
          <c:idx val="3"/>
          <c:order val="2"/>
          <c:tx>
            <c:v>ETS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Talnagögn!$R$196:$BK$196</c:f>
              <c:numCache>
                <c:formatCode>0</c:formatCode>
                <c:ptCount val="46"/>
                <c:pt idx="17">
                  <c:v>1894.9111680664937</c:v>
                </c:pt>
                <c:pt idx="18">
                  <c:v>1937.7801352287543</c:v>
                </c:pt>
                <c:pt idx="19">
                  <c:v>1938.039691876563</c:v>
                </c:pt>
                <c:pt idx="20">
                  <c:v>1926.787481027849</c:v>
                </c:pt>
                <c:pt idx="21">
                  <c:v>1921.4769877457195</c:v>
                </c:pt>
                <c:pt idx="22">
                  <c:v>1915.4242844635896</c:v>
                </c:pt>
                <c:pt idx="23">
                  <c:v>1913.3217352635622</c:v>
                </c:pt>
                <c:pt idx="24">
                  <c:v>1905.5484909526633</c:v>
                </c:pt>
                <c:pt idx="25">
                  <c:v>1899.4987707238668</c:v>
                </c:pt>
                <c:pt idx="26">
                  <c:v>1893.4460674417371</c:v>
                </c:pt>
                <c:pt idx="27">
                  <c:v>1888.2893482417094</c:v>
                </c:pt>
                <c:pt idx="28">
                  <c:v>1881.3436439308109</c:v>
                </c:pt>
                <c:pt idx="29">
                  <c:v>1875.2939237020144</c:v>
                </c:pt>
                <c:pt idx="30">
                  <c:v>1869.2412204198845</c:v>
                </c:pt>
                <c:pt idx="31">
                  <c:v>1864.0815181665237</c:v>
                </c:pt>
                <c:pt idx="32">
                  <c:v>1857.1387969089583</c:v>
                </c:pt>
                <c:pt idx="33">
                  <c:v>1851.0860936268286</c:v>
                </c:pt>
                <c:pt idx="34">
                  <c:v>1845.0363733980321</c:v>
                </c:pt>
                <c:pt idx="35">
                  <c:v>1839.8766711446713</c:v>
                </c:pt>
                <c:pt idx="36">
                  <c:v>1832.931911333666</c:v>
                </c:pt>
                <c:pt idx="37">
                  <c:v>1826.8771694980965</c:v>
                </c:pt>
                <c:pt idx="38">
                  <c:v>1820.8224276625269</c:v>
                </c:pt>
                <c:pt idx="39">
                  <c:v>1815.6636699090593</c:v>
                </c:pt>
                <c:pt idx="40">
                  <c:v>1808.715927044721</c:v>
                </c:pt>
                <c:pt idx="41">
                  <c:v>1802.6641682624847</c:v>
                </c:pt>
                <c:pt idx="42">
                  <c:v>1796.609426426915</c:v>
                </c:pt>
                <c:pt idx="43">
                  <c:v>1791.4506686734476</c:v>
                </c:pt>
                <c:pt idx="44">
                  <c:v>1784.5029258091092</c:v>
                </c:pt>
                <c:pt idx="45">
                  <c:v>1778.4481839735395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C8-4FA8-B0B2-60D40648A9BA}"/>
            </c:ext>
          </c:extLst>
        </c:ser>
        <c:ser>
          <c:idx val="4"/>
          <c:order val="3"/>
          <c:tx>
            <c:v>BÁÍ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Talnagögn!$R$198:$BK$198</c:f>
              <c:numCache>
                <c:formatCode>0</c:formatCode>
                <c:ptCount val="46"/>
                <c:pt idx="17">
                  <c:v>2972.5661393655728</c:v>
                </c:pt>
                <c:pt idx="18">
                  <c:v>2830.5674234431508</c:v>
                </c:pt>
                <c:pt idx="19">
                  <c:v>2795.7305000669403</c:v>
                </c:pt>
                <c:pt idx="20">
                  <c:v>2726.559110373847</c:v>
                </c:pt>
                <c:pt idx="21">
                  <c:v>2638.2692534068619</c:v>
                </c:pt>
                <c:pt idx="22">
                  <c:v>2578.2686566141952</c:v>
                </c:pt>
                <c:pt idx="23">
                  <c:v>2460.7506947707861</c:v>
                </c:pt>
                <c:pt idx="24">
                  <c:v>2400.0147400370706</c:v>
                </c:pt>
                <c:pt idx="25">
                  <c:v>2348.648729272154</c:v>
                </c:pt>
                <c:pt idx="26">
                  <c:v>2269.829930285774</c:v>
                </c:pt>
                <c:pt idx="27">
                  <c:v>2217.6892952758672</c:v>
                </c:pt>
                <c:pt idx="28">
                  <c:v>2169.5433690231066</c:v>
                </c:pt>
                <c:pt idx="29">
                  <c:v>2092.6574110422607</c:v>
                </c:pt>
                <c:pt idx="30">
                  <c:v>2026.3777263221268</c:v>
                </c:pt>
                <c:pt idx="31">
                  <c:v>1969.9294373277851</c:v>
                </c:pt>
                <c:pt idx="32">
                  <c:v>1904.0480426353656</c:v>
                </c:pt>
                <c:pt idx="33">
                  <c:v>1833.9691027091599</c:v>
                </c:pt>
                <c:pt idx="34">
                  <c:v>1762.3629551563113</c:v>
                </c:pt>
                <c:pt idx="35">
                  <c:v>1692.1235588515458</c:v>
                </c:pt>
                <c:pt idx="36">
                  <c:v>1620.9102809841311</c:v>
                </c:pt>
                <c:pt idx="37">
                  <c:v>1547.3411139922068</c:v>
                </c:pt>
                <c:pt idx="38">
                  <c:v>1475.145203807389</c:v>
                </c:pt>
                <c:pt idx="39">
                  <c:v>1406.9285812759192</c:v>
                </c:pt>
                <c:pt idx="40">
                  <c:v>1370.7794868566548</c:v>
                </c:pt>
                <c:pt idx="41">
                  <c:v>1335.4415432790154</c:v>
                </c:pt>
                <c:pt idx="42">
                  <c:v>1301.0353844459014</c:v>
                </c:pt>
                <c:pt idx="43">
                  <c:v>1264.576706173234</c:v>
                </c:pt>
                <c:pt idx="44">
                  <c:v>1229.4490631184183</c:v>
                </c:pt>
                <c:pt idx="45">
                  <c:v>1200.2616417841723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C8-4FA8-B0B2-60D40648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681896"/>
        <c:axId val="835683864"/>
      </c:barChart>
      <c:dateAx>
        <c:axId val="835681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3864"/>
        <c:crosses val="autoZero"/>
        <c:auto val="0"/>
        <c:lblOffset val="100"/>
        <c:baseTimeUnit val="days"/>
        <c:majorUnit val="5"/>
        <c:majorTimeUnit val="days"/>
      </c:dateAx>
      <c:valAx>
        <c:axId val="8356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020309856876311E-3"/>
              <c:y val="0.254522675904549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568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448308877557839"/>
          <c:y val="0.89985609356577689"/>
          <c:w val="0.38894057135222998"/>
          <c:h val="0.10014390643422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86511111111112"/>
          <c:y val="2.8866177846711381E-2"/>
          <c:w val="0.87861266666666671"/>
          <c:h val="0.7906503012206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'Samantekt, eftir skuldbindingum'!$C$66</c:f>
              <c:strCache>
                <c:ptCount val="1"/>
                <c:pt idx="0">
                  <c:v>Orka***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línurit)'!$R$211:$AH$211</c:f>
              <c:numCache>
                <c:formatCode>0</c:formatCode>
                <c:ptCount val="17"/>
                <c:pt idx="0">
                  <c:v>2101.1071329886945</c:v>
                </c:pt>
                <c:pt idx="1">
                  <c:v>2168.0604950990942</c:v>
                </c:pt>
                <c:pt idx="2">
                  <c:v>2315.4924754674944</c:v>
                </c:pt>
                <c:pt idx="3">
                  <c:v>2183.561735248968</c:v>
                </c:pt>
                <c:pt idx="4">
                  <c:v>2095.0808897406655</c:v>
                </c:pt>
                <c:pt idx="5">
                  <c:v>1983.7459885007804</c:v>
                </c:pt>
                <c:pt idx="6">
                  <c:v>1862.6443170077098</c:v>
                </c:pt>
                <c:pt idx="7">
                  <c:v>1819.0181940202747</c:v>
                </c:pt>
                <c:pt idx="8">
                  <c:v>1789.5313602926453</c:v>
                </c:pt>
                <c:pt idx="9">
                  <c:v>1781.3706637414309</c:v>
                </c:pt>
                <c:pt idx="10">
                  <c:v>1825.4309139991808</c:v>
                </c:pt>
                <c:pt idx="11">
                  <c:v>1793.9107986099968</c:v>
                </c:pt>
                <c:pt idx="12">
                  <c:v>1836.3708014386416</c:v>
                </c:pt>
                <c:pt idx="13">
                  <c:v>1874.405998090218</c:v>
                </c:pt>
                <c:pt idx="14">
                  <c:v>1815.3760001159264</c:v>
                </c:pt>
                <c:pt idx="15">
                  <c:v>1642.7626655751501</c:v>
                </c:pt>
                <c:pt idx="16">
                  <c:v>1735.696706863899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5-4E7D-9AD2-1DE3397B63FA}"/>
            </c:ext>
          </c:extLst>
        </c:ser>
        <c:ser>
          <c:idx val="1"/>
          <c:order val="1"/>
          <c:tx>
            <c:strRef>
              <c:f>'Samantekt, eftir skuldbindingum'!$C$67</c:f>
              <c:strCache>
                <c:ptCount val="1"/>
                <c:pt idx="0">
                  <c:v>Iðnaður****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Talnagögn!$R$212:$AH$212</c:f>
              <c:numCache>
                <c:formatCode>0</c:formatCode>
                <c:ptCount val="17"/>
                <c:pt idx="0">
                  <c:v>128.80534665723394</c:v>
                </c:pt>
                <c:pt idx="1">
                  <c:v>146.11329539738836</c:v>
                </c:pt>
                <c:pt idx="2">
                  <c:v>149.3445424586987</c:v>
                </c:pt>
                <c:pt idx="3">
                  <c:v>146.8043651617827</c:v>
                </c:pt>
                <c:pt idx="4">
                  <c:v>125.10010350793414</c:v>
                </c:pt>
                <c:pt idx="5">
                  <c:v>137.1769109517702</c:v>
                </c:pt>
                <c:pt idx="6">
                  <c:v>170.46789314945818</c:v>
                </c:pt>
                <c:pt idx="7">
                  <c:v>158.88225538227766</c:v>
                </c:pt>
                <c:pt idx="8">
                  <c:v>186.68287195038693</c:v>
                </c:pt>
                <c:pt idx="9">
                  <c:v>184.18974514672414</c:v>
                </c:pt>
                <c:pt idx="10">
                  <c:v>176.52336533157518</c:v>
                </c:pt>
                <c:pt idx="11">
                  <c:v>194.0353818942383</c:v>
                </c:pt>
                <c:pt idx="12">
                  <c:v>186.01550215192947</c:v>
                </c:pt>
                <c:pt idx="13">
                  <c:v>206.49132710230811</c:v>
                </c:pt>
                <c:pt idx="14">
                  <c:v>215.30337982888523</c:v>
                </c:pt>
                <c:pt idx="15">
                  <c:v>212.10330423013306</c:v>
                </c:pt>
                <c:pt idx="16">
                  <c:v>173.66897201512938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5-4E7D-9AD2-1DE3397B63FA}"/>
            </c:ext>
          </c:extLst>
        </c:ser>
        <c:ser>
          <c:idx val="2"/>
          <c:order val="2"/>
          <c:tx>
            <c:strRef>
              <c:f>'Samantekt, eftir skuldbindingum'!$C$68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Talnagögn!$R$213:$AH$213</c:f>
              <c:numCache>
                <c:formatCode>0</c:formatCode>
                <c:ptCount val="17"/>
                <c:pt idx="0">
                  <c:v>610.78114923114538</c:v>
                </c:pt>
                <c:pt idx="1">
                  <c:v>636.32857206226208</c:v>
                </c:pt>
                <c:pt idx="2">
                  <c:v>652.37989330680921</c:v>
                </c:pt>
                <c:pt idx="3">
                  <c:v>669.18393746210143</c:v>
                </c:pt>
                <c:pt idx="4">
                  <c:v>658.48658106477239</c:v>
                </c:pt>
                <c:pt idx="5">
                  <c:v>646.36999037064732</c:v>
                </c:pt>
                <c:pt idx="6">
                  <c:v>644.46114878873925</c:v>
                </c:pt>
                <c:pt idx="7">
                  <c:v>640.7161661137053</c:v>
                </c:pt>
                <c:pt idx="8">
                  <c:v>624.96953855339348</c:v>
                </c:pt>
                <c:pt idx="9">
                  <c:v>668.28164369658623</c:v>
                </c:pt>
                <c:pt idx="10">
                  <c:v>659.22725948199002</c:v>
                </c:pt>
                <c:pt idx="11">
                  <c:v>658.72725584813452</c:v>
                </c:pt>
                <c:pt idx="12">
                  <c:v>659.5847837943553</c:v>
                </c:pt>
                <c:pt idx="13">
                  <c:v>637.77419921119576</c:v>
                </c:pt>
                <c:pt idx="14">
                  <c:v>621.46596325216376</c:v>
                </c:pt>
                <c:pt idx="15">
                  <c:v>617.00931408045869</c:v>
                </c:pt>
                <c:pt idx="16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5-4E7D-9AD2-1DE3397B63FA}"/>
            </c:ext>
          </c:extLst>
        </c:ser>
        <c:ser>
          <c:idx val="3"/>
          <c:order val="3"/>
          <c:tx>
            <c:strRef>
              <c:f>'Samantekt, eftir skuldbindingum'!$C$69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Talnagögn!$R$214:$AH$214</c:f>
              <c:numCache>
                <c:formatCode>0</c:formatCode>
                <c:ptCount val="17"/>
                <c:pt idx="0">
                  <c:v>339.75626009870632</c:v>
                </c:pt>
                <c:pt idx="1">
                  <c:v>367.02059730863004</c:v>
                </c:pt>
                <c:pt idx="2">
                  <c:v>370.45165802075758</c:v>
                </c:pt>
                <c:pt idx="3">
                  <c:v>350.90038557612746</c:v>
                </c:pt>
                <c:pt idx="4">
                  <c:v>336.90461329107382</c:v>
                </c:pt>
                <c:pt idx="5">
                  <c:v>334.48759101370166</c:v>
                </c:pt>
                <c:pt idx="6">
                  <c:v>313.50346885682939</c:v>
                </c:pt>
                <c:pt idx="7">
                  <c:v>292.55778996720062</c:v>
                </c:pt>
                <c:pt idx="8">
                  <c:v>302.87154866051031</c:v>
                </c:pt>
                <c:pt idx="9">
                  <c:v>289.15228359606715</c:v>
                </c:pt>
                <c:pt idx="10">
                  <c:v>289.48694752742165</c:v>
                </c:pt>
                <c:pt idx="11">
                  <c:v>274.62090570049247</c:v>
                </c:pt>
                <c:pt idx="12">
                  <c:v>269.97613694534391</c:v>
                </c:pt>
                <c:pt idx="13">
                  <c:v>280.20493539870802</c:v>
                </c:pt>
                <c:pt idx="14">
                  <c:v>241.11069998053449</c:v>
                </c:pt>
                <c:pt idx="15">
                  <c:v>265.65163558303732</c:v>
                </c:pt>
                <c:pt idx="16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05-4E7D-9AD2-1DE3397B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1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[kt CO</a:t>
                </a:r>
                <a:r>
                  <a:rPr lang="en-GB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-íg.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]</a:t>
                </a:r>
                <a:endParaRPr lang="en-GB" sz="1400" b="0" baseline="-25000">
                  <a:solidFill>
                    <a:sysClr val="windowText" lastClr="000000"/>
                  </a:solidFill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6654020814569088E-6"/>
              <c:y val="0.24506471091194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62445483252041"/>
          <c:y val="0.89722402924717437"/>
          <c:w val="0.73408935123289842"/>
          <c:h val="0.1027760329372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2021</a:t>
            </a:r>
          </a:p>
          <a:p>
            <a:pPr>
              <a:defRPr sz="1600" b="1">
                <a:solidFill>
                  <a:sysClr val="windowText" lastClr="000000"/>
                </a:solidFill>
                <a:latin typeface="Avenir Next LT Pro" panose="020B0504020202020204" pitchFamily="34" charset="0"/>
              </a:defRPr>
            </a:pPr>
            <a:r>
              <a:rPr lang="is-IS" sz="1600" b="1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án</a:t>
            </a:r>
            <a:r>
              <a:rPr lang="is-IS" sz="1600" b="1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 LULUCF</a:t>
            </a:r>
            <a:endParaRPr lang="is-IS" sz="1600" b="1">
              <a:solidFill>
                <a:sysClr val="windowText" lastClr="000000"/>
              </a:solidFill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8355518484404533"/>
          <c:y val="0.43243165491836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73572940287226"/>
          <c:y val="1.4575594830598879E-2"/>
          <c:w val="0.64055064247921389"/>
          <c:h val="0.97260362014163571"/>
        </c:manualLayout>
      </c:layout>
      <c:doughnutChart>
        <c:varyColors val="1"/>
        <c:ser>
          <c:idx val="0"/>
          <c:order val="0"/>
          <c:spPr>
            <a:ln>
              <a:noFill/>
            </a:ln>
            <a:effectLst>
              <a:glow>
                <a:sysClr val="window" lastClr="FFFFFF">
                  <a:alpha val="40000"/>
                </a:sysClr>
              </a:glow>
            </a:effectLst>
          </c:spPr>
          <c:dPt>
            <c:idx val="0"/>
            <c:bubble3D val="0"/>
            <c:spPr>
              <a:solidFill>
                <a:srgbClr val="0073B4"/>
              </a:solidFill>
              <a:ln w="19050">
                <a:noFill/>
              </a:ln>
              <a:effectLst>
                <a:glow>
                  <a:sysClr val="window" lastClr="FFFFFF">
                    <a:alpha val="40000"/>
                  </a:sys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BB3C-4B0B-ACD0-017AABE2C22F}"/>
              </c:ext>
            </c:extLst>
          </c:dPt>
          <c:dPt>
            <c:idx val="1"/>
            <c:bubble3D val="0"/>
            <c:spPr>
              <a:solidFill>
                <a:srgbClr val="EBE10F"/>
              </a:solidFill>
              <a:ln w="19050">
                <a:noFill/>
              </a:ln>
              <a:effectLst>
                <a:glow>
                  <a:sysClr val="window" lastClr="FFFFFF">
                    <a:alpha val="40000"/>
                  </a:sys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BB3C-4B0B-ACD0-017AABE2C22F}"/>
              </c:ext>
            </c:extLst>
          </c:dPt>
          <c:dPt>
            <c:idx val="2"/>
            <c:bubble3D val="0"/>
            <c:spPr>
              <a:solidFill>
                <a:srgbClr val="FF6941"/>
              </a:solidFill>
              <a:ln w="19050">
                <a:noFill/>
              </a:ln>
              <a:effectLst>
                <a:glow>
                  <a:sysClr val="window" lastClr="FFFFFF">
                    <a:alpha val="40000"/>
                  </a:sys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BB3C-4B0B-ACD0-017AABE2C22F}"/>
              </c:ext>
            </c:extLst>
          </c:dPt>
          <c:dPt>
            <c:idx val="3"/>
            <c:bubble3D val="0"/>
            <c:spPr>
              <a:solidFill>
                <a:srgbClr val="41A86E"/>
              </a:solidFill>
              <a:ln w="19050">
                <a:noFill/>
              </a:ln>
              <a:effectLst>
                <a:glow>
                  <a:sysClr val="window" lastClr="FFFFFF">
                    <a:alpha val="40000"/>
                  </a:sys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BB3C-4B0B-ACD0-017AABE2C22F}"/>
              </c:ext>
            </c:extLst>
          </c:dPt>
          <c:dLbls>
            <c:dLbl>
              <c:idx val="0"/>
              <c:layout>
                <c:manualLayout>
                  <c:x val="-0.17729610718914598"/>
                  <c:y val="0.166222909310400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19122921828933"/>
                      <c:h val="0.250634864072460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3C-4B0B-ACD0-017AABE2C22F}"/>
                </c:ext>
              </c:extLst>
            </c:dLbl>
            <c:dLbl>
              <c:idx val="1"/>
              <c:layout>
                <c:manualLayout>
                  <c:x val="-0.12455623086920858"/>
                  <c:y val="-0.140607143703501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8551266489415"/>
                      <c:h val="0.16522996156736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3C-4B0B-ACD0-017AABE2C22F}"/>
                </c:ext>
              </c:extLst>
            </c:dLbl>
            <c:dLbl>
              <c:idx val="2"/>
              <c:layout>
                <c:manualLayout>
                  <c:x val="-0.18699545964702108"/>
                  <c:y val="-0.175147171778704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35380867026197"/>
                      <c:h val="0.207430867947568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B3C-4B0B-ACD0-017AABE2C22F}"/>
                </c:ext>
              </c:extLst>
            </c:dLbl>
            <c:dLbl>
              <c:idx val="3"/>
              <c:layout>
                <c:manualLayout>
                  <c:x val="0.13944166944347958"/>
                  <c:y val="-0.384565050414088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3C-4B0B-ACD0-017AABE2C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'Samantekt, eftir skuldbindingum'!$C$38:$C$41</c:f>
              <c:strCache>
                <c:ptCount val="4"/>
                <c:pt idx="0">
                  <c:v>ETS - staðbundinn iðnaður</c:v>
                </c:pt>
                <c:pt idx="1">
                  <c:v>Innanlandsflug **</c:v>
                </c:pt>
                <c:pt idx="2">
                  <c:v>Bein ábyrgð Íslands</c:v>
                </c:pt>
                <c:pt idx="3">
                  <c:v>LULUCF</c:v>
                </c:pt>
              </c:strCache>
            </c:strRef>
          </c:cat>
          <c:val>
            <c:numRef>
              <c:f>'Samantekt, eftir skuldbindingum'!$D$38:$D$41</c:f>
              <c:numCache>
                <c:formatCode>0%</c:formatCode>
                <c:ptCount val="4"/>
                <c:pt idx="0">
                  <c:v>0.13112229994869942</c:v>
                </c:pt>
                <c:pt idx="1">
                  <c:v>1.4747731530166061E-3</c:v>
                </c:pt>
                <c:pt idx="2">
                  <c:v>0.19899726492787789</c:v>
                </c:pt>
                <c:pt idx="3">
                  <c:v>0.66840566197040607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C-4B0B-ACD0-017AABE2C2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2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62522222222223"/>
          <c:y val="4.4208580958348363E-2"/>
          <c:w val="0.86829788888888892"/>
          <c:h val="0.76868237887883206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línurit)'!$A$188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línurit)'!$R$191:$AQ$191</c:f>
              <c:numCache>
                <c:formatCode>0</c:formatCode>
                <c:ptCount val="26"/>
                <c:pt idx="0">
                  <c:v>3180.4498889757797</c:v>
                </c:pt>
                <c:pt idx="1">
                  <c:v>3317.5229598673745</c:v>
                </c:pt>
                <c:pt idx="2">
                  <c:v>3487.6685692537594</c:v>
                </c:pt>
                <c:pt idx="3">
                  <c:v>3350.4504234489796</c:v>
                </c:pt>
                <c:pt idx="4">
                  <c:v>3215.5721876044458</c:v>
                </c:pt>
                <c:pt idx="5">
                  <c:v>3101.7804808368996</c:v>
                </c:pt>
                <c:pt idx="6">
                  <c:v>2991.0768278027367</c:v>
                </c:pt>
                <c:pt idx="7">
                  <c:v>2911.1744054834585</c:v>
                </c:pt>
                <c:pt idx="8">
                  <c:v>2904.0553194569361</c:v>
                </c:pt>
                <c:pt idx="9">
                  <c:v>2922.9943361808087</c:v>
                </c:pt>
                <c:pt idx="10">
                  <c:v>2950.6684863401679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2998.8764598024304</c:v>
                </c:pt>
                <c:pt idx="14">
                  <c:v>2893.25604317751</c:v>
                </c:pt>
                <c:pt idx="15">
                  <c:v>2737.5269194687789</c:v>
                </c:pt>
                <c:pt idx="16">
                  <c:v>2797.9154226727792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0-46D0-8DF4-0CA43D192016}"/>
            </c:ext>
          </c:extLst>
        </c:ser>
        <c:ser>
          <c:idx val="1"/>
          <c:order val="1"/>
          <c:tx>
            <c:strRef>
              <c:f>'Talnagögn (fyrir línurit)'!$A$195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línurit)'!$R$198:$AQ$198</c:f>
              <c:numCache>
                <c:formatCode>0</c:formatCode>
                <c:ptCount val="26"/>
                <c:pt idx="16">
                  <c:v>2797.9154226727792</c:v>
                </c:pt>
                <c:pt idx="17">
                  <c:v>2972.5661393655732</c:v>
                </c:pt>
                <c:pt idx="18">
                  <c:v>2830.5674234431513</c:v>
                </c:pt>
                <c:pt idx="19">
                  <c:v>2795.7305000669403</c:v>
                </c:pt>
                <c:pt idx="20">
                  <c:v>2726.559110373847</c:v>
                </c:pt>
                <c:pt idx="21">
                  <c:v>2638.2692534068615</c:v>
                </c:pt>
                <c:pt idx="22">
                  <c:v>2578.2686566141947</c:v>
                </c:pt>
                <c:pt idx="23">
                  <c:v>2460.7506947707852</c:v>
                </c:pt>
                <c:pt idx="24">
                  <c:v>2400.0147400370706</c:v>
                </c:pt>
                <c:pt idx="25">
                  <c:v>2348.6487292721536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0-46D0-8DF4-0CA43D192016}"/>
            </c:ext>
          </c:extLst>
        </c:ser>
        <c:ser>
          <c:idx val="2"/>
          <c:order val="2"/>
          <c:tx>
            <c:strRef>
              <c:f>'Talnagögn (fyrir línurit)'!$A$202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8575" cap="rnd">
              <a:solidFill>
                <a:srgbClr val="68A2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línurit)'!$R$205:$AQ$205</c:f>
              <c:numCache>
                <c:formatCode>General</c:formatCode>
                <c:ptCount val="26"/>
                <c:pt idx="16" formatCode="0">
                  <c:v>2797.9154226727787</c:v>
                </c:pt>
                <c:pt idx="17" formatCode="0">
                  <c:v>2972.5661393655728</c:v>
                </c:pt>
                <c:pt idx="18" formatCode="0">
                  <c:v>2826.4761390600461</c:v>
                </c:pt>
                <c:pt idx="19" formatCode="0">
                  <c:v>2785.5525167563665</c:v>
                </c:pt>
                <c:pt idx="20" formatCode="0">
                  <c:v>2708.5049626220743</c:v>
                </c:pt>
                <c:pt idx="21" formatCode="0">
                  <c:v>2612.3653741299067</c:v>
                </c:pt>
                <c:pt idx="22" formatCode="0">
                  <c:v>2547.1564421199314</c:v>
                </c:pt>
                <c:pt idx="23" formatCode="0">
                  <c:v>2434.6530372206944</c:v>
                </c:pt>
                <c:pt idx="24" formatCode="0">
                  <c:v>2370.6077071981827</c:v>
                </c:pt>
                <c:pt idx="25" formatCode="0">
                  <c:v>2311.9257522283178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0-46D0-8DF4-0CA43D19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1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CO2-íg.]</a:t>
                </a:r>
              </a:p>
            </c:rich>
          </c:tx>
          <c:layout>
            <c:manualLayout>
              <c:xMode val="edge"/>
              <c:yMode val="edge"/>
              <c:x val="5.0708012691868707E-4"/>
              <c:y val="0.24594329473508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626232550605"/>
          <c:y val="0.89527532673272037"/>
          <c:w val="0.84636256708596869"/>
          <c:h val="0.10083004582183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68733333333333"/>
          <c:y val="2.8910679958631731E-2"/>
          <c:w val="0.87579044444444432"/>
          <c:h val="0.79965529092257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'Samantekt, eftir skuldbindingum'!$C$66</c:f>
              <c:strCache>
                <c:ptCount val="1"/>
                <c:pt idx="0">
                  <c:v>Orka***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'Talnagögn (fyrir línurit)'!$R$211:$AH$211</c:f>
              <c:numCache>
                <c:formatCode>0</c:formatCode>
                <c:ptCount val="17"/>
                <c:pt idx="0">
                  <c:v>2101.1071329886945</c:v>
                </c:pt>
                <c:pt idx="1">
                  <c:v>2168.0604950990942</c:v>
                </c:pt>
                <c:pt idx="2">
                  <c:v>2315.4924754674944</c:v>
                </c:pt>
                <c:pt idx="3">
                  <c:v>2183.561735248968</c:v>
                </c:pt>
                <c:pt idx="4">
                  <c:v>2095.0808897406655</c:v>
                </c:pt>
                <c:pt idx="5">
                  <c:v>1983.7459885007804</c:v>
                </c:pt>
                <c:pt idx="6">
                  <c:v>1862.6443170077098</c:v>
                </c:pt>
                <c:pt idx="7">
                  <c:v>1819.0181940202747</c:v>
                </c:pt>
                <c:pt idx="8">
                  <c:v>1789.5313602926453</c:v>
                </c:pt>
                <c:pt idx="9">
                  <c:v>1781.3706637414309</c:v>
                </c:pt>
                <c:pt idx="10">
                  <c:v>1825.4309139991808</c:v>
                </c:pt>
                <c:pt idx="11">
                  <c:v>1793.9107986099968</c:v>
                </c:pt>
                <c:pt idx="12">
                  <c:v>1836.3708014386416</c:v>
                </c:pt>
                <c:pt idx="13">
                  <c:v>1874.405998090218</c:v>
                </c:pt>
                <c:pt idx="14">
                  <c:v>1815.3760001159264</c:v>
                </c:pt>
                <c:pt idx="15">
                  <c:v>1642.7626655751501</c:v>
                </c:pt>
                <c:pt idx="16">
                  <c:v>1735.696706863899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4-44C4-B24E-B065855D7795}"/>
            </c:ext>
          </c:extLst>
        </c:ser>
        <c:ser>
          <c:idx val="1"/>
          <c:order val="1"/>
          <c:tx>
            <c:strRef>
              <c:f>'Samantekt, eftir skuldbindingum'!$C$67</c:f>
              <c:strCache>
                <c:ptCount val="1"/>
                <c:pt idx="0">
                  <c:v>Iðnaður****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Talnagögn!$R$212:$AH$212</c:f>
              <c:numCache>
                <c:formatCode>0</c:formatCode>
                <c:ptCount val="17"/>
                <c:pt idx="0">
                  <c:v>128.80534665723394</c:v>
                </c:pt>
                <c:pt idx="1">
                  <c:v>146.11329539738836</c:v>
                </c:pt>
                <c:pt idx="2">
                  <c:v>149.3445424586987</c:v>
                </c:pt>
                <c:pt idx="3">
                  <c:v>146.8043651617827</c:v>
                </c:pt>
                <c:pt idx="4">
                  <c:v>125.10010350793414</c:v>
                </c:pt>
                <c:pt idx="5">
                  <c:v>137.1769109517702</c:v>
                </c:pt>
                <c:pt idx="6">
                  <c:v>170.46789314945818</c:v>
                </c:pt>
                <c:pt idx="7">
                  <c:v>158.88225538227766</c:v>
                </c:pt>
                <c:pt idx="8">
                  <c:v>186.68287195038693</c:v>
                </c:pt>
                <c:pt idx="9">
                  <c:v>184.18974514672414</c:v>
                </c:pt>
                <c:pt idx="10">
                  <c:v>176.52336533157518</c:v>
                </c:pt>
                <c:pt idx="11">
                  <c:v>194.0353818942383</c:v>
                </c:pt>
                <c:pt idx="12">
                  <c:v>186.01550215192947</c:v>
                </c:pt>
                <c:pt idx="13">
                  <c:v>206.49132710230811</c:v>
                </c:pt>
                <c:pt idx="14">
                  <c:v>215.30337982888523</c:v>
                </c:pt>
                <c:pt idx="15">
                  <c:v>212.10330423013306</c:v>
                </c:pt>
                <c:pt idx="16">
                  <c:v>173.66897201512938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4-44C4-B24E-B065855D7795}"/>
            </c:ext>
          </c:extLst>
        </c:ser>
        <c:ser>
          <c:idx val="2"/>
          <c:order val="2"/>
          <c:tx>
            <c:strRef>
              <c:f>'Samantekt, eftir skuldbindingum'!$C$68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rgbClr val="EBE10F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Talnagögn!$R$213:$AH$213</c:f>
              <c:numCache>
                <c:formatCode>0</c:formatCode>
                <c:ptCount val="17"/>
                <c:pt idx="0">
                  <c:v>610.78114923114538</c:v>
                </c:pt>
                <c:pt idx="1">
                  <c:v>636.32857206226208</c:v>
                </c:pt>
                <c:pt idx="2">
                  <c:v>652.37989330680921</c:v>
                </c:pt>
                <c:pt idx="3">
                  <c:v>669.18393746210143</c:v>
                </c:pt>
                <c:pt idx="4">
                  <c:v>658.48658106477239</c:v>
                </c:pt>
                <c:pt idx="5">
                  <c:v>646.36999037064732</c:v>
                </c:pt>
                <c:pt idx="6">
                  <c:v>644.46114878873925</c:v>
                </c:pt>
                <c:pt idx="7">
                  <c:v>640.7161661137053</c:v>
                </c:pt>
                <c:pt idx="8">
                  <c:v>624.96953855339348</c:v>
                </c:pt>
                <c:pt idx="9">
                  <c:v>668.28164369658623</c:v>
                </c:pt>
                <c:pt idx="10">
                  <c:v>659.22725948199002</c:v>
                </c:pt>
                <c:pt idx="11">
                  <c:v>658.72725584813452</c:v>
                </c:pt>
                <c:pt idx="12">
                  <c:v>659.5847837943553</c:v>
                </c:pt>
                <c:pt idx="13">
                  <c:v>637.77419921119576</c:v>
                </c:pt>
                <c:pt idx="14">
                  <c:v>621.46596325216376</c:v>
                </c:pt>
                <c:pt idx="15">
                  <c:v>617.00931408045869</c:v>
                </c:pt>
                <c:pt idx="16">
                  <c:v>620.07141185378475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4-44C4-B24E-B065855D7795}"/>
            </c:ext>
          </c:extLst>
        </c:ser>
        <c:ser>
          <c:idx val="3"/>
          <c:order val="3"/>
          <c:tx>
            <c:strRef>
              <c:f>'Samantekt, eftir skuldbindingum'!$C$69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Talnagögn!$R$214:$AH$214</c:f>
              <c:numCache>
                <c:formatCode>0</c:formatCode>
                <c:ptCount val="17"/>
                <c:pt idx="0">
                  <c:v>339.75626009870632</c:v>
                </c:pt>
                <c:pt idx="1">
                  <c:v>367.02059730863004</c:v>
                </c:pt>
                <c:pt idx="2">
                  <c:v>370.45165802075758</c:v>
                </c:pt>
                <c:pt idx="3">
                  <c:v>350.90038557612746</c:v>
                </c:pt>
                <c:pt idx="4">
                  <c:v>336.90461329107382</c:v>
                </c:pt>
                <c:pt idx="5">
                  <c:v>334.48759101370166</c:v>
                </c:pt>
                <c:pt idx="6">
                  <c:v>313.50346885682939</c:v>
                </c:pt>
                <c:pt idx="7">
                  <c:v>292.55778996720062</c:v>
                </c:pt>
                <c:pt idx="8">
                  <c:v>302.87154866051031</c:v>
                </c:pt>
                <c:pt idx="9">
                  <c:v>289.15228359606715</c:v>
                </c:pt>
                <c:pt idx="10">
                  <c:v>289.48694752742165</c:v>
                </c:pt>
                <c:pt idx="11">
                  <c:v>274.62090570049247</c:v>
                </c:pt>
                <c:pt idx="12">
                  <c:v>269.97613694534391</c:v>
                </c:pt>
                <c:pt idx="13">
                  <c:v>280.20493539870802</c:v>
                </c:pt>
                <c:pt idx="14">
                  <c:v>241.11069998053449</c:v>
                </c:pt>
                <c:pt idx="15">
                  <c:v>265.65163558303732</c:v>
                </c:pt>
                <c:pt idx="16">
                  <c:v>268.4783319399661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4C4-B24E-B065855D7795}"/>
            </c:ext>
          </c:extLst>
        </c:ser>
        <c:ser>
          <c:idx val="4"/>
          <c:order val="4"/>
          <c:tx>
            <c:v>Orka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Talnagögn!$R$217:$BK$217</c:f>
              <c:numCache>
                <c:formatCode>0</c:formatCode>
                <c:ptCount val="46"/>
                <c:pt idx="17">
                  <c:v>1938.3776004308138</c:v>
                </c:pt>
                <c:pt idx="18">
                  <c:v>1801.8803763418246</c:v>
                </c:pt>
                <c:pt idx="19">
                  <c:v>1780.5549983791791</c:v>
                </c:pt>
                <c:pt idx="20">
                  <c:v>1724.0960541497109</c:v>
                </c:pt>
                <c:pt idx="21">
                  <c:v>1668.7485773635162</c:v>
                </c:pt>
                <c:pt idx="22">
                  <c:v>1615.2319504271798</c:v>
                </c:pt>
                <c:pt idx="23">
                  <c:v>1550.2527658655026</c:v>
                </c:pt>
                <c:pt idx="24">
                  <c:v>1501.1749806178896</c:v>
                </c:pt>
                <c:pt idx="25">
                  <c:v>1439.5527333956238</c:v>
                </c:pt>
                <c:pt idx="26">
                  <c:v>1392.8832521527754</c:v>
                </c:pt>
                <c:pt idx="27">
                  <c:v>1344.5758319261752</c:v>
                </c:pt>
                <c:pt idx="28">
                  <c:v>1293.4610675904207</c:v>
                </c:pt>
                <c:pt idx="29">
                  <c:v>1239.2918671721629</c:v>
                </c:pt>
                <c:pt idx="30">
                  <c:v>1182.2280383318941</c:v>
                </c:pt>
                <c:pt idx="31">
                  <c:v>1122.6919726994695</c:v>
                </c:pt>
                <c:pt idx="32">
                  <c:v>1060.306312853216</c:v>
                </c:pt>
                <c:pt idx="33">
                  <c:v>995.55416307211726</c:v>
                </c:pt>
                <c:pt idx="34">
                  <c:v>928.86969422996583</c:v>
                </c:pt>
                <c:pt idx="35">
                  <c:v>860.59877520084524</c:v>
                </c:pt>
                <c:pt idx="36">
                  <c:v>792.09191453321307</c:v>
                </c:pt>
                <c:pt idx="37">
                  <c:v>723.45971711220284</c:v>
                </c:pt>
                <c:pt idx="38">
                  <c:v>655.3984772145667</c:v>
                </c:pt>
                <c:pt idx="39">
                  <c:v>592.23835357371752</c:v>
                </c:pt>
                <c:pt idx="40">
                  <c:v>559.30051417544269</c:v>
                </c:pt>
                <c:pt idx="41">
                  <c:v>526.07602980795377</c:v>
                </c:pt>
                <c:pt idx="42">
                  <c:v>492.9187793837159</c:v>
                </c:pt>
                <c:pt idx="43">
                  <c:v>459.90714004656002</c:v>
                </c:pt>
                <c:pt idx="44">
                  <c:v>427.22808880256588</c:v>
                </c:pt>
                <c:pt idx="45">
                  <c:v>399.73340672240039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F4-44C4-B24E-B065855D7795}"/>
            </c:ext>
          </c:extLst>
        </c:ser>
        <c:ser>
          <c:idx val="5"/>
          <c:order val="5"/>
          <c:tx>
            <c:v>Iðnaður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Talnagögn!$R$218:$BK$218</c:f>
              <c:numCache>
                <c:formatCode>0</c:formatCode>
                <c:ptCount val="46"/>
                <c:pt idx="17">
                  <c:v>153.79002499642957</c:v>
                </c:pt>
                <c:pt idx="18">
                  <c:v>155.57279017672477</c:v>
                </c:pt>
                <c:pt idx="19">
                  <c:v>147.6231985959173</c:v>
                </c:pt>
                <c:pt idx="20">
                  <c:v>146.69122044662709</c:v>
                </c:pt>
                <c:pt idx="21">
                  <c:v>124.53114623745205</c:v>
                </c:pt>
                <c:pt idx="22">
                  <c:v>127.57315942769083</c:v>
                </c:pt>
                <c:pt idx="23">
                  <c:v>79.241220600484667</c:v>
                </c:pt>
                <c:pt idx="24">
                  <c:v>68.756025437436392</c:v>
                </c:pt>
                <c:pt idx="25">
                  <c:v>80.594858788483634</c:v>
                </c:pt>
                <c:pt idx="26">
                  <c:v>56.377087682119054</c:v>
                </c:pt>
                <c:pt idx="27">
                  <c:v>55.959810638860063</c:v>
                </c:pt>
                <c:pt idx="28">
                  <c:v>61.751034549925635</c:v>
                </c:pt>
                <c:pt idx="29">
                  <c:v>41.334194539640976</c:v>
                </c:pt>
                <c:pt idx="30">
                  <c:v>33.961839830412146</c:v>
                </c:pt>
                <c:pt idx="31">
                  <c:v>38.731387518287875</c:v>
                </c:pt>
                <c:pt idx="32">
                  <c:v>40.229944004250228</c:v>
                </c:pt>
                <c:pt idx="33">
                  <c:v>39.582713558892692</c:v>
                </c:pt>
                <c:pt idx="34">
                  <c:v>39.06067422491742</c:v>
                </c:pt>
                <c:pt idx="35">
                  <c:v>41.244213069461011</c:v>
                </c:pt>
                <c:pt idx="36">
                  <c:v>42.429101509818565</c:v>
                </c:pt>
                <c:pt idx="37">
                  <c:v>41.186841030950063</c:v>
                </c:pt>
                <c:pt idx="38">
                  <c:v>40.572239739926772</c:v>
                </c:pt>
                <c:pt idx="39">
                  <c:v>38.877989744882825</c:v>
                </c:pt>
                <c:pt idx="40">
                  <c:v>38.887356030300907</c:v>
                </c:pt>
                <c:pt idx="41">
                  <c:v>39.86664618703071</c:v>
                </c:pt>
                <c:pt idx="42">
                  <c:v>41.594409554099002</c:v>
                </c:pt>
                <c:pt idx="43">
                  <c:v>41.016620348888409</c:v>
                </c:pt>
                <c:pt idx="44">
                  <c:v>41.340675945163184</c:v>
                </c:pt>
                <c:pt idx="45">
                  <c:v>42.328884282976333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F4-44C4-B24E-B065855D7795}"/>
            </c:ext>
          </c:extLst>
        </c:ser>
        <c:ser>
          <c:idx val="6"/>
          <c:order val="6"/>
          <c:tx>
            <c:v>landbýnaður proj </c:v>
          </c:tx>
          <c:spPr>
            <a:solidFill>
              <a:srgbClr val="EBE10F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Talnagögn!$R$219:$BK$219</c:f>
              <c:numCache>
                <c:formatCode>General</c:formatCode>
                <c:ptCount val="46"/>
                <c:pt idx="17" formatCode="0">
                  <c:v>618.06464907294719</c:v>
                </c:pt>
                <c:pt idx="18" formatCode="0">
                  <c:v>616.39831710833482</c:v>
                </c:pt>
                <c:pt idx="19" formatCode="0">
                  <c:v>614.69759666258028</c:v>
                </c:pt>
                <c:pt idx="20" formatCode="0">
                  <c:v>613.08986865902057</c:v>
                </c:pt>
                <c:pt idx="21" formatCode="0">
                  <c:v>611.70437985317403</c:v>
                </c:pt>
                <c:pt idx="22" formatCode="0">
                  <c:v>610.32891865286149</c:v>
                </c:pt>
                <c:pt idx="23" formatCode="0">
                  <c:v>608.90815828990878</c:v>
                </c:pt>
                <c:pt idx="24" formatCode="0">
                  <c:v>607.10936410686543</c:v>
                </c:pt>
                <c:pt idx="25" formatCode="0">
                  <c:v>605.31150017100072</c:v>
                </c:pt>
                <c:pt idx="26" formatCode="0">
                  <c:v>603.51460835762362</c:v>
                </c:pt>
                <c:pt idx="27" formatCode="0">
                  <c:v>601.71872964489103</c:v>
                </c:pt>
                <c:pt idx="28" formatCode="0">
                  <c:v>599.92390413424437</c:v>
                </c:pt>
                <c:pt idx="29" formatCode="0">
                  <c:v>598.13017107048813</c:v>
                </c:pt>
                <c:pt idx="30" formatCode="0">
                  <c:v>596.33756886150888</c:v>
                </c:pt>
                <c:pt idx="31" formatCode="0">
                  <c:v>594.54613509762487</c:v>
                </c:pt>
                <c:pt idx="32" formatCode="0">
                  <c:v>592.75590657056568</c:v>
                </c:pt>
                <c:pt idx="33" formatCode="0">
                  <c:v>590.96691929208237</c:v>
                </c:pt>
                <c:pt idx="34" formatCode="0">
                  <c:v>589.17920851218764</c:v>
                </c:pt>
                <c:pt idx="35" formatCode="0">
                  <c:v>587.39280873702444</c:v>
                </c:pt>
                <c:pt idx="36" formatCode="0">
                  <c:v>585.60776543490931</c:v>
                </c:pt>
                <c:pt idx="37" formatCode="0">
                  <c:v>583.82409063782529</c:v>
                </c:pt>
                <c:pt idx="38" formatCode="0">
                  <c:v>582.04182607467146</c:v>
                </c:pt>
                <c:pt idx="39" formatCode="0">
                  <c:v>580.26100344744873</c:v>
                </c:pt>
                <c:pt idx="40" formatCode="0">
                  <c:v>578.48165379814509</c:v>
                </c:pt>
                <c:pt idx="41" formatCode="0">
                  <c:v>576.70380752442964</c:v>
                </c:pt>
                <c:pt idx="42" formatCode="0">
                  <c:v>574.92749439499437</c:v>
                </c:pt>
                <c:pt idx="43" formatCode="0">
                  <c:v>573.15274356456064</c:v>
                </c:pt>
                <c:pt idx="44" formatCode="0">
                  <c:v>571.3795835885312</c:v>
                </c:pt>
                <c:pt idx="45" formatCode="0">
                  <c:v>569.60804243731798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F4-44C4-B24E-B065855D7795}"/>
            </c:ext>
          </c:extLst>
        </c:ser>
        <c:ser>
          <c:idx val="7"/>
          <c:order val="7"/>
          <c:tx>
            <c:v>Úrgangur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Talnagögn!$R$2:$BK$2</c:f>
              <c:numCache>
                <c:formatCode>0</c:formatCode>
                <c:ptCount val="4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  <c:pt idx="34">
                  <c:v>2039</c:v>
                </c:pt>
                <c:pt idx="35">
                  <c:v>2040</c:v>
                </c:pt>
                <c:pt idx="36">
                  <c:v>2041</c:v>
                </c:pt>
                <c:pt idx="37">
                  <c:v>2042</c:v>
                </c:pt>
                <c:pt idx="38">
                  <c:v>2043</c:v>
                </c:pt>
                <c:pt idx="39">
                  <c:v>2044</c:v>
                </c:pt>
                <c:pt idx="40">
                  <c:v>2045</c:v>
                </c:pt>
                <c:pt idx="41">
                  <c:v>2046</c:v>
                </c:pt>
                <c:pt idx="42">
                  <c:v>2047</c:v>
                </c:pt>
                <c:pt idx="43">
                  <c:v>2048</c:v>
                </c:pt>
                <c:pt idx="44">
                  <c:v>2049</c:v>
                </c:pt>
                <c:pt idx="45">
                  <c:v>2050</c:v>
                </c:pt>
              </c:numCache>
            </c:numRef>
          </c:cat>
          <c:val>
            <c:numRef>
              <c:f>Talnagögn!$R$220:$BK$220</c:f>
              <c:numCache>
                <c:formatCode>General</c:formatCode>
                <c:ptCount val="46"/>
                <c:pt idx="17" formatCode="0">
                  <c:v>262.33386486538268</c:v>
                </c:pt>
                <c:pt idx="18" formatCode="0">
                  <c:v>256.71593981626711</c:v>
                </c:pt>
                <c:pt idx="19" formatCode="0">
                  <c:v>252.8547064292635</c:v>
                </c:pt>
                <c:pt idx="20" formatCode="0">
                  <c:v>242.68196711848873</c:v>
                </c:pt>
                <c:pt idx="21" formatCode="0">
                  <c:v>233.28514995271897</c:v>
                </c:pt>
                <c:pt idx="22" formatCode="0">
                  <c:v>225.13462810646271</c:v>
                </c:pt>
                <c:pt idx="23" formatCode="0">
                  <c:v>222.34855001488884</c:v>
                </c:pt>
                <c:pt idx="24" formatCode="0">
                  <c:v>222.97436987487913</c:v>
                </c:pt>
                <c:pt idx="25" formatCode="0">
                  <c:v>223.18963691704556</c:v>
                </c:pt>
                <c:pt idx="26" formatCode="0">
                  <c:v>217.05498209325538</c:v>
                </c:pt>
                <c:pt idx="27" formatCode="0">
                  <c:v>215.43492306594166</c:v>
                </c:pt>
                <c:pt idx="28" formatCode="0">
                  <c:v>214.40736274851534</c:v>
                </c:pt>
                <c:pt idx="29" formatCode="0">
                  <c:v>213.90117825996876</c:v>
                </c:pt>
                <c:pt idx="30" formatCode="0">
                  <c:v>213.85027929831193</c:v>
                </c:pt>
                <c:pt idx="31" formatCode="0">
                  <c:v>213.95994201240299</c:v>
                </c:pt>
                <c:pt idx="32" formatCode="0">
                  <c:v>210.75587920733392</c:v>
                </c:pt>
                <c:pt idx="33" formatCode="0">
                  <c:v>207.86530678606741</c:v>
                </c:pt>
                <c:pt idx="34" formatCode="0">
                  <c:v>205.25337818924035</c:v>
                </c:pt>
                <c:pt idx="35" formatCode="0">
                  <c:v>202.88776184421505</c:v>
                </c:pt>
                <c:pt idx="36" formatCode="0">
                  <c:v>200.7814995061903</c:v>
                </c:pt>
                <c:pt idx="37" formatCode="0">
                  <c:v>198.87046521122886</c:v>
                </c:pt>
                <c:pt idx="38" formatCode="0">
                  <c:v>197.13266077822448</c:v>
                </c:pt>
                <c:pt idx="39" formatCode="0">
                  <c:v>195.55123450986997</c:v>
                </c:pt>
                <c:pt idx="40" formatCode="0">
                  <c:v>194.10996285276593</c:v>
                </c:pt>
                <c:pt idx="41" formatCode="0">
                  <c:v>192.79505975960132</c:v>
                </c:pt>
                <c:pt idx="42" formatCode="0">
                  <c:v>191.59470111309184</c:v>
                </c:pt>
                <c:pt idx="43" formatCode="0">
                  <c:v>190.50020221322507</c:v>
                </c:pt>
                <c:pt idx="44" formatCode="0">
                  <c:v>189.50071478215807</c:v>
                </c:pt>
                <c:pt idx="45" formatCode="0">
                  <c:v>188.59130834147692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F4-44C4-B24E-B065855D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overlap val="100"/>
        <c:axId val="478601472"/>
        <c:axId val="478601864"/>
        <c:extLst/>
      </c:barChart>
      <c:dateAx>
        <c:axId val="478601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864"/>
        <c:crosses val="autoZero"/>
        <c:auto val="0"/>
        <c:lblOffset val="100"/>
        <c:baseTimeUnit val="days"/>
        <c:majorUnit val="5"/>
        <c:majorTimeUnit val="days"/>
      </c:dateAx>
      <c:valAx>
        <c:axId val="4786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en-GB" sz="1400" b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Losun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[kt CO</a:t>
                </a:r>
                <a:r>
                  <a:rPr lang="en-GB" sz="1400" b="0" baseline="-2500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-íg.</a:t>
                </a:r>
                <a:r>
                  <a:rPr lang="en-GB" sz="1400" b="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</a:rPr>
                  <a:t>]</a:t>
                </a:r>
                <a:endParaRPr lang="en-GB" sz="1400" b="0" baseline="-25000">
                  <a:solidFill>
                    <a:sysClr val="windowText" lastClr="000000"/>
                  </a:solidFill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2148509366618775E-3"/>
              <c:y val="0.25109099460781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4786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05"/>
          <c:y val="0.91221188854737778"/>
          <c:w val="0.9"/>
          <c:h val="8.7788111452622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762522222222223"/>
          <c:y val="4.4208580958348363E-2"/>
          <c:w val="0.86829788888888892"/>
          <c:h val="0.76868237887883206"/>
        </c:manualLayout>
      </c:layout>
      <c:lineChart>
        <c:grouping val="standard"/>
        <c:varyColors val="0"/>
        <c:ser>
          <c:idx val="0"/>
          <c:order val="0"/>
          <c:tx>
            <c:strRef>
              <c:f>'Talnagögn (fyrir línurit)'!$A$188</c:f>
              <c:strCache>
                <c:ptCount val="1"/>
                <c:pt idx="0">
                  <c:v>Söguleg losun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línurit)'!$R$191:$AQ$191</c:f>
              <c:numCache>
                <c:formatCode>0</c:formatCode>
                <c:ptCount val="26"/>
                <c:pt idx="0">
                  <c:v>3180.4498889757797</c:v>
                </c:pt>
                <c:pt idx="1">
                  <c:v>3317.5229598673745</c:v>
                </c:pt>
                <c:pt idx="2">
                  <c:v>3487.6685692537594</c:v>
                </c:pt>
                <c:pt idx="3">
                  <c:v>3350.4504234489796</c:v>
                </c:pt>
                <c:pt idx="4">
                  <c:v>3215.5721876044458</c:v>
                </c:pt>
                <c:pt idx="5">
                  <c:v>3101.7804808368996</c:v>
                </c:pt>
                <c:pt idx="6">
                  <c:v>2991.0768278027367</c:v>
                </c:pt>
                <c:pt idx="7">
                  <c:v>2911.1744054834585</c:v>
                </c:pt>
                <c:pt idx="8">
                  <c:v>2904.0553194569361</c:v>
                </c:pt>
                <c:pt idx="9">
                  <c:v>2922.9943361808087</c:v>
                </c:pt>
                <c:pt idx="10">
                  <c:v>2950.6684863401679</c:v>
                </c:pt>
                <c:pt idx="11">
                  <c:v>2921.2943420528622</c:v>
                </c:pt>
                <c:pt idx="12">
                  <c:v>2951.9472243302703</c:v>
                </c:pt>
                <c:pt idx="13">
                  <c:v>2998.8764598024304</c:v>
                </c:pt>
                <c:pt idx="14">
                  <c:v>2893.25604317751</c:v>
                </c:pt>
                <c:pt idx="15">
                  <c:v>2737.5269194687789</c:v>
                </c:pt>
                <c:pt idx="16">
                  <c:v>2797.9154226727792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8-45E0-A153-1C0DF83F5592}"/>
            </c:ext>
          </c:extLst>
        </c:ser>
        <c:ser>
          <c:idx val="1"/>
          <c:order val="1"/>
          <c:tx>
            <c:strRef>
              <c:f>'Talnagögn (fyrir línurit)'!$A$195</c:f>
              <c:strCache>
                <c:ptCount val="1"/>
                <c:pt idx="0">
                  <c:v>Grunnsviðsmynd (WEM)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línurit)'!$R$198:$AQ$198</c:f>
              <c:numCache>
                <c:formatCode>0</c:formatCode>
                <c:ptCount val="26"/>
                <c:pt idx="16">
                  <c:v>2797.9154226727792</c:v>
                </c:pt>
                <c:pt idx="17">
                  <c:v>2972.5661393655732</c:v>
                </c:pt>
                <c:pt idx="18">
                  <c:v>2830.5674234431513</c:v>
                </c:pt>
                <c:pt idx="19">
                  <c:v>2795.7305000669403</c:v>
                </c:pt>
                <c:pt idx="20">
                  <c:v>2726.559110373847</c:v>
                </c:pt>
                <c:pt idx="21">
                  <c:v>2638.2692534068615</c:v>
                </c:pt>
                <c:pt idx="22">
                  <c:v>2578.2686566141947</c:v>
                </c:pt>
                <c:pt idx="23">
                  <c:v>2460.7506947707852</c:v>
                </c:pt>
                <c:pt idx="24">
                  <c:v>2400.0147400370706</c:v>
                </c:pt>
                <c:pt idx="25">
                  <c:v>2348.6487292721536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8-45E0-A153-1C0DF83F5592}"/>
            </c:ext>
          </c:extLst>
        </c:ser>
        <c:ser>
          <c:idx val="2"/>
          <c:order val="2"/>
          <c:tx>
            <c:strRef>
              <c:f>'Talnagögn (fyrir línurit)'!$A$202</c:f>
              <c:strCache>
                <c:ptCount val="1"/>
                <c:pt idx="0">
                  <c:v>Viðbótarsviðsmynd (WAM)</c:v>
                </c:pt>
              </c:strCache>
            </c:strRef>
          </c:tx>
          <c:spPr>
            <a:ln w="28575" cap="rnd">
              <a:solidFill>
                <a:srgbClr val="68A2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'Talnagögn (fyrir línurit)'!$R$2:$AQ$2</c:f>
              <c:numCache>
                <c:formatCode>0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'Talnagögn (fyrir línurit)'!$R$205:$AQ$205</c:f>
              <c:numCache>
                <c:formatCode>General</c:formatCode>
                <c:ptCount val="26"/>
                <c:pt idx="16" formatCode="0">
                  <c:v>2797.9154226727787</c:v>
                </c:pt>
                <c:pt idx="17" formatCode="0">
                  <c:v>2972.5661393655728</c:v>
                </c:pt>
                <c:pt idx="18" formatCode="0">
                  <c:v>2826.4761390600461</c:v>
                </c:pt>
                <c:pt idx="19" formatCode="0">
                  <c:v>2785.5525167563665</c:v>
                </c:pt>
                <c:pt idx="20" formatCode="0">
                  <c:v>2708.5049626220743</c:v>
                </c:pt>
                <c:pt idx="21" formatCode="0">
                  <c:v>2612.3653741299067</c:v>
                </c:pt>
                <c:pt idx="22" formatCode="0">
                  <c:v>2547.1564421199314</c:v>
                </c:pt>
                <c:pt idx="23" formatCode="0">
                  <c:v>2434.6530372206944</c:v>
                </c:pt>
                <c:pt idx="24" formatCode="0">
                  <c:v>2370.6077071981827</c:v>
                </c:pt>
                <c:pt idx="25" formatCode="0">
                  <c:v>2311.9257522283178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58-45E0-A153-1C0DF83F5592}"/>
            </c:ext>
          </c:extLst>
        </c:ser>
        <c:ser>
          <c:idx val="3"/>
          <c:order val="3"/>
          <c:tx>
            <c:v>Losunarúthlutanir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Talnagögn!$R$229:$AQ$229</c:f>
              <c:numCache>
                <c:formatCode>General</c:formatCode>
                <c:ptCount val="26"/>
                <c:pt idx="16" formatCode="0">
                  <c:v>2876.15</c:v>
                </c:pt>
                <c:pt idx="17" formatCode="0">
                  <c:v>2802.9929999999999</c:v>
                </c:pt>
                <c:pt idx="18" formatCode="0">
                  <c:v>2729.8359999999998</c:v>
                </c:pt>
                <c:pt idx="19" formatCode="0">
                  <c:v>2656.6790000000001</c:v>
                </c:pt>
                <c:pt idx="20" formatCode="0">
                  <c:v>2583.5219999999999</c:v>
                </c:pt>
                <c:pt idx="21" formatCode="0">
                  <c:v>2510.3649999999998</c:v>
                </c:pt>
                <c:pt idx="22" formatCode="0">
                  <c:v>2437.2080000000001</c:v>
                </c:pt>
                <c:pt idx="23" formatCode="0">
                  <c:v>2364.0500000000002</c:v>
                </c:pt>
                <c:pt idx="24" formatCode="0">
                  <c:v>2290.893</c:v>
                </c:pt>
                <c:pt idx="25" formatCode="0">
                  <c:v>2217.7359999999999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58-45E0-A153-1C0DF83F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274864"/>
        <c:axId val="720274208"/>
        <c:extLst/>
      </c:lineChart>
      <c:dateAx>
        <c:axId val="72027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208"/>
        <c:crosses val="autoZero"/>
        <c:auto val="0"/>
        <c:lblOffset val="100"/>
        <c:baseTimeUnit val="days"/>
        <c:majorUnit val="1"/>
        <c:majorTimeUnit val="days"/>
      </c:dateAx>
      <c:valAx>
        <c:axId val="72027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rPr>
                  <a:t> [kt CO2-íg.]</a:t>
                </a:r>
              </a:p>
            </c:rich>
          </c:tx>
          <c:layout>
            <c:manualLayout>
              <c:xMode val="edge"/>
              <c:yMode val="edge"/>
              <c:x val="5.0708012691868707E-4"/>
              <c:y val="0.24594329473508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720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198398092315983E-3"/>
          <c:y val="0.89527532673272037"/>
          <c:w val="0.97501258926045231"/>
          <c:h val="0.10472471531322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>
                <a:latin typeface="Avenir Next LT Pro" panose="020B0504020202020204" pitchFamily="34" charset="0"/>
              </a:rPr>
              <a:t>Losun</a:t>
            </a:r>
            <a:r>
              <a:rPr lang="is-IS" sz="1600" b="1" baseline="0">
                <a:latin typeface="Avenir Next LT Pro" panose="020B0504020202020204" pitchFamily="34" charset="0"/>
              </a:rPr>
              <a:t> frá 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 baseline="0">
                <a:latin typeface="Avenir Next LT Pro" panose="020B0504020202020204" pitchFamily="34" charset="0"/>
              </a:rPr>
              <a:t>úrgangi</a:t>
            </a:r>
          </a:p>
          <a:p>
            <a:pPr>
              <a:defRPr sz="1600">
                <a:latin typeface="Avenir Next LT Pro" panose="020B0504020202020204" pitchFamily="34" charset="0"/>
              </a:defRPr>
            </a:pPr>
            <a:r>
              <a:rPr lang="is-IS" sz="1600" b="1" baseline="0">
                <a:latin typeface="Avenir Next LT Pro" panose="020B0504020202020204" pitchFamily="34" charset="0"/>
              </a:rPr>
              <a:t>2021</a:t>
            </a:r>
            <a:endParaRPr lang="is-IS" sz="1600" b="1">
              <a:latin typeface="Avenir Next LT Pro" panose="020B0504020202020204" pitchFamily="34" charset="0"/>
            </a:endParaRPr>
          </a:p>
        </c:rich>
      </c:tx>
      <c:layout>
        <c:manualLayout>
          <c:xMode val="edge"/>
          <c:yMode val="edge"/>
          <c:x val="0.36542537384539769"/>
          <c:y val="0.39852094008673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0978645833333358E-2"/>
          <c:y val="1.4855555555555556E-2"/>
          <c:w val="0.72580599915016863"/>
          <c:h val="0.9719361979404043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2D-461C-939F-097234F0E047}"/>
              </c:ext>
            </c:extLst>
          </c:dPt>
          <c:dPt>
            <c:idx val="1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2D-461C-939F-097234F0E047}"/>
              </c:ext>
            </c:extLst>
          </c:dPt>
          <c:dPt>
            <c:idx val="2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2D-461C-939F-097234F0E047}"/>
              </c:ext>
            </c:extLst>
          </c:dPt>
          <c:dPt>
            <c:idx val="3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2D-461C-939F-097234F0E047}"/>
              </c:ext>
            </c:extLst>
          </c:dPt>
          <c:dLbls>
            <c:dLbl>
              <c:idx val="0"/>
              <c:layout>
                <c:manualLayout>
                  <c:x val="-0.12647274305555556"/>
                  <c:y val="-0.30111234567901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2D-461C-939F-097234F0E047}"/>
                </c:ext>
              </c:extLst>
            </c:dLbl>
            <c:dLbl>
              <c:idx val="1"/>
              <c:layout>
                <c:manualLayout>
                  <c:x val="0.20120972222222222"/>
                  <c:y val="-0.178062037037037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507864583333333"/>
                      <c:h val="0.120812962962962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42D-461C-939F-097234F0E047}"/>
                </c:ext>
              </c:extLst>
            </c:dLbl>
            <c:dLbl>
              <c:idx val="2"/>
              <c:layout>
                <c:manualLayout>
                  <c:x val="0.21640818577954007"/>
                  <c:y val="-4.26464561345656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venir Next LT Pro" panose="020B0504020202020204" pitchFamily="34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280952681941552"/>
                      <c:h val="0.179730837484834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42D-461C-939F-097234F0E047}"/>
                </c:ext>
              </c:extLst>
            </c:dLbl>
            <c:dLbl>
              <c:idx val="3"/>
              <c:layout>
                <c:manualLayout>
                  <c:x val="0.17418315972222223"/>
                  <c:y val="6.3606790123456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2D-461C-939F-097234F0E0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Talnagögn!$A$130:$A$133</c:f>
              <c:strCache>
                <c:ptCount val="4"/>
                <c:pt idx="0">
                  <c:v>Urðun úrgangs</c:v>
                </c:pt>
                <c:pt idx="1">
                  <c:v>Jarðgerð</c:v>
                </c:pt>
                <c:pt idx="2">
                  <c:v>Brennsla og opinn bruni</c:v>
                </c:pt>
                <c:pt idx="3">
                  <c:v>Meðhöndlun skólps</c:v>
                </c:pt>
              </c:strCache>
            </c:strRef>
          </c:cat>
          <c:val>
            <c:numRef>
              <c:f>'Samantekt, eftir geirum'!$D$331:$D$334</c:f>
              <c:numCache>
                <c:formatCode>0%</c:formatCode>
                <c:ptCount val="4"/>
                <c:pt idx="0">
                  <c:v>0.77168628130101957</c:v>
                </c:pt>
                <c:pt idx="1">
                  <c:v>2.0465715241513929E-2</c:v>
                </c:pt>
                <c:pt idx="2">
                  <c:v>2.5874774842425383E-2</c:v>
                </c:pt>
                <c:pt idx="3">
                  <c:v>0.181973228615041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2D-461C-939F-097234F0E0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5277777777778"/>
          <c:y val="4.3117283950617286E-2"/>
          <c:w val="0.86839377777777782"/>
          <c:h val="0.774571589780053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Talnagögn!$A$143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rgbClr val="41A86E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Talnagögn!$C$143:$AH$143</c:f>
              <c:numCache>
                <c:formatCode>0</c:formatCode>
                <c:ptCount val="32"/>
                <c:pt idx="0">
                  <c:v>-29.275249178376647</c:v>
                </c:pt>
                <c:pt idx="1">
                  <c:v>-30.526158152288378</c:v>
                </c:pt>
                <c:pt idx="2">
                  <c:v>-35.056948385464075</c:v>
                </c:pt>
                <c:pt idx="3">
                  <c:v>-40.129796542074573</c:v>
                </c:pt>
                <c:pt idx="4">
                  <c:v>-42.975965881833353</c:v>
                </c:pt>
                <c:pt idx="5">
                  <c:v>-52.881184490517164</c:v>
                </c:pt>
                <c:pt idx="6">
                  <c:v>-56.947653278712217</c:v>
                </c:pt>
                <c:pt idx="7">
                  <c:v>-63.813061672837414</c:v>
                </c:pt>
                <c:pt idx="8">
                  <c:v>-72.158470686205817</c:v>
                </c:pt>
                <c:pt idx="9">
                  <c:v>-78.341188351478451</c:v>
                </c:pt>
                <c:pt idx="10">
                  <c:v>-89.353864413062496</c:v>
                </c:pt>
                <c:pt idx="11">
                  <c:v>-94.750851309943613</c:v>
                </c:pt>
                <c:pt idx="12">
                  <c:v>-103.79004329177077</c:v>
                </c:pt>
                <c:pt idx="13">
                  <c:v>-114.24532501854831</c:v>
                </c:pt>
                <c:pt idx="14">
                  <c:v>-120.4220461066152</c:v>
                </c:pt>
                <c:pt idx="15">
                  <c:v>-139.53283084612821</c:v>
                </c:pt>
                <c:pt idx="16">
                  <c:v>-146.02989257637694</c:v>
                </c:pt>
                <c:pt idx="17">
                  <c:v>-254.3766903273322</c:v>
                </c:pt>
                <c:pt idx="18">
                  <c:v>-257.95613532119734</c:v>
                </c:pt>
                <c:pt idx="19">
                  <c:v>-270.78659379846266</c:v>
                </c:pt>
                <c:pt idx="20">
                  <c:v>-293.28320862576192</c:v>
                </c:pt>
                <c:pt idx="21">
                  <c:v>-320.47278807024912</c:v>
                </c:pt>
                <c:pt idx="22">
                  <c:v>-331.42877177339551</c:v>
                </c:pt>
                <c:pt idx="23">
                  <c:v>-349.1103408038573</c:v>
                </c:pt>
                <c:pt idx="24">
                  <c:v>-372.70908898153158</c:v>
                </c:pt>
                <c:pt idx="25">
                  <c:v>-397.63056947950906</c:v>
                </c:pt>
                <c:pt idx="26">
                  <c:v>-421.37229350850288</c:v>
                </c:pt>
                <c:pt idx="27">
                  <c:v>-459.46432879353944</c:v>
                </c:pt>
                <c:pt idx="28">
                  <c:v>-488.70796294203728</c:v>
                </c:pt>
                <c:pt idx="29">
                  <c:v>-489.68982564132403</c:v>
                </c:pt>
                <c:pt idx="30">
                  <c:v>-492.90740182377704</c:v>
                </c:pt>
                <c:pt idx="31">
                  <c:v>-508.96217200365254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C-43B1-9A77-87362E534E70}"/>
            </c:ext>
          </c:extLst>
        </c:ser>
        <c:ser>
          <c:idx val="2"/>
          <c:order val="1"/>
          <c:tx>
            <c:strRef>
              <c:f>Talnagögn!$A$144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rgbClr val="FFAF73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Talnagögn!$C$144:$AH$144</c:f>
              <c:numCache>
                <c:formatCode>0</c:formatCode>
                <c:ptCount val="32"/>
                <c:pt idx="0">
                  <c:v>1990.6143684112997</c:v>
                </c:pt>
                <c:pt idx="1">
                  <c:v>1991.4881555373613</c:v>
                </c:pt>
                <c:pt idx="2">
                  <c:v>1991.7389827141185</c:v>
                </c:pt>
                <c:pt idx="3">
                  <c:v>1992.0143831092089</c:v>
                </c:pt>
                <c:pt idx="4">
                  <c:v>1992.3007731403734</c:v>
                </c:pt>
                <c:pt idx="5">
                  <c:v>1992.5730320023565</c:v>
                </c:pt>
                <c:pt idx="6">
                  <c:v>1992.8269767514719</c:v>
                </c:pt>
                <c:pt idx="7">
                  <c:v>1993.1124356154085</c:v>
                </c:pt>
                <c:pt idx="8">
                  <c:v>1993.3889047891464</c:v>
                </c:pt>
                <c:pt idx="9">
                  <c:v>1993.7127074743123</c:v>
                </c:pt>
                <c:pt idx="10">
                  <c:v>1994.0171033734136</c:v>
                </c:pt>
                <c:pt idx="11">
                  <c:v>1994.3740549626332</c:v>
                </c:pt>
                <c:pt idx="12">
                  <c:v>1994.7375034034592</c:v>
                </c:pt>
                <c:pt idx="13">
                  <c:v>1995.1030092210199</c:v>
                </c:pt>
                <c:pt idx="14">
                  <c:v>1995.4386145586714</c:v>
                </c:pt>
                <c:pt idx="15">
                  <c:v>1995.8294427645906</c:v>
                </c:pt>
                <c:pt idx="16">
                  <c:v>1996.2743134683944</c:v>
                </c:pt>
                <c:pt idx="17">
                  <c:v>1996.6742325513421</c:v>
                </c:pt>
                <c:pt idx="18">
                  <c:v>1997.127177386541</c:v>
                </c:pt>
                <c:pt idx="19">
                  <c:v>1997.6054513949769</c:v>
                </c:pt>
                <c:pt idx="20">
                  <c:v>1998.0895603736144</c:v>
                </c:pt>
                <c:pt idx="21">
                  <c:v>1998.5722579741798</c:v>
                </c:pt>
                <c:pt idx="22">
                  <c:v>1999.0535484984616</c:v>
                </c:pt>
                <c:pt idx="23">
                  <c:v>1999.5334362286101</c:v>
                </c:pt>
                <c:pt idx="24">
                  <c:v>2000.0119254272583</c:v>
                </c:pt>
                <c:pt idx="25">
                  <c:v>2000.5947303376399</c:v>
                </c:pt>
                <c:pt idx="26">
                  <c:v>2000.7509585170401</c:v>
                </c:pt>
                <c:pt idx="27">
                  <c:v>2001.4390441702435</c:v>
                </c:pt>
                <c:pt idx="28">
                  <c:v>2001.9119814829862</c:v>
                </c:pt>
                <c:pt idx="29">
                  <c:v>2002.383541288737</c:v>
                </c:pt>
                <c:pt idx="30">
                  <c:v>2002.8965633526318</c:v>
                </c:pt>
                <c:pt idx="31">
                  <c:v>2003.3206143158573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C-43B1-9A77-87362E534E70}"/>
            </c:ext>
          </c:extLst>
        </c:ser>
        <c:ser>
          <c:idx val="3"/>
          <c:order val="2"/>
          <c:tx>
            <c:strRef>
              <c:f>Talnagögn!$A$145</c:f>
              <c:strCache>
                <c:ptCount val="1"/>
                <c:pt idx="0">
                  <c:v>Mólendi</c:v>
                </c:pt>
              </c:strCache>
            </c:strRef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Talnagögn!$C$145:$AH$145</c:f>
              <c:numCache>
                <c:formatCode>0</c:formatCode>
                <c:ptCount val="32"/>
                <c:pt idx="0">
                  <c:v>5420.4580995323122</c:v>
                </c:pt>
                <c:pt idx="1">
                  <c:v>5419.1844829235552</c:v>
                </c:pt>
                <c:pt idx="2">
                  <c:v>5416.2751624302527</c:v>
                </c:pt>
                <c:pt idx="3">
                  <c:v>5415.0207438024845</c:v>
                </c:pt>
                <c:pt idx="4">
                  <c:v>5414.1583797023568</c:v>
                </c:pt>
                <c:pt idx="5">
                  <c:v>5414.7793380092999</c:v>
                </c:pt>
                <c:pt idx="6">
                  <c:v>5413.5800419622301</c:v>
                </c:pt>
                <c:pt idx="7">
                  <c:v>5421.0621499861863</c:v>
                </c:pt>
                <c:pt idx="8">
                  <c:v>5435.7519617661046</c:v>
                </c:pt>
                <c:pt idx="9">
                  <c:v>5454.8073929321317</c:v>
                </c:pt>
                <c:pt idx="10">
                  <c:v>5486.2897807374902</c:v>
                </c:pt>
                <c:pt idx="11">
                  <c:v>5508.0776186696376</c:v>
                </c:pt>
                <c:pt idx="12">
                  <c:v>5540.0376858152777</c:v>
                </c:pt>
                <c:pt idx="13">
                  <c:v>5553.3837243566832</c:v>
                </c:pt>
                <c:pt idx="14">
                  <c:v>5564.6493234845702</c:v>
                </c:pt>
                <c:pt idx="15">
                  <c:v>5589.3745877800229</c:v>
                </c:pt>
                <c:pt idx="16">
                  <c:v>5665.172539411963</c:v>
                </c:pt>
                <c:pt idx="17">
                  <c:v>5688.6167318166226</c:v>
                </c:pt>
                <c:pt idx="18">
                  <c:v>5741.1998448635277</c:v>
                </c:pt>
                <c:pt idx="19">
                  <c:v>5745.5595629153804</c:v>
                </c:pt>
                <c:pt idx="20">
                  <c:v>5747.4879143390317</c:v>
                </c:pt>
                <c:pt idx="21">
                  <c:v>5749.3436065093938</c:v>
                </c:pt>
                <c:pt idx="22">
                  <c:v>5755.6060559391517</c:v>
                </c:pt>
                <c:pt idx="23">
                  <c:v>5761.1466351849504</c:v>
                </c:pt>
                <c:pt idx="24">
                  <c:v>5765.931398363562</c:v>
                </c:pt>
                <c:pt idx="25">
                  <c:v>5768.6722700974206</c:v>
                </c:pt>
                <c:pt idx="26">
                  <c:v>5765.095619406904</c:v>
                </c:pt>
                <c:pt idx="27">
                  <c:v>5764.4829991899542</c:v>
                </c:pt>
                <c:pt idx="28">
                  <c:v>5768.7058397189758</c:v>
                </c:pt>
                <c:pt idx="29">
                  <c:v>5772.2569012709519</c:v>
                </c:pt>
                <c:pt idx="30">
                  <c:v>5775.9869231195389</c:v>
                </c:pt>
                <c:pt idx="31">
                  <c:v>5773.5812002865287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C-43B1-9A77-87362E534E70}"/>
            </c:ext>
          </c:extLst>
        </c:ser>
        <c:ser>
          <c:idx val="4"/>
          <c:order val="3"/>
          <c:tx>
            <c:strRef>
              <c:f>Talnagögn!$A$146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rgbClr val="0073B4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Talnagögn!$C$146:$AH$146</c:f>
              <c:numCache>
                <c:formatCode>0</c:formatCode>
                <c:ptCount val="32"/>
                <c:pt idx="0">
                  <c:v>2205.9674638287825</c:v>
                </c:pt>
                <c:pt idx="1">
                  <c:v>2215.461827056225</c:v>
                </c:pt>
                <c:pt idx="2">
                  <c:v>2214.695594121521</c:v>
                </c:pt>
                <c:pt idx="3">
                  <c:v>2213.945585186817</c:v>
                </c:pt>
                <c:pt idx="4">
                  <c:v>2212.6682851392497</c:v>
                </c:pt>
                <c:pt idx="5">
                  <c:v>2210.86303722309</c:v>
                </c:pt>
                <c:pt idx="6">
                  <c:v>2212.8900856959931</c:v>
                </c:pt>
                <c:pt idx="7">
                  <c:v>2210.0354240864558</c:v>
                </c:pt>
                <c:pt idx="8">
                  <c:v>2206.0102294443932</c:v>
                </c:pt>
                <c:pt idx="9">
                  <c:v>2201.1806516500237</c:v>
                </c:pt>
                <c:pt idx="10">
                  <c:v>2194.649788960352</c:v>
                </c:pt>
                <c:pt idx="11">
                  <c:v>2190.5606057450441</c:v>
                </c:pt>
                <c:pt idx="12">
                  <c:v>2184.6461710115682</c:v>
                </c:pt>
                <c:pt idx="13">
                  <c:v>2181.0021829543807</c:v>
                </c:pt>
                <c:pt idx="14">
                  <c:v>2177.070726274329</c:v>
                </c:pt>
                <c:pt idx="15">
                  <c:v>2171.5498986989737</c:v>
                </c:pt>
                <c:pt idx="16">
                  <c:v>2163.9757158569109</c:v>
                </c:pt>
                <c:pt idx="17">
                  <c:v>2152.956292063137</c:v>
                </c:pt>
                <c:pt idx="18">
                  <c:v>2143.9382497118049</c:v>
                </c:pt>
                <c:pt idx="19">
                  <c:v>2142.2963046772447</c:v>
                </c:pt>
                <c:pt idx="20">
                  <c:v>2140.292497768357</c:v>
                </c:pt>
                <c:pt idx="21">
                  <c:v>2138.3378793480033</c:v>
                </c:pt>
                <c:pt idx="22">
                  <c:v>2136.2262196833826</c:v>
                </c:pt>
                <c:pt idx="23">
                  <c:v>2134.1532393520947</c:v>
                </c:pt>
                <c:pt idx="24">
                  <c:v>2132.4136618601106</c:v>
                </c:pt>
                <c:pt idx="25">
                  <c:v>2130.5106922266232</c:v>
                </c:pt>
                <c:pt idx="26">
                  <c:v>2128.3404935610406</c:v>
                </c:pt>
                <c:pt idx="27">
                  <c:v>2126.2404962543123</c:v>
                </c:pt>
                <c:pt idx="28">
                  <c:v>2124.1416394110211</c:v>
                </c:pt>
                <c:pt idx="29">
                  <c:v>2121.6870048186456</c:v>
                </c:pt>
                <c:pt idx="30">
                  <c:v>2120.9358696996469</c:v>
                </c:pt>
                <c:pt idx="31">
                  <c:v>2121.0963026676436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8C-43B1-9A77-87362E534E70}"/>
            </c:ext>
          </c:extLst>
        </c:ser>
        <c:ser>
          <c:idx val="5"/>
          <c:order val="4"/>
          <c:tx>
            <c:strRef>
              <c:f>Talnagögn!$A$147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rgbClr val="1E2D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Talnagögn!$C$147:$AH$147</c:f>
              <c:numCache>
                <c:formatCode>0</c:formatCode>
                <c:ptCount val="32"/>
                <c:pt idx="0">
                  <c:v>21.835770299330552</c:v>
                </c:pt>
                <c:pt idx="1">
                  <c:v>21.827266329084281</c:v>
                </c:pt>
                <c:pt idx="2">
                  <c:v>21.827266329084281</c:v>
                </c:pt>
                <c:pt idx="3">
                  <c:v>21.827266329084281</c:v>
                </c:pt>
                <c:pt idx="4">
                  <c:v>21.827266329084281</c:v>
                </c:pt>
                <c:pt idx="5">
                  <c:v>21.827266329084281</c:v>
                </c:pt>
                <c:pt idx="6">
                  <c:v>21.827266329084281</c:v>
                </c:pt>
                <c:pt idx="7">
                  <c:v>21.827266329084281</c:v>
                </c:pt>
                <c:pt idx="8">
                  <c:v>21.827266329084281</c:v>
                </c:pt>
                <c:pt idx="9">
                  <c:v>21.82155565043573</c:v>
                </c:pt>
                <c:pt idx="10">
                  <c:v>18.207144161001271</c:v>
                </c:pt>
                <c:pt idx="11">
                  <c:v>18.2011079451966</c:v>
                </c:pt>
                <c:pt idx="12">
                  <c:v>18.2011079451966</c:v>
                </c:pt>
                <c:pt idx="13">
                  <c:v>18.2011079451966</c:v>
                </c:pt>
                <c:pt idx="14">
                  <c:v>18.094230385927982</c:v>
                </c:pt>
                <c:pt idx="15">
                  <c:v>18.115395076746129</c:v>
                </c:pt>
                <c:pt idx="16">
                  <c:v>18.893806656693961</c:v>
                </c:pt>
                <c:pt idx="17">
                  <c:v>18.157724458382539</c:v>
                </c:pt>
                <c:pt idx="18">
                  <c:v>18.285766708469311</c:v>
                </c:pt>
                <c:pt idx="19">
                  <c:v>18.28080155089399</c:v>
                </c:pt>
                <c:pt idx="20">
                  <c:v>3.68179622561924</c:v>
                </c:pt>
                <c:pt idx="21">
                  <c:v>3.6913860305458401</c:v>
                </c:pt>
                <c:pt idx="22">
                  <c:v>3.7106871532377599</c:v>
                </c:pt>
                <c:pt idx="23">
                  <c:v>3.8451590730965899</c:v>
                </c:pt>
                <c:pt idx="24">
                  <c:v>3.5485870651810401</c:v>
                </c:pt>
                <c:pt idx="25">
                  <c:v>3.7402735034151</c:v>
                </c:pt>
                <c:pt idx="26">
                  <c:v>3.7322246503011502</c:v>
                </c:pt>
                <c:pt idx="27">
                  <c:v>3.7235264700331898</c:v>
                </c:pt>
                <c:pt idx="28">
                  <c:v>3.73353257042216</c:v>
                </c:pt>
                <c:pt idx="29">
                  <c:v>3.7363271815979298</c:v>
                </c:pt>
                <c:pt idx="30">
                  <c:v>13.90934919655686</c:v>
                </c:pt>
                <c:pt idx="31">
                  <c:v>8.8084032123708891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8C-43B1-9A77-87362E534E70}"/>
            </c:ext>
          </c:extLst>
        </c:ser>
        <c:ser>
          <c:idx val="6"/>
          <c:order val="5"/>
          <c:tx>
            <c:strRef>
              <c:f>Talnagögn!$A$148</c:f>
              <c:strCache>
                <c:ptCount val="1"/>
                <c:pt idx="0">
                  <c:v>Viðarvörur</c:v>
                </c:pt>
              </c:strCache>
            </c:strRef>
          </c:tx>
          <c:spPr>
            <a:solidFill>
              <a:srgbClr val="FF6941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Talnagögn!$C$148:$AH$148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5.1879785421000003E-4</c:v>
                </c:pt>
                <c:pt idx="7">
                  <c:v>-7.2899714048400002E-3</c:v>
                </c:pt>
                <c:pt idx="8">
                  <c:v>3.4118470721400001E-3</c:v>
                </c:pt>
                <c:pt idx="9">
                  <c:v>4.3501897029E-4</c:v>
                </c:pt>
                <c:pt idx="10">
                  <c:v>3.1701310118699999E-3</c:v>
                </c:pt>
                <c:pt idx="11">
                  <c:v>2.2765598586700002E-3</c:v>
                </c:pt>
                <c:pt idx="12">
                  <c:v>-1.1768500439700001E-3</c:v>
                </c:pt>
                <c:pt idx="13">
                  <c:v>4.2590022112000002E-4</c:v>
                </c:pt>
                <c:pt idx="14">
                  <c:v>-2.4757687655999999E-4</c:v>
                </c:pt>
                <c:pt idx="15">
                  <c:v>3.0829052255900002E-3</c:v>
                </c:pt>
                <c:pt idx="16">
                  <c:v>2.6067479256699998E-3</c:v>
                </c:pt>
                <c:pt idx="17">
                  <c:v>-1.4903911981870001E-2</c:v>
                </c:pt>
                <c:pt idx="18">
                  <c:v>-9.6232144524799994E-3</c:v>
                </c:pt>
                <c:pt idx="19">
                  <c:v>-3.0219679527930001E-2</c:v>
                </c:pt>
                <c:pt idx="20">
                  <c:v>-3.2620154588120003E-2</c:v>
                </c:pt>
                <c:pt idx="21">
                  <c:v>-6.0580887780179997E-2</c:v>
                </c:pt>
                <c:pt idx="22">
                  <c:v>-6.65430321533E-2</c:v>
                </c:pt>
                <c:pt idx="23">
                  <c:v>-6.5238163880020003E-2</c:v>
                </c:pt>
                <c:pt idx="24">
                  <c:v>-0.12415273687563</c:v>
                </c:pt>
                <c:pt idx="25">
                  <c:v>-3.8244932939009997E-2</c:v>
                </c:pt>
                <c:pt idx="26">
                  <c:v>-9.436319945853E-2</c:v>
                </c:pt>
                <c:pt idx="27">
                  <c:v>-0.15021242781801</c:v>
                </c:pt>
                <c:pt idx="28">
                  <c:v>-7.7096118319270004E-2</c:v>
                </c:pt>
                <c:pt idx="29">
                  <c:v>-4.0665224121660001E-2</c:v>
                </c:pt>
                <c:pt idx="30">
                  <c:v>-4.0699210697630002E-2</c:v>
                </c:pt>
                <c:pt idx="31">
                  <c:v>-1.412751265272E-2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8C-43B1-9A77-87362E534E70}"/>
            </c:ext>
          </c:extLst>
        </c:ser>
        <c:ser>
          <c:idx val="0"/>
          <c:order val="6"/>
          <c:tx>
            <c:v>Skóglendi proj</c:v>
          </c:tx>
          <c:spPr>
            <a:solidFill>
              <a:srgbClr val="41A86E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Talnagögn!$C$151:$BK$151</c:f>
              <c:numCache>
                <c:formatCode>0</c:formatCode>
                <c:ptCount val="61"/>
                <c:pt idx="32">
                  <c:v>-519.77639262511298</c:v>
                </c:pt>
                <c:pt idx="33">
                  <c:v>-534.93105979401844</c:v>
                </c:pt>
                <c:pt idx="34">
                  <c:v>-549.55600095933562</c:v>
                </c:pt>
                <c:pt idx="35">
                  <c:v>-558.87178226393087</c:v>
                </c:pt>
                <c:pt idx="36">
                  <c:v>-570.94633972946269</c:v>
                </c:pt>
                <c:pt idx="37">
                  <c:v>-584.11611700013668</c:v>
                </c:pt>
                <c:pt idx="38">
                  <c:v>-594.52163451307388</c:v>
                </c:pt>
                <c:pt idx="39">
                  <c:v>-607.23509168589851</c:v>
                </c:pt>
                <c:pt idx="40">
                  <c:v>-615.46329081615545</c:v>
                </c:pt>
                <c:pt idx="41">
                  <c:v>-627.71148482352919</c:v>
                </c:pt>
                <c:pt idx="42">
                  <c:v>-638.29702220703359</c:v>
                </c:pt>
                <c:pt idx="43">
                  <c:v>-653.85560249496359</c:v>
                </c:pt>
                <c:pt idx="44">
                  <c:v>-666.37375705541933</c:v>
                </c:pt>
                <c:pt idx="45">
                  <c:v>-674.56828554089816</c:v>
                </c:pt>
                <c:pt idx="46">
                  <c:v>-689.97174453118384</c:v>
                </c:pt>
                <c:pt idx="47">
                  <c:v>-703.49167393761286</c:v>
                </c:pt>
                <c:pt idx="48">
                  <c:v>-715.3689585057964</c:v>
                </c:pt>
                <c:pt idx="49">
                  <c:v>-729.23818522579154</c:v>
                </c:pt>
                <c:pt idx="50">
                  <c:v>-739.95032540674606</c:v>
                </c:pt>
                <c:pt idx="51">
                  <c:v>-753.60018385733667</c:v>
                </c:pt>
                <c:pt idx="52">
                  <c:v>-763.8432637686775</c:v>
                </c:pt>
                <c:pt idx="53">
                  <c:v>-776.69002738581378</c:v>
                </c:pt>
                <c:pt idx="54">
                  <c:v>-796.3270530077873</c:v>
                </c:pt>
                <c:pt idx="55">
                  <c:v>-804.08172455188924</c:v>
                </c:pt>
                <c:pt idx="56">
                  <c:v>-824.17860432844259</c:v>
                </c:pt>
                <c:pt idx="57">
                  <c:v>-842.60990785743036</c:v>
                </c:pt>
                <c:pt idx="58">
                  <c:v>-855.573290517327</c:v>
                </c:pt>
                <c:pt idx="59">
                  <c:v>-869.24245643735208</c:v>
                </c:pt>
                <c:pt idx="60">
                  <c:v>-883.03267594426313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2-4CA7-8689-419F0B87A2CD}"/>
            </c:ext>
          </c:extLst>
        </c:ser>
        <c:ser>
          <c:idx val="7"/>
          <c:order val="7"/>
          <c:tx>
            <c:v>Ræktunarland proj</c:v>
          </c:tx>
          <c:spPr>
            <a:solidFill>
              <a:srgbClr val="FFAF73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Talnagögn!$C$152:$BK$152</c:f>
              <c:numCache>
                <c:formatCode>0</c:formatCode>
                <c:ptCount val="61"/>
                <c:pt idx="32">
                  <c:v>2003.7876801438588</c:v>
                </c:pt>
                <c:pt idx="33">
                  <c:v>2004.2533848028093</c:v>
                </c:pt>
                <c:pt idx="34">
                  <c:v>2004.717732366955</c:v>
                </c:pt>
                <c:pt idx="35">
                  <c:v>2005.1807268922762</c:v>
                </c:pt>
                <c:pt idx="36">
                  <c:v>2005.6423724165982</c:v>
                </c:pt>
                <c:pt idx="37">
                  <c:v>2006.1026729596974</c:v>
                </c:pt>
                <c:pt idx="38">
                  <c:v>2006.5616325234114</c:v>
                </c:pt>
                <c:pt idx="39">
                  <c:v>2007.0192550917423</c:v>
                </c:pt>
                <c:pt idx="40">
                  <c:v>2007.4755446309646</c:v>
                </c:pt>
                <c:pt idx="41">
                  <c:v>2007.930505089729</c:v>
                </c:pt>
                <c:pt idx="42">
                  <c:v>2008.3841403991676</c:v>
                </c:pt>
                <c:pt idx="43">
                  <c:v>2008.8364544729982</c:v>
                </c:pt>
                <c:pt idx="44">
                  <c:v>2009.2874512076241</c:v>
                </c:pt>
                <c:pt idx="45">
                  <c:v>2010.1055535589062</c:v>
                </c:pt>
                <c:pt idx="46">
                  <c:v>2010.5539272355954</c:v>
                </c:pt>
                <c:pt idx="47">
                  <c:v>2011.000995159432</c:v>
                </c:pt>
                <c:pt idx="48">
                  <c:v>2011.4467611585833</c:v>
                </c:pt>
                <c:pt idx="49">
                  <c:v>2011.8912290444041</c:v>
                </c:pt>
                <c:pt idx="50">
                  <c:v>2012.3344026115369</c:v>
                </c:pt>
                <c:pt idx="51">
                  <c:v>2012.7762856380109</c:v>
                </c:pt>
                <c:pt idx="52">
                  <c:v>2013.2168818853386</c:v>
                </c:pt>
                <c:pt idx="53">
                  <c:v>2013.6561950986079</c:v>
                </c:pt>
                <c:pt idx="54">
                  <c:v>2014.0942290065836</c:v>
                </c:pt>
                <c:pt idx="55">
                  <c:v>2014.5309873217989</c:v>
                </c:pt>
                <c:pt idx="56">
                  <c:v>2014.9664737406476</c:v>
                </c:pt>
                <c:pt idx="57">
                  <c:v>2015.4006919434828</c:v>
                </c:pt>
                <c:pt idx="58">
                  <c:v>2015.8336455947037</c:v>
                </c:pt>
                <c:pt idx="59">
                  <c:v>2016.2653383428519</c:v>
                </c:pt>
                <c:pt idx="60">
                  <c:v>2016.6957738207016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2-4CA7-8689-419F0B87A2CD}"/>
            </c:ext>
          </c:extLst>
        </c:ser>
        <c:ser>
          <c:idx val="8"/>
          <c:order val="8"/>
          <c:tx>
            <c:v>Mólendi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Talnagögn!$C$153:$BK$153</c:f>
              <c:numCache>
                <c:formatCode>0</c:formatCode>
                <c:ptCount val="61"/>
                <c:pt idx="32">
                  <c:v>5754.3385522095386</c:v>
                </c:pt>
                <c:pt idx="33">
                  <c:v>5736.2169028807275</c:v>
                </c:pt>
                <c:pt idx="34">
                  <c:v>5717.8315095333055</c:v>
                </c:pt>
                <c:pt idx="35">
                  <c:v>5699.2590025420895</c:v>
                </c:pt>
                <c:pt idx="36">
                  <c:v>5681.1890789618255</c:v>
                </c:pt>
                <c:pt idx="37">
                  <c:v>5662.4583025270886</c:v>
                </c:pt>
                <c:pt idx="38">
                  <c:v>5645.421403652218</c:v>
                </c:pt>
                <c:pt idx="39">
                  <c:v>5628.7469100978988</c:v>
                </c:pt>
                <c:pt idx="40">
                  <c:v>5610.6154043044335</c:v>
                </c:pt>
                <c:pt idx="41">
                  <c:v>5594.6781133916338</c:v>
                </c:pt>
                <c:pt idx="42">
                  <c:v>5578.6314364921191</c:v>
                </c:pt>
                <c:pt idx="43">
                  <c:v>5563.3999867512048</c:v>
                </c:pt>
                <c:pt idx="44">
                  <c:v>5551.8033803268409</c:v>
                </c:pt>
                <c:pt idx="45">
                  <c:v>5545.8774833895504</c:v>
                </c:pt>
                <c:pt idx="46">
                  <c:v>5545.9608731223325</c:v>
                </c:pt>
                <c:pt idx="47">
                  <c:v>5546.0565007206023</c:v>
                </c:pt>
                <c:pt idx="48">
                  <c:v>5578.5357463921191</c:v>
                </c:pt>
                <c:pt idx="49">
                  <c:v>5577.7343603569043</c:v>
                </c:pt>
                <c:pt idx="50">
                  <c:v>5577.5559875511153</c:v>
                </c:pt>
                <c:pt idx="51">
                  <c:v>5577.6835362521479</c:v>
                </c:pt>
                <c:pt idx="52">
                  <c:v>5570.4274279916926</c:v>
                </c:pt>
                <c:pt idx="53">
                  <c:v>5561.5982760277147</c:v>
                </c:pt>
                <c:pt idx="54">
                  <c:v>5550.8489286405165</c:v>
                </c:pt>
                <c:pt idx="55">
                  <c:v>5541.0255451222311</c:v>
                </c:pt>
                <c:pt idx="56">
                  <c:v>5532.2037807767865</c:v>
                </c:pt>
                <c:pt idx="57">
                  <c:v>5523.1158389198044</c:v>
                </c:pt>
                <c:pt idx="58">
                  <c:v>5513.6269118785585</c:v>
                </c:pt>
                <c:pt idx="59">
                  <c:v>5504.8008069918887</c:v>
                </c:pt>
                <c:pt idx="60">
                  <c:v>5479.2462763101485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2-4CA7-8689-419F0B87A2CD}"/>
            </c:ext>
          </c:extLst>
        </c:ser>
        <c:ser>
          <c:idx val="9"/>
          <c:order val="9"/>
          <c:tx>
            <c:v>Votlendi proj</c:v>
          </c:tx>
          <c:spPr>
            <a:solidFill>
              <a:srgbClr val="0073B4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Talnagögn!$C$154:$BK$154</c:f>
              <c:numCache>
                <c:formatCode>0</c:formatCode>
                <c:ptCount val="61"/>
                <c:pt idx="32">
                  <c:v>2121.226964295684</c:v>
                </c:pt>
                <c:pt idx="33">
                  <c:v>2121.0184925903955</c:v>
                </c:pt>
                <c:pt idx="34">
                  <c:v>2121.0270662184412</c:v>
                </c:pt>
                <c:pt idx="35">
                  <c:v>2120.7711158464863</c:v>
                </c:pt>
                <c:pt idx="36">
                  <c:v>2120.6813408078642</c:v>
                </c:pt>
                <c:pt idx="37">
                  <c:v>2120.5915657692431</c:v>
                </c:pt>
                <c:pt idx="38">
                  <c:v>2120.773097397288</c:v>
                </c:pt>
                <c:pt idx="39">
                  <c:v>2120.5408863586654</c:v>
                </c:pt>
                <c:pt idx="40">
                  <c:v>2120.3814493200452</c:v>
                </c:pt>
                <c:pt idx="41">
                  <c:v>2120.2102822814227</c:v>
                </c:pt>
                <c:pt idx="42">
                  <c:v>2120.1645945761347</c:v>
                </c:pt>
                <c:pt idx="43">
                  <c:v>2119.9934275375135</c:v>
                </c:pt>
                <c:pt idx="44">
                  <c:v>2119.9409571655588</c:v>
                </c:pt>
                <c:pt idx="45">
                  <c:v>2120.0553403936028</c:v>
                </c:pt>
                <c:pt idx="46">
                  <c:v>2119.8608989966492</c:v>
                </c:pt>
                <c:pt idx="47">
                  <c:v>2119.7324627580274</c:v>
                </c:pt>
                <c:pt idx="48">
                  <c:v>2120.0465955194059</c:v>
                </c:pt>
                <c:pt idx="49">
                  <c:v>2120.3666292007833</c:v>
                </c:pt>
                <c:pt idx="50">
                  <c:v>2119.8477148421621</c:v>
                </c:pt>
                <c:pt idx="51">
                  <c:v>2121.360683936874</c:v>
                </c:pt>
                <c:pt idx="52">
                  <c:v>2121.2709088982529</c:v>
                </c:pt>
                <c:pt idx="53">
                  <c:v>2121.1811338596303</c:v>
                </c:pt>
                <c:pt idx="54">
                  <c:v>2121.0913588210096</c:v>
                </c:pt>
                <c:pt idx="55">
                  <c:v>2121.0015837823876</c:v>
                </c:pt>
                <c:pt idx="56">
                  <c:v>2120.911808743766</c:v>
                </c:pt>
                <c:pt idx="57">
                  <c:v>2120.8220337051443</c:v>
                </c:pt>
                <c:pt idx="58">
                  <c:v>2120.7322586665232</c:v>
                </c:pt>
                <c:pt idx="59">
                  <c:v>2120.6424836279016</c:v>
                </c:pt>
                <c:pt idx="60">
                  <c:v>2120.5527085892791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2-4CA7-8689-419F0B87A2CD}"/>
            </c:ext>
          </c:extLst>
        </c:ser>
        <c:ser>
          <c:idx val="10"/>
          <c:order val="10"/>
          <c:tx>
            <c:v>Byggð proj</c:v>
          </c:tx>
          <c:spPr>
            <a:solidFill>
              <a:srgbClr val="1E2D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Talnagögn!$C$155:$BK$155</c:f>
              <c:numCache>
                <c:formatCode>0</c:formatCode>
                <c:ptCount val="61"/>
                <c:pt idx="32">
                  <c:v>12.138750798794012</c:v>
                </c:pt>
                <c:pt idx="33">
                  <c:v>12.282041906233019</c:v>
                </c:pt>
                <c:pt idx="34">
                  <c:v>12.480917368696765</c:v>
                </c:pt>
                <c:pt idx="35">
                  <c:v>12.402624367268805</c:v>
                </c:pt>
                <c:pt idx="36">
                  <c:v>12.353839109866671</c:v>
                </c:pt>
                <c:pt idx="37">
                  <c:v>12.128407294274474</c:v>
                </c:pt>
                <c:pt idx="38">
                  <c:v>11.994529937822493</c:v>
                </c:pt>
                <c:pt idx="39">
                  <c:v>12.137821045261505</c:v>
                </c:pt>
                <c:pt idx="40">
                  <c:v>12.281112152700279</c:v>
                </c:pt>
                <c:pt idx="41">
                  <c:v>12.501946866531494</c:v>
                </c:pt>
                <c:pt idx="42">
                  <c:v>12.258570857678206</c:v>
                </c:pt>
                <c:pt idx="43">
                  <c:v>12.411469137590348</c:v>
                </c:pt>
                <c:pt idx="44">
                  <c:v>12.672616848999036</c:v>
                </c:pt>
                <c:pt idx="45">
                  <c:v>12.660704690199912</c:v>
                </c:pt>
                <c:pt idx="46">
                  <c:v>12.701340811012376</c:v>
                </c:pt>
                <c:pt idx="47">
                  <c:v>12.847815248317845</c:v>
                </c:pt>
                <c:pt idx="48">
                  <c:v>12.975232848746382</c:v>
                </c:pt>
                <c:pt idx="49">
                  <c:v>13.140932558594303</c:v>
                </c:pt>
                <c:pt idx="50">
                  <c:v>13.270135248758338</c:v>
                </c:pt>
                <c:pt idx="51">
                  <c:v>13.65751178361298</c:v>
                </c:pt>
                <c:pt idx="52">
                  <c:v>12.911405941804778</c:v>
                </c:pt>
                <c:pt idx="53">
                  <c:v>12.911405941804778</c:v>
                </c:pt>
                <c:pt idx="54">
                  <c:v>12.911405941804778</c:v>
                </c:pt>
                <c:pt idx="55">
                  <c:v>12.911405941804778</c:v>
                </c:pt>
                <c:pt idx="56">
                  <c:v>12.911405941804778</c:v>
                </c:pt>
                <c:pt idx="57">
                  <c:v>12.911405941804778</c:v>
                </c:pt>
                <c:pt idx="58">
                  <c:v>12.911405941804778</c:v>
                </c:pt>
                <c:pt idx="59">
                  <c:v>12.911405941804778</c:v>
                </c:pt>
                <c:pt idx="60">
                  <c:v>12.911405941804782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2-4CA7-8689-419F0B87A2CD}"/>
            </c:ext>
          </c:extLst>
        </c:ser>
        <c:ser>
          <c:idx val="11"/>
          <c:order val="11"/>
          <c:tx>
            <c:v>Viðarvörur proj</c:v>
          </c:tx>
          <c:spPr>
            <a:solidFill>
              <a:srgbClr val="FF6941">
                <a:alpha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Talnagögn!$C$156:$BK$156</c:f>
              <c:numCache>
                <c:formatCode>0</c:formatCode>
                <c:ptCount val="61"/>
                <c:pt idx="32">
                  <c:v>-0.11493795105630054</c:v>
                </c:pt>
                <c:pt idx="33">
                  <c:v>-0.11341988201140912</c:v>
                </c:pt>
                <c:pt idx="34">
                  <c:v>-0.10818424660133981</c:v>
                </c:pt>
                <c:pt idx="35">
                  <c:v>-0.11107934099362932</c:v>
                </c:pt>
                <c:pt idx="36">
                  <c:v>-0.11728512112801591</c:v>
                </c:pt>
                <c:pt idx="37">
                  <c:v>-0.15649501635244015</c:v>
                </c:pt>
                <c:pt idx="38">
                  <c:v>-0.23082149401356047</c:v>
                </c:pt>
                <c:pt idx="39">
                  <c:v>-0.2488128384497231</c:v>
                </c:pt>
                <c:pt idx="40">
                  <c:v>-0.28156593253535156</c:v>
                </c:pt>
                <c:pt idx="41">
                  <c:v>-0.29639827483728437</c:v>
                </c:pt>
                <c:pt idx="42">
                  <c:v>-0.33416672386396939</c:v>
                </c:pt>
                <c:pt idx="43">
                  <c:v>-0.2813044714656126</c:v>
                </c:pt>
                <c:pt idx="44">
                  <c:v>-0.274256302839543</c:v>
                </c:pt>
                <c:pt idx="45">
                  <c:v>-0.29490052754588675</c:v>
                </c:pt>
                <c:pt idx="46">
                  <c:v>-0.27104837106633961</c:v>
                </c:pt>
                <c:pt idx="47">
                  <c:v>-0.2482314970809574</c:v>
                </c:pt>
                <c:pt idx="48">
                  <c:v>-0.26840001215196474</c:v>
                </c:pt>
                <c:pt idx="49">
                  <c:v>-0.27971496879489599</c:v>
                </c:pt>
                <c:pt idx="50">
                  <c:v>-0.26825262122700316</c:v>
                </c:pt>
                <c:pt idx="51">
                  <c:v>-0.29391842981573185</c:v>
                </c:pt>
                <c:pt idx="52">
                  <c:v>-0.29983728159642009</c:v>
                </c:pt>
                <c:pt idx="53">
                  <c:v>-0.28841597916934369</c:v>
                </c:pt>
                <c:pt idx="54">
                  <c:v>-0.25716756448266476</c:v>
                </c:pt>
                <c:pt idx="55">
                  <c:v>-0.25321677345498167</c:v>
                </c:pt>
                <c:pt idx="56">
                  <c:v>-0.24148590249013643</c:v>
                </c:pt>
                <c:pt idx="57">
                  <c:v>-0.19992255011723967</c:v>
                </c:pt>
                <c:pt idx="58">
                  <c:v>-0.19529914545994251</c:v>
                </c:pt>
                <c:pt idx="59">
                  <c:v>-0.26811169980629251</c:v>
                </c:pt>
                <c:pt idx="60">
                  <c:v>-0.27907958268016847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2-4CA7-8689-419F0B87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084720"/>
        <c:axId val="830086360"/>
      </c:barChart>
      <c:dateAx>
        <c:axId val="830084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6360"/>
        <c:crosses val="autoZero"/>
        <c:auto val="0"/>
        <c:lblOffset val="100"/>
        <c:baseTimeUnit val="days"/>
        <c:majorUnit val="5"/>
        <c:majorTimeUnit val="days"/>
      </c:dateAx>
      <c:valAx>
        <c:axId val="83008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1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5867020111437401E-4"/>
              <c:y val="0.25189468368015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1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83008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9.3079160045120068E-2"/>
          <c:y val="0.89978096500287985"/>
          <c:w val="0.8124410787573213"/>
          <c:h val="9.7699512111506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is-IS" sz="1600" b="1" i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Losun frá LULUCF</a:t>
            </a:r>
            <a:r>
              <a:rPr lang="is-IS" sz="1600" b="1" i="0" baseline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 </a:t>
            </a:r>
            <a:r>
              <a:rPr lang="is-IS" sz="1600" b="1" i="0">
                <a:solidFill>
                  <a:sysClr val="windowText" lastClr="000000"/>
                </a:solidFill>
                <a:latin typeface="Avenir Next LT Pro" panose="020B0504020202020204" pitchFamily="34" charset="0"/>
              </a:rPr>
              <a:t>2021</a:t>
            </a:r>
          </a:p>
        </c:rich>
      </c:tx>
      <c:layout>
        <c:manualLayout>
          <c:xMode val="edge"/>
          <c:yMode val="edge"/>
          <c:x val="0.27174947019627105"/>
          <c:y val="3.8887012110305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2210602109902811"/>
          <c:y val="0.17121105638547499"/>
          <c:w val="0.74231258004598133"/>
          <c:h val="0.754835024823162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1A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61-41E3-8D67-E421A62C638A}"/>
              </c:ext>
            </c:extLst>
          </c:dPt>
          <c:dPt>
            <c:idx val="1"/>
            <c:invertIfNegative val="0"/>
            <c:bubble3D val="0"/>
            <c:spPr>
              <a:solidFill>
                <a:srgbClr val="FFAF7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61-41E3-8D67-E421A62C638A}"/>
              </c:ext>
            </c:extLst>
          </c:dPt>
          <c:dPt>
            <c:idx val="2"/>
            <c:invertIfNegative val="0"/>
            <c:bubble3D val="0"/>
            <c:spPr>
              <a:solidFill>
                <a:srgbClr val="A0D3B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61-41E3-8D67-E421A62C638A}"/>
              </c:ext>
            </c:extLst>
          </c:dPt>
          <c:dPt>
            <c:idx val="3"/>
            <c:invertIfNegative val="0"/>
            <c:bubble3D val="0"/>
            <c:spPr>
              <a:solidFill>
                <a:srgbClr val="0073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61-41E3-8D67-E421A62C638A}"/>
              </c:ext>
            </c:extLst>
          </c:dPt>
          <c:dPt>
            <c:idx val="4"/>
            <c:invertIfNegative val="0"/>
            <c:bubble3D val="0"/>
            <c:spPr>
              <a:solidFill>
                <a:srgbClr val="1E2D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61-41E3-8D67-E421A62C638A}"/>
              </c:ext>
            </c:extLst>
          </c:dPt>
          <c:dPt>
            <c:idx val="5"/>
            <c:invertIfNegative val="0"/>
            <c:bubble3D val="0"/>
            <c:spPr>
              <a:solidFill>
                <a:srgbClr val="FF694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61-41E3-8D67-E421A62C638A}"/>
              </c:ext>
            </c:extLst>
          </c:dPt>
          <c:dLbls>
            <c:dLbl>
              <c:idx val="0"/>
              <c:layout>
                <c:manualLayout>
                  <c:x val="8.3448530212666752E-2"/>
                  <c:y val="-3.6542989196087232E-3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91466959165462"/>
                      <c:h val="0.118489984236978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A61-41E3-8D67-E421A62C638A}"/>
                </c:ext>
              </c:extLst>
            </c:dLbl>
            <c:dLbl>
              <c:idx val="1"/>
              <c:layout>
                <c:manualLayout>
                  <c:x val="-0.53072278796194206"/>
                  <c:y val="-2.1637466613645016E-3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22382272738562"/>
                      <c:h val="5.01628385179421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A61-41E3-8D67-E421A62C638A}"/>
                </c:ext>
              </c:extLst>
            </c:dLbl>
            <c:dLbl>
              <c:idx val="2"/>
              <c:layout>
                <c:manualLayout>
                  <c:x val="-0.78452839346693237"/>
                  <c:y val="-3.6544427953091917E-3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61-41E3-8D67-E421A62C638A}"/>
                </c:ext>
              </c:extLst>
            </c:dLbl>
            <c:dLbl>
              <c:idx val="3"/>
              <c:layout>
                <c:manualLayout>
                  <c:x val="-0.52346634002602677"/>
                  <c:y val="-3.6544427953091917E-3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61-41E3-8D67-E421A62C638A}"/>
                </c:ext>
              </c:extLst>
            </c:dLbl>
            <c:dLbl>
              <c:idx val="4"/>
              <c:layout>
                <c:manualLayout>
                  <c:x val="-0.37139566258429563"/>
                  <c:y val="-9.1156766387873924E-3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35011761738326"/>
                      <c:h val="5.6453084148293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A61-41E3-8D67-E421A62C638A}"/>
                </c:ext>
              </c:extLst>
            </c:dLbl>
            <c:dLbl>
              <c:idx val="5"/>
              <c:layout>
                <c:manualLayout>
                  <c:x val="-0.39056041673434527"/>
                  <c:y val="1.4387570060272409E-7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5476746919114"/>
                      <c:h val="0.118489984236978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61-41E3-8D67-E421A62C638A}"/>
                </c:ext>
              </c:extLst>
            </c:dLbl>
            <c:spPr>
              <a:noFill/>
              <a:ln>
                <a:noFill/>
                <a:round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endParaRPr lang="is-I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Talnagögn!$A$143:$A$148</c:f>
              <c:strCache>
                <c:ptCount val="6"/>
                <c:pt idx="0">
                  <c:v>Skóglendi</c:v>
                </c:pt>
                <c:pt idx="1">
                  <c:v>Ræktunarland</c:v>
                </c:pt>
                <c:pt idx="2">
                  <c:v>Mólendi</c:v>
                </c:pt>
                <c:pt idx="3">
                  <c:v>Votlendi</c:v>
                </c:pt>
                <c:pt idx="4">
                  <c:v>Byggð</c:v>
                </c:pt>
                <c:pt idx="5">
                  <c:v>Viðarvörur</c:v>
                </c:pt>
              </c:strCache>
            </c:strRef>
          </c:cat>
          <c:val>
            <c:numRef>
              <c:f>'Samantekt, eftir geirum'!$D$377:$D$382</c:f>
              <c:numCache>
                <c:formatCode>0%</c:formatCode>
                <c:ptCount val="6"/>
                <c:pt idx="0">
                  <c:v>-5.415741293859333E-2</c:v>
                </c:pt>
                <c:pt idx="1">
                  <c:v>0.21316841943436562</c:v>
                </c:pt>
                <c:pt idx="2">
                  <c:v>0.61435257549194222</c:v>
                </c:pt>
                <c:pt idx="3">
                  <c:v>0.22570064076445887</c:v>
                </c:pt>
                <c:pt idx="4">
                  <c:v>9.3728052170167716E-4</c:v>
                </c:pt>
                <c:pt idx="5">
                  <c:v>-1.5032738749846978E-6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61-41E3-8D67-E421A62C638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36206864"/>
        <c:axId val="1236252456"/>
      </c:barChart>
      <c:valAx>
        <c:axId val="123625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236206864"/>
        <c:crosses val="autoZero"/>
        <c:crossBetween val="between"/>
      </c:valAx>
      <c:catAx>
        <c:axId val="123620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625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7777777777777"/>
          <c:y val="2.8819042795724746E-2"/>
          <c:w val="0.87790000000000001"/>
          <c:h val="0.77230802396557419"/>
        </c:manualLayout>
      </c:layout>
      <c:barChart>
        <c:barDir val="col"/>
        <c:grouping val="stacked"/>
        <c:varyColors val="0"/>
        <c:ser>
          <c:idx val="0"/>
          <c:order val="0"/>
          <c:tx>
            <c:v>Alþjóðasamgöngur</c:v>
          </c:tx>
          <c:spPr>
            <a:solidFill>
              <a:srgbClr val="A0D3B6"/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Talnagögn!$C$178:$AH$178</c:f>
              <c:numCache>
                <c:formatCode>0</c:formatCode>
                <c:ptCount val="32"/>
                <c:pt idx="0">
                  <c:v>249.18830307400407</c:v>
                </c:pt>
                <c:pt idx="1">
                  <c:v>237.45977851865786</c:v>
                </c:pt>
                <c:pt idx="2">
                  <c:v>225.4442383920813</c:v>
                </c:pt>
                <c:pt idx="3">
                  <c:v>226.79764254235559</c:v>
                </c:pt>
                <c:pt idx="4">
                  <c:v>249.01487170376896</c:v>
                </c:pt>
                <c:pt idx="5">
                  <c:v>241.08118647723427</c:v>
                </c:pt>
                <c:pt idx="6">
                  <c:v>292.50791574587663</c:v>
                </c:pt>
                <c:pt idx="7">
                  <c:v>332.53935096951966</c:v>
                </c:pt>
                <c:pt idx="8">
                  <c:v>392.39611490144415</c:v>
                </c:pt>
                <c:pt idx="9">
                  <c:v>405.07151188095168</c:v>
                </c:pt>
                <c:pt idx="10">
                  <c:v>464.82674989317411</c:v>
                </c:pt>
                <c:pt idx="11">
                  <c:v>411.02433541047156</c:v>
                </c:pt>
                <c:pt idx="12">
                  <c:v>397.72441642211913</c:v>
                </c:pt>
                <c:pt idx="13">
                  <c:v>354.60769127093454</c:v>
                </c:pt>
                <c:pt idx="14">
                  <c:v>403.56010971859541</c:v>
                </c:pt>
                <c:pt idx="15">
                  <c:v>426.18286173121129</c:v>
                </c:pt>
                <c:pt idx="16">
                  <c:v>520.53315238765879</c:v>
                </c:pt>
                <c:pt idx="17">
                  <c:v>526.97675625482043</c:v>
                </c:pt>
                <c:pt idx="18">
                  <c:v>478.63744631810414</c:v>
                </c:pt>
                <c:pt idx="19">
                  <c:v>353.83979965119778</c:v>
                </c:pt>
                <c:pt idx="20">
                  <c:v>380.00595044413336</c:v>
                </c:pt>
                <c:pt idx="21">
                  <c:v>474.81457628774382</c:v>
                </c:pt>
                <c:pt idx="22">
                  <c:v>469.05167646871598</c:v>
                </c:pt>
                <c:pt idx="23">
                  <c:v>581.19189766814407</c:v>
                </c:pt>
                <c:pt idx="24">
                  <c:v>656.00557552410612</c:v>
                </c:pt>
                <c:pt idx="25">
                  <c:v>828.22264907893759</c:v>
                </c:pt>
                <c:pt idx="26">
                  <c:v>1110.1363541306901</c:v>
                </c:pt>
                <c:pt idx="27">
                  <c:v>1368.7391778803028</c:v>
                </c:pt>
                <c:pt idx="28">
                  <c:v>1537.3489427750405</c:v>
                </c:pt>
                <c:pt idx="29">
                  <c:v>1169.1587170293021</c:v>
                </c:pt>
                <c:pt idx="30">
                  <c:v>341.29506994704764</c:v>
                </c:pt>
                <c:pt idx="31">
                  <c:v>539.1035329769494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F-4F65-8482-719B7CD2B836}"/>
            </c:ext>
          </c:extLst>
        </c:ser>
        <c:ser>
          <c:idx val="1"/>
          <c:order val="1"/>
          <c:tx>
            <c:v>Alþjsam proj</c:v>
          </c:tx>
          <c:spPr>
            <a:solidFill>
              <a:srgbClr val="A0D3B6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Talnagögn!$C$2:$BK$2</c:f>
              <c:numCache>
                <c:formatCode>0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Talnagögn!$C$182:$BK$182</c:f>
              <c:numCache>
                <c:formatCode>0</c:formatCode>
                <c:ptCount val="61"/>
                <c:pt idx="32">
                  <c:v>979.69079137517519</c:v>
                </c:pt>
                <c:pt idx="33">
                  <c:v>1092.3252473273221</c:v>
                </c:pt>
                <c:pt idx="34">
                  <c:v>1167.5640765556516</c:v>
                </c:pt>
                <c:pt idx="35">
                  <c:v>1254.5697929763924</c:v>
                </c:pt>
                <c:pt idx="36">
                  <c:v>1273.5498112289458</c:v>
                </c:pt>
                <c:pt idx="37">
                  <c:v>1286.2629326610672</c:v>
                </c:pt>
                <c:pt idx="38">
                  <c:v>1299.2996738425629</c:v>
                </c:pt>
                <c:pt idx="39">
                  <c:v>1311.3091605917796</c:v>
                </c:pt>
                <c:pt idx="40">
                  <c:v>1323.457535439627</c:v>
                </c:pt>
                <c:pt idx="41">
                  <c:v>1329.5701032673014</c:v>
                </c:pt>
                <c:pt idx="42">
                  <c:v>1336.3778375657748</c:v>
                </c:pt>
                <c:pt idx="43">
                  <c:v>1342.0699374906324</c:v>
                </c:pt>
                <c:pt idx="44">
                  <c:v>1346.3601789482125</c:v>
                </c:pt>
                <c:pt idx="45">
                  <c:v>1327.855168696994</c:v>
                </c:pt>
                <c:pt idx="46">
                  <c:v>1336.2733380091704</c:v>
                </c:pt>
                <c:pt idx="47">
                  <c:v>1343.8839561599837</c:v>
                </c:pt>
                <c:pt idx="48">
                  <c:v>1340.2384577792486</c:v>
                </c:pt>
                <c:pt idx="49">
                  <c:v>1330.1249048773345</c:v>
                </c:pt>
                <c:pt idx="50">
                  <c:v>1315.2699456383179</c:v>
                </c:pt>
                <c:pt idx="51">
                  <c:v>1295.5871487098148</c:v>
                </c:pt>
                <c:pt idx="52">
                  <c:v>1269.6551532126705</c:v>
                </c:pt>
                <c:pt idx="53">
                  <c:v>1236.0384513983211</c:v>
                </c:pt>
                <c:pt idx="54">
                  <c:v>1194.2636296404714</c:v>
                </c:pt>
                <c:pt idx="55">
                  <c:v>1143.8486373769258</c:v>
                </c:pt>
                <c:pt idx="56">
                  <c:v>1084.662022115537</c:v>
                </c:pt>
                <c:pt idx="57">
                  <c:v>1017.0823141035281</c:v>
                </c:pt>
                <c:pt idx="58">
                  <c:v>942.1063146673755</c:v>
                </c:pt>
                <c:pt idx="59">
                  <c:v>861.31124295924212</c:v>
                </c:pt>
                <c:pt idx="60">
                  <c:v>776.63740800451069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3-404D-A592-4873C6B4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427728"/>
        <c:axId val="1144431992"/>
      </c:barChart>
      <c:dateAx>
        <c:axId val="114442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144431992"/>
        <c:crosses val="autoZero"/>
        <c:auto val="0"/>
        <c:lblOffset val="100"/>
        <c:baseTimeUnit val="days"/>
        <c:majorUnit val="5"/>
        <c:majorTimeUnit val="days"/>
      </c:dateAx>
      <c:valAx>
        <c:axId val="11444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is-IS" sz="14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  <a:ea typeface="+mn-ea"/>
                    <a:cs typeface="+mn-cs"/>
                  </a:defRPr>
                </a:pP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Losun </a:t>
                </a:r>
                <a:r>
                  <a:rPr lang="is-IS" sz="1400" b="0" i="0" u="none" strike="noStrike" baseline="0">
                    <a:effectLst/>
                  </a:rPr>
                  <a:t>GHL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 [kt CO</a:t>
                </a:r>
                <a:r>
                  <a:rPr lang="is-IS" sz="1400" b="0" i="0" baseline="-2500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2</a:t>
                </a:r>
                <a:r>
                  <a:rPr lang="is-IS" sz="1400" b="0" i="0" u="none" strike="noStrike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-Íg</a:t>
                </a:r>
                <a:r>
                  <a:rPr lang="is-IS" sz="1400" b="0" i="0" baseline="0">
                    <a:solidFill>
                      <a:sysClr val="windowText" lastClr="000000"/>
                    </a:solidFill>
                    <a:effectLst/>
                    <a:latin typeface="Avenir Next LT Pro" panose="020B0504020202020204" pitchFamily="34" charset="0"/>
                  </a:rPr>
                  <a:t>.]</a:t>
                </a:r>
                <a:endParaRPr lang="is-IS" sz="1400" b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406097050793644E-3"/>
              <c:y val="0.24643870652542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is-IS" sz="1400" b="0" i="0" u="none" strike="noStrike" kern="1200" baseline="0">
                  <a:solidFill>
                    <a:sysClr val="windowText" lastClr="000000"/>
                  </a:solidFill>
                  <a:effectLst/>
                  <a:latin typeface="Avenir Next LT Pro" panose="020B0504020202020204" pitchFamily="34" charset="0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ysClr val="windowText" lastClr="000000"/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is-IS"/>
          </a:p>
        </c:txPr>
        <c:crossAx val="11444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9734144444444447"/>
          <c:y val="0.88434854938847685"/>
          <c:w val="0.20905133931685216"/>
          <c:h val="0.11193115148171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ysClr val="windowText" lastClr="000000"/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00000000-507B-439B-98AD-B8244B90C65D}">
          <cx:dataPt idx="0">
            <cx:spPr>
              <a:solidFill>
                <a:srgbClr val="41A86E"/>
              </a:solidFill>
            </cx:spPr>
          </cx:dataPt>
          <cx:dataPt idx="1">
            <cx:spPr>
              <a:solidFill>
                <a:srgbClr val="FFAF73"/>
              </a:solidFill>
            </cx:spPr>
          </cx:dataPt>
          <cx:dataPt idx="2">
            <cx:spPr>
              <a:solidFill>
                <a:srgbClr val="3789B7"/>
              </a:solidFill>
            </cx:spPr>
          </cx:dataPt>
          <cx:dataPt idx="3">
            <cx:spPr>
              <a:solidFill>
                <a:srgbClr val="FF6941"/>
              </a:solidFill>
            </cx:spPr>
          </cx:dataPt>
          <cx:dataPt idx="4">
            <cx:spPr>
              <a:solidFill>
                <a:srgbClr val="7FB9D9"/>
              </a:solidFill>
            </cx:spPr>
          </cx:dataPt>
          <cx:dataPt idx="5">
            <cx:spPr>
              <a:solidFill>
                <a:srgbClr val="A0D3B6"/>
              </a:solidFill>
            </cx:spPr>
          </cx:dataPt>
          <cx:dataPt idx="6">
            <cx:spPr>
              <a:solidFill>
                <a:srgbClr val="8E96A0"/>
              </a:solidFill>
            </cx:spPr>
          </cx:dataPt>
          <cx:dataPt idx="7">
            <cx:spPr>
              <a:solidFill>
                <a:srgbClr val="1E2D41"/>
              </a:solidFill>
            </cx:spPr>
          </cx:dataPt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 b="1">
                    <a:latin typeface="Avenir Next LT Pro" panose="020B0504020202020204" pitchFamily="34" charset="0"/>
                    <a:ea typeface="Avenir Next LT Pro" panose="020B0504020202020204" pitchFamily="34" charset="0"/>
                    <a:cs typeface="Avenir Next LT Pro" panose="020B0504020202020204" pitchFamily="34" charset="0"/>
                  </a:defRPr>
                </a:pPr>
                <a:endParaRPr lang="en-US" sz="1400" b="1" i="0" u="none" strike="noStrike" baseline="0">
                  <a:solidFill>
                    <a:sysClr val="window" lastClr="FFFFFF"/>
                  </a:solidFill>
                  <a:latin typeface="Avenir Next LT Pro" panose="020B0504020202020204" pitchFamily="34" charset="0"/>
                </a:endParaRPr>
              </a:p>
            </cx:txPr>
            <cx:visibility seriesName="0" categoryName="1" value="1"/>
            <cx:separator>
</cx:separato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Vegasamgöngur
31%</a:t>
                  </a:r>
                </a:p>
              </cx:txPr>
              <cx:visibility seriesName="0" categoryName="1" value="1"/>
              <cx:separator>
</cx:separato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Fiskiskip
21%</a:t>
                  </a:r>
                </a:p>
              </cx:txPr>
              <cx:visibility seriesName="0" categoryName="1" value="1"/>
              <cx:separator>
</cx:separator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Landbúnaður
22%</a:t>
                  </a:r>
                </a:p>
              </cx:txPr>
              <cx:visibility seriesName="0" categoryName="1" value="1"/>
              <cx:separator>
</cx:separato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Kælibúnaður
(F-gös)
6%</a:t>
                  </a:r>
                </a:p>
              </cx:txPr>
              <cx:visibility seriesName="0" categoryName="1" value="1"/>
              <cx:separator>
</cx:separato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Vélar og tæki
2%</a:t>
                  </a:r>
                </a:p>
              </cx:txPr>
              <cx:visibility seriesName="0" categoryName="1" value="1"/>
              <cx:separator>
</cx:separator>
            </cx:dataLabel>
            <cx:dataLabel idx="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/>
                  </a:pPr>
                  <a:r>
                    <a:rPr lang="en-US" sz="1400" b="1" i="0" u="none" strike="noStrike" baseline="0">
                      <a:solidFill>
                        <a:sysClr val="window" lastClr="FFFFFF"/>
                      </a:solidFill>
                      <a:latin typeface="Avenir Next LT Pro" panose="020B0504020202020204" pitchFamily="34" charset="0"/>
                    </a:rPr>
                    <a:t>Annað
5%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1.xml"/><Relationship Id="rId13" Type="http://schemas.openxmlformats.org/officeDocument/2006/relationships/chart" Target="../charts/chart56.xml"/><Relationship Id="rId3" Type="http://schemas.openxmlformats.org/officeDocument/2006/relationships/chart" Target="../charts/chart46.xml"/><Relationship Id="rId7" Type="http://schemas.openxmlformats.org/officeDocument/2006/relationships/chart" Target="../charts/chart50.xml"/><Relationship Id="rId12" Type="http://schemas.openxmlformats.org/officeDocument/2006/relationships/chart" Target="../charts/chart55.xml"/><Relationship Id="rId2" Type="http://schemas.microsoft.com/office/2014/relationships/chartEx" Target="../charts/chartEx1.xml"/><Relationship Id="rId1" Type="http://schemas.openxmlformats.org/officeDocument/2006/relationships/chart" Target="../charts/chart45.xml"/><Relationship Id="rId6" Type="http://schemas.openxmlformats.org/officeDocument/2006/relationships/chart" Target="../charts/chart49.xml"/><Relationship Id="rId11" Type="http://schemas.openxmlformats.org/officeDocument/2006/relationships/chart" Target="../charts/chart54.xml"/><Relationship Id="rId5" Type="http://schemas.openxmlformats.org/officeDocument/2006/relationships/chart" Target="../charts/chart48.xml"/><Relationship Id="rId10" Type="http://schemas.openxmlformats.org/officeDocument/2006/relationships/chart" Target="../charts/chart53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602408</xdr:colOff>
      <xdr:row>20</xdr:row>
      <xdr:rowOff>73864</xdr:rowOff>
    </xdr:from>
    <xdr:to>
      <xdr:col>25</xdr:col>
      <xdr:colOff>415925</xdr:colOff>
      <xdr:row>30</xdr:row>
      <xdr:rowOff>87235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6B75A039-B74C-99CA-2666-CF100C540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150343</xdr:colOff>
      <xdr:row>163</xdr:row>
      <xdr:rowOff>10266</xdr:rowOff>
    </xdr:from>
    <xdr:to>
      <xdr:col>36</xdr:col>
      <xdr:colOff>169371</xdr:colOff>
      <xdr:row>187</xdr:row>
      <xdr:rowOff>231454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A5BA9-EB7F-4232-8F8B-B5252E6C5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22163</xdr:colOff>
      <xdr:row>213</xdr:row>
      <xdr:rowOff>175734</xdr:rowOff>
    </xdr:from>
    <xdr:to>
      <xdr:col>36</xdr:col>
      <xdr:colOff>38017</xdr:colOff>
      <xdr:row>237</xdr:row>
      <xdr:rowOff>143157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628D1-17BF-4E56-932F-E99E11EA96F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53354</xdr:colOff>
      <xdr:row>304</xdr:row>
      <xdr:rowOff>166370</xdr:rowOff>
    </xdr:from>
    <xdr:to>
      <xdr:col>36</xdr:col>
      <xdr:colOff>82734</xdr:colOff>
      <xdr:row>329</xdr:row>
      <xdr:rowOff>245022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7F5A19-3A14-4185-86A7-91E726A85DF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2242450</xdr:colOff>
      <xdr:row>215</xdr:row>
      <xdr:rowOff>206374</xdr:rowOff>
    </xdr:from>
    <xdr:to>
      <xdr:col>7</xdr:col>
      <xdr:colOff>11872</xdr:colOff>
      <xdr:row>232</xdr:row>
      <xdr:rowOff>123350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4FCAEB-2506-4451-BA79-A27BAF95F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9755</xdr:colOff>
      <xdr:row>307</xdr:row>
      <xdr:rowOff>76198</xdr:rowOff>
    </xdr:from>
    <xdr:to>
      <xdr:col>7</xdr:col>
      <xdr:colOff>331877</xdr:colOff>
      <xdr:row>325</xdr:row>
      <xdr:rowOff>38515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CF86AE9-3A08-4E96-B535-9B4D9636CD2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20</xdr:col>
      <xdr:colOff>46509</xdr:colOff>
      <xdr:row>349</xdr:row>
      <xdr:rowOff>82409</xdr:rowOff>
    </xdr:from>
    <xdr:to>
      <xdr:col>36</xdr:col>
      <xdr:colOff>140374</xdr:colOff>
      <xdr:row>374</xdr:row>
      <xdr:rowOff>93556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E72930F-FBF8-4FAA-BB7F-46125F2B655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40433</xdr:colOff>
      <xdr:row>354</xdr:row>
      <xdr:rowOff>10312</xdr:rowOff>
    </xdr:from>
    <xdr:to>
      <xdr:col>7</xdr:col>
      <xdr:colOff>295640</xdr:colOff>
      <xdr:row>371</xdr:row>
      <xdr:rowOff>181242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19CF0F2-839C-47AD-A0D0-A239764BA03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59058</xdr:colOff>
      <xdr:row>439</xdr:row>
      <xdr:rowOff>65999</xdr:rowOff>
    </xdr:from>
    <xdr:to>
      <xdr:col>36</xdr:col>
      <xdr:colOff>93301</xdr:colOff>
      <xdr:row>457</xdr:row>
      <xdr:rowOff>28562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6766DC1-74EC-4046-AF46-07FADEE0C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45364</xdr:colOff>
      <xdr:row>164</xdr:row>
      <xdr:rowOff>409575</xdr:rowOff>
    </xdr:from>
    <xdr:to>
      <xdr:col>7</xdr:col>
      <xdr:colOff>364311</xdr:colOff>
      <xdr:row>182</xdr:row>
      <xdr:rowOff>121012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1DD2574-C3B7-42C4-9CAA-3E3E5B64139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4394</xdr:colOff>
      <xdr:row>43</xdr:row>
      <xdr:rowOff>22091</xdr:rowOff>
    </xdr:from>
    <xdr:to>
      <xdr:col>14</xdr:col>
      <xdr:colOff>30840</xdr:colOff>
      <xdr:row>63</xdr:row>
      <xdr:rowOff>75113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0FDD9AF-3589-8B23-3487-B011CF70D0A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28</xdr:col>
      <xdr:colOff>1151360</xdr:colOff>
      <xdr:row>43</xdr:row>
      <xdr:rowOff>6359</xdr:rowOff>
    </xdr:from>
    <xdr:to>
      <xdr:col>45</xdr:col>
      <xdr:colOff>458222</xdr:colOff>
      <xdr:row>63</xdr:row>
      <xdr:rowOff>68776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77176E0-A41B-4719-B81F-8002DA8ED20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26</xdr:col>
      <xdr:colOff>220220</xdr:colOff>
      <xdr:row>19</xdr:row>
      <xdr:rowOff>559439</xdr:rowOff>
    </xdr:from>
    <xdr:to>
      <xdr:col>35</xdr:col>
      <xdr:colOff>192852</xdr:colOff>
      <xdr:row>30</xdr:row>
      <xdr:rowOff>17462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307AFC6-FFA2-4636-B1A5-9794291F1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15</xdr:col>
      <xdr:colOff>7651</xdr:colOff>
      <xdr:row>43</xdr:row>
      <xdr:rowOff>23725</xdr:rowOff>
    </xdr:from>
    <xdr:to>
      <xdr:col>28</xdr:col>
      <xdr:colOff>817719</xdr:colOff>
      <xdr:row>63</xdr:row>
      <xdr:rowOff>73068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F17A6BC-0758-415D-BF92-BD71FE9D59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46</xdr:col>
      <xdr:colOff>503648</xdr:colOff>
      <xdr:row>43</xdr:row>
      <xdr:rowOff>9733</xdr:rowOff>
    </xdr:from>
    <xdr:to>
      <xdr:col>58</xdr:col>
      <xdr:colOff>3417331</xdr:colOff>
      <xdr:row>63</xdr:row>
      <xdr:rowOff>68776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F3089D0-7001-481F-9282-FD37CF340AE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20</xdr:col>
      <xdr:colOff>102889</xdr:colOff>
      <xdr:row>104</xdr:row>
      <xdr:rowOff>390105</xdr:rowOff>
    </xdr:from>
    <xdr:to>
      <xdr:col>36</xdr:col>
      <xdr:colOff>131442</xdr:colOff>
      <xdr:row>130</xdr:row>
      <xdr:rowOff>107070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4770094C-C2B0-4456-AA50-1F250379B9D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46264</xdr:colOff>
      <xdr:row>106</xdr:row>
      <xdr:rowOff>307068</xdr:rowOff>
    </xdr:from>
    <xdr:to>
      <xdr:col>7</xdr:col>
      <xdr:colOff>397536</xdr:colOff>
      <xdr:row>125</xdr:row>
      <xdr:rowOff>173546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D085A77-13BE-4011-B8DC-F7CF0F7C9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38</xdr:col>
      <xdr:colOff>528771</xdr:colOff>
      <xdr:row>104</xdr:row>
      <xdr:rowOff>460077</xdr:rowOff>
    </xdr:from>
    <xdr:to>
      <xdr:col>56</xdr:col>
      <xdr:colOff>107856</xdr:colOff>
      <xdr:row>130</xdr:row>
      <xdr:rowOff>125980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39687E-9AB6-4195-A5A9-90A22FAC884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39</xdr:col>
      <xdr:colOff>4762</xdr:colOff>
      <xdr:row>162</xdr:row>
      <xdr:rowOff>168755</xdr:rowOff>
    </xdr:from>
    <xdr:to>
      <xdr:col>56</xdr:col>
      <xdr:colOff>115867</xdr:colOff>
      <xdr:row>187</xdr:row>
      <xdr:rowOff>212128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70C3D7-49B7-4496-9054-71532B593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39</xdr:col>
      <xdr:colOff>105464</xdr:colOff>
      <xdr:row>213</xdr:row>
      <xdr:rowOff>105690</xdr:rowOff>
    </xdr:from>
    <xdr:to>
      <xdr:col>56</xdr:col>
      <xdr:colOff>226094</xdr:colOff>
      <xdr:row>237</xdr:row>
      <xdr:rowOff>66875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037992-708E-4F2D-85C8-A7E43B53682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39</xdr:col>
      <xdr:colOff>38617</xdr:colOff>
      <xdr:row>304</xdr:row>
      <xdr:rowOff>126342</xdr:rowOff>
    </xdr:from>
    <xdr:to>
      <xdr:col>56</xdr:col>
      <xdr:colOff>150516</xdr:colOff>
      <xdr:row>329</xdr:row>
      <xdr:rowOff>209302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5A2E6F9-46E1-4B00-80D7-ED2990B2A6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39</xdr:col>
      <xdr:colOff>32236</xdr:colOff>
      <xdr:row>349</xdr:row>
      <xdr:rowOff>30453</xdr:rowOff>
    </xdr:from>
    <xdr:to>
      <xdr:col>56</xdr:col>
      <xdr:colOff>182019</xdr:colOff>
      <xdr:row>374</xdr:row>
      <xdr:rowOff>55483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35FB853-F866-4229-BD00-08B74C2B3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 editAs="oneCell">
    <xdr:from>
      <xdr:col>38</xdr:col>
      <xdr:colOff>477516</xdr:colOff>
      <xdr:row>439</xdr:row>
      <xdr:rowOff>57751</xdr:rowOff>
    </xdr:from>
    <xdr:to>
      <xdr:col>56</xdr:col>
      <xdr:colOff>40839</xdr:colOff>
      <xdr:row>457</xdr:row>
      <xdr:rowOff>30293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38C1A08-1B59-4543-87CA-0D8DA8E1D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59</xdr:col>
      <xdr:colOff>108055</xdr:colOff>
      <xdr:row>41</xdr:row>
      <xdr:rowOff>295437</xdr:rowOff>
    </xdr:from>
    <xdr:to>
      <xdr:col>72</xdr:col>
      <xdr:colOff>221999</xdr:colOff>
      <xdr:row>61</xdr:row>
      <xdr:rowOff>125776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FB7B3E0-9631-4932-98C0-C85C9B4EFE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</xdr:col>
      <xdr:colOff>19666</xdr:colOff>
      <xdr:row>260</xdr:row>
      <xdr:rowOff>98688</xdr:rowOff>
    </xdr:from>
    <xdr:to>
      <xdr:col>36</xdr:col>
      <xdr:colOff>85725</xdr:colOff>
      <xdr:row>283</xdr:row>
      <xdr:rowOff>9525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7B7E20A-4A01-47D6-9AC6-2F92AFB9444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39</xdr:col>
      <xdr:colOff>2328</xdr:colOff>
      <xdr:row>260</xdr:row>
      <xdr:rowOff>139919</xdr:rowOff>
    </xdr:from>
    <xdr:to>
      <xdr:col>56</xdr:col>
      <xdr:colOff>113433</xdr:colOff>
      <xdr:row>283</xdr:row>
      <xdr:rowOff>28575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7E9F871-206F-4197-ADF8-9885A5CA938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2</xdr:col>
      <xdr:colOff>84082</xdr:colOff>
      <xdr:row>259</xdr:row>
      <xdr:rowOff>28575</xdr:rowOff>
    </xdr:from>
    <xdr:to>
      <xdr:col>7</xdr:col>
      <xdr:colOff>403029</xdr:colOff>
      <xdr:row>276</xdr:row>
      <xdr:rowOff>66530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703C12D4-5732-478F-A861-860184BCA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oneCell">
    <xdr:from>
      <xdr:col>57</xdr:col>
      <xdr:colOff>430456</xdr:colOff>
      <xdr:row>104</xdr:row>
      <xdr:rowOff>454257</xdr:rowOff>
    </xdr:from>
    <xdr:to>
      <xdr:col>68</xdr:col>
      <xdr:colOff>238841</xdr:colOff>
      <xdr:row>130</xdr:row>
      <xdr:rowOff>121203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EC60BBC-72EE-43AC-AEB9-CE7EC35F76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70</xdr:col>
      <xdr:colOff>154470</xdr:colOff>
      <xdr:row>162</xdr:row>
      <xdr:rowOff>143287</xdr:rowOff>
    </xdr:from>
    <xdr:to>
      <xdr:col>83</xdr:col>
      <xdr:colOff>221814</xdr:colOff>
      <xdr:row>187</xdr:row>
      <xdr:rowOff>192492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6C3462CA-5B10-4AAA-AA94-A04201BBE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 editAs="oneCell">
    <xdr:from>
      <xdr:col>20</xdr:col>
      <xdr:colOff>116898</xdr:colOff>
      <xdr:row>375</xdr:row>
      <xdr:rowOff>371258</xdr:rowOff>
    </xdr:from>
    <xdr:to>
      <xdr:col>36</xdr:col>
      <xdr:colOff>152629</xdr:colOff>
      <xdr:row>393</xdr:row>
      <xdr:rowOff>162724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9B2D73C-770C-4928-A000-9F653CD9345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 editAs="oneCell">
    <xdr:from>
      <xdr:col>20</xdr:col>
      <xdr:colOff>107580</xdr:colOff>
      <xdr:row>399</xdr:row>
      <xdr:rowOff>84372</xdr:rowOff>
    </xdr:from>
    <xdr:to>
      <xdr:col>36</xdr:col>
      <xdr:colOff>206523</xdr:colOff>
      <xdr:row>423</xdr:row>
      <xdr:rowOff>126517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837E254-5070-49BD-B681-B29671AB15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 editAs="oneCell">
    <xdr:from>
      <xdr:col>39</xdr:col>
      <xdr:colOff>64907</xdr:colOff>
      <xdr:row>375</xdr:row>
      <xdr:rowOff>274247</xdr:rowOff>
    </xdr:from>
    <xdr:to>
      <xdr:col>56</xdr:col>
      <xdr:colOff>201750</xdr:colOff>
      <xdr:row>393</xdr:row>
      <xdr:rowOff>68629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AD73F16-758F-443B-95D3-C679C6D54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39</xdr:col>
      <xdr:colOff>78076</xdr:colOff>
      <xdr:row>399</xdr:row>
      <xdr:rowOff>88611</xdr:rowOff>
    </xdr:from>
    <xdr:to>
      <xdr:col>56</xdr:col>
      <xdr:colOff>219249</xdr:colOff>
      <xdr:row>423</xdr:row>
      <xdr:rowOff>103676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5D57FC8C-4C49-442C-A0CC-4365C9217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 editAs="oneCell">
    <xdr:from>
      <xdr:col>58</xdr:col>
      <xdr:colOff>4344688</xdr:colOff>
      <xdr:row>67</xdr:row>
      <xdr:rowOff>177440</xdr:rowOff>
    </xdr:from>
    <xdr:to>
      <xdr:col>72</xdr:col>
      <xdr:colOff>106968</xdr:colOff>
      <xdr:row>94</xdr:row>
      <xdr:rowOff>69768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4A14486D-044D-4CE6-896A-74DCA53796F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 editAs="oneCell">
    <xdr:from>
      <xdr:col>69</xdr:col>
      <xdr:colOff>149406</xdr:colOff>
      <xdr:row>104</xdr:row>
      <xdr:rowOff>442618</xdr:rowOff>
    </xdr:from>
    <xdr:to>
      <xdr:col>82</xdr:col>
      <xdr:colOff>201062</xdr:colOff>
      <xdr:row>130</xdr:row>
      <xdr:rowOff>102001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85327C9B-2CF8-43D2-BE4B-C6AA1164453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58</xdr:col>
      <xdr:colOff>113106</xdr:colOff>
      <xdr:row>348</xdr:row>
      <xdr:rowOff>358857</xdr:rowOff>
    </xdr:from>
    <xdr:to>
      <xdr:col>69</xdr:col>
      <xdr:colOff>47189</xdr:colOff>
      <xdr:row>374</xdr:row>
      <xdr:rowOff>1509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96B7DFF8-991C-4D59-AF9E-E843247A12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 editAs="oneCell">
    <xdr:from>
      <xdr:col>58</xdr:col>
      <xdr:colOff>137491</xdr:colOff>
      <xdr:row>375</xdr:row>
      <xdr:rowOff>373832</xdr:rowOff>
    </xdr:from>
    <xdr:to>
      <xdr:col>69</xdr:col>
      <xdr:colOff>45742</xdr:colOff>
      <xdr:row>393</xdr:row>
      <xdr:rowOff>162641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88AE9501-0AB2-40D9-A11A-6840C45CAC3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 editAs="oneCell">
    <xdr:from>
      <xdr:col>1</xdr:col>
      <xdr:colOff>1884905</xdr:colOff>
      <xdr:row>67</xdr:row>
      <xdr:rowOff>166101</xdr:rowOff>
    </xdr:from>
    <xdr:to>
      <xdr:col>13</xdr:col>
      <xdr:colOff>85030</xdr:colOff>
      <xdr:row>94</xdr:row>
      <xdr:rowOff>68807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163E093F-4092-450D-A9A9-FC54408228E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 editAs="oneCell">
    <xdr:from>
      <xdr:col>15</xdr:col>
      <xdr:colOff>50726</xdr:colOff>
      <xdr:row>68</xdr:row>
      <xdr:rowOff>42007</xdr:rowOff>
    </xdr:from>
    <xdr:to>
      <xdr:col>28</xdr:col>
      <xdr:colOff>854444</xdr:colOff>
      <xdr:row>94</xdr:row>
      <xdr:rowOff>121694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73877352-3F2B-4BA9-AD62-59977D2562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 editAs="oneCell">
    <xdr:from>
      <xdr:col>46</xdr:col>
      <xdr:colOff>457083</xdr:colOff>
      <xdr:row>68</xdr:row>
      <xdr:rowOff>86776</xdr:rowOff>
    </xdr:from>
    <xdr:to>
      <xdr:col>58</xdr:col>
      <xdr:colOff>3382596</xdr:colOff>
      <xdr:row>95</xdr:row>
      <xdr:rowOff>10888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1853FF23-4836-4CDE-8FFC-29A10C4736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 editAs="oneCell">
    <xdr:from>
      <xdr:col>28</xdr:col>
      <xdr:colOff>1289480</xdr:colOff>
      <xdr:row>68</xdr:row>
      <xdr:rowOff>72046</xdr:rowOff>
    </xdr:from>
    <xdr:to>
      <xdr:col>46</xdr:col>
      <xdr:colOff>85028</xdr:colOff>
      <xdr:row>94</xdr:row>
      <xdr:rowOff>164412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4B18B040-2AC3-46C6-9330-96B468C194B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 editAs="oneCell">
    <xdr:from>
      <xdr:col>20</xdr:col>
      <xdr:colOff>125896</xdr:colOff>
      <xdr:row>134</xdr:row>
      <xdr:rowOff>58530</xdr:rowOff>
    </xdr:from>
    <xdr:to>
      <xdr:col>36</xdr:col>
      <xdr:colOff>144924</xdr:colOff>
      <xdr:row>154</xdr:row>
      <xdr:rowOff>93788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1CC038EA-5508-4B3E-8981-11942150C7F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 editAs="oneCell">
    <xdr:from>
      <xdr:col>38</xdr:col>
      <xdr:colOff>440640</xdr:colOff>
      <xdr:row>133</xdr:row>
      <xdr:rowOff>161781</xdr:rowOff>
    </xdr:from>
    <xdr:to>
      <xdr:col>55</xdr:col>
      <xdr:colOff>535870</xdr:colOff>
      <xdr:row>153</xdr:row>
      <xdr:rowOff>124572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CEA386D9-C21B-4AE0-A29F-48C12FD8682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 editAs="oneCell">
    <xdr:from>
      <xdr:col>57</xdr:col>
      <xdr:colOff>466725</xdr:colOff>
      <xdr:row>163</xdr:row>
      <xdr:rowOff>31750</xdr:rowOff>
    </xdr:from>
    <xdr:to>
      <xdr:col>68</xdr:col>
      <xdr:colOff>184130</xdr:colOff>
      <xdr:row>187</xdr:row>
      <xdr:rowOff>237048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24D0229-4358-4F0D-9334-94198B82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68031</xdr:colOff>
      <xdr:row>14</xdr:row>
      <xdr:rowOff>416777</xdr:rowOff>
    </xdr:from>
    <xdr:to>
      <xdr:col>42</xdr:col>
      <xdr:colOff>209780</xdr:colOff>
      <xdr:row>33</xdr:row>
      <xdr:rowOff>177948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FC6B2-D568-40E7-99CC-E045099C9E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54</xdr:col>
      <xdr:colOff>28041</xdr:colOff>
      <xdr:row>93</xdr:row>
      <xdr:rowOff>6739</xdr:rowOff>
    </xdr:from>
    <xdr:to>
      <xdr:col>71</xdr:col>
      <xdr:colOff>266700</xdr:colOff>
      <xdr:row>110</xdr:row>
      <xdr:rowOff>811130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A7B86B6B-360B-44F9-A0C6-FD9A61BEA33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842291" y="26152864"/>
              <a:ext cx="10116084" cy="54049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s-I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12154</xdr:colOff>
      <xdr:row>93</xdr:row>
      <xdr:rowOff>125086</xdr:rowOff>
    </xdr:from>
    <xdr:to>
      <xdr:col>35</xdr:col>
      <xdr:colOff>565016</xdr:colOff>
      <xdr:row>110</xdr:row>
      <xdr:rowOff>686140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5BAAD3A-CA4D-4D5C-BB84-2B77FF30A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37</xdr:col>
      <xdr:colOff>18061</xdr:colOff>
      <xdr:row>93</xdr:row>
      <xdr:rowOff>162891</xdr:rowOff>
    </xdr:from>
    <xdr:to>
      <xdr:col>52</xdr:col>
      <xdr:colOff>345183</xdr:colOff>
      <xdr:row>110</xdr:row>
      <xdr:rowOff>658022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65ABB39-2123-4236-92F9-1266DCAD829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60256</xdr:colOff>
      <xdr:row>36</xdr:row>
      <xdr:rowOff>326809</xdr:rowOff>
    </xdr:from>
    <xdr:to>
      <xdr:col>42</xdr:col>
      <xdr:colOff>192481</xdr:colOff>
      <xdr:row>55</xdr:row>
      <xdr:rowOff>82698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95C761-6BB5-4D61-B772-162D719F480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69</xdr:col>
      <xdr:colOff>598348</xdr:colOff>
      <xdr:row>63</xdr:row>
      <xdr:rowOff>36087</xdr:rowOff>
    </xdr:from>
    <xdr:to>
      <xdr:col>85</xdr:col>
      <xdr:colOff>285673</xdr:colOff>
      <xdr:row>80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B97F2-0AE4-4444-804B-08CDF82C6EF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18</xdr:col>
      <xdr:colOff>31370</xdr:colOff>
      <xdr:row>14</xdr:row>
      <xdr:rowOff>405136</xdr:rowOff>
    </xdr:from>
    <xdr:to>
      <xdr:col>26</xdr:col>
      <xdr:colOff>431240</xdr:colOff>
      <xdr:row>26</xdr:row>
      <xdr:rowOff>142741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926409C-F6B0-47D5-82B2-4990B921F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43</xdr:col>
      <xdr:colOff>3639</xdr:colOff>
      <xdr:row>14</xdr:row>
      <xdr:rowOff>414676</xdr:rowOff>
    </xdr:from>
    <xdr:to>
      <xdr:col>58</xdr:col>
      <xdr:colOff>297557</xdr:colOff>
      <xdr:row>33</xdr:row>
      <xdr:rowOff>201334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E43CDEE-A2F8-45F7-96F9-F620E8C5505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21</xdr:col>
      <xdr:colOff>67050</xdr:colOff>
      <xdr:row>63</xdr:row>
      <xdr:rowOff>122835</xdr:rowOff>
    </xdr:from>
    <xdr:to>
      <xdr:col>36</xdr:col>
      <xdr:colOff>67020</xdr:colOff>
      <xdr:row>81</xdr:row>
      <xdr:rowOff>7719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DFB3BD4-E915-4DF2-9B49-CD0B9036343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18</xdr:col>
      <xdr:colOff>10256</xdr:colOff>
      <xdr:row>36</xdr:row>
      <xdr:rowOff>373168</xdr:rowOff>
    </xdr:from>
    <xdr:to>
      <xdr:col>26</xdr:col>
      <xdr:colOff>426948</xdr:colOff>
      <xdr:row>48</xdr:row>
      <xdr:rowOff>562713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993784B-4EA5-4691-A3B3-6F2BA3F0D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53</xdr:col>
      <xdr:colOff>57150</xdr:colOff>
      <xdr:row>63</xdr:row>
      <xdr:rowOff>3174</xdr:rowOff>
    </xdr:from>
    <xdr:to>
      <xdr:col>68</xdr:col>
      <xdr:colOff>602567</xdr:colOff>
      <xdr:row>80</xdr:row>
      <xdr:rowOff>159027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64D7F6-CC5E-4DAB-A49B-9B4B25A47D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37</xdr:col>
      <xdr:colOff>19050</xdr:colOff>
      <xdr:row>63</xdr:row>
      <xdr:rowOff>76200</xdr:rowOff>
    </xdr:from>
    <xdr:to>
      <xdr:col>52</xdr:col>
      <xdr:colOff>321960</xdr:colOff>
      <xdr:row>80</xdr:row>
      <xdr:rowOff>126244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D2B91CD-6178-4617-B86E-4B74F568E14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85</xdr:col>
      <xdr:colOff>574675</xdr:colOff>
      <xdr:row>62</xdr:row>
      <xdr:rowOff>285750</xdr:rowOff>
    </xdr:from>
    <xdr:to>
      <xdr:col>101</xdr:col>
      <xdr:colOff>526367</xdr:colOff>
      <xdr:row>80</xdr:row>
      <xdr:rowOff>124103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685533B-E5CE-461C-946A-2F267244085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0.72287</cdr:x>
      <cdr:y>0.91077</cdr:y>
    </cdr:from>
    <cdr:to>
      <cdr:x>0.82428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202598F-326C-880D-8700-B1A4FC2AACB1}"/>
            </a:ext>
          </a:extLst>
        </cdr:cNvPr>
        <cdr:cNvSpPr txBox="1"/>
      </cdr:nvSpPr>
      <cdr:spPr>
        <a:xfrm xmlns:a="http://schemas.openxmlformats.org/drawingml/2006/main">
          <a:off x="6517826" y="4606471"/>
          <a:ext cx="914400" cy="451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s-I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IR202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8AAC"/>
      </a:accent1>
      <a:accent2>
        <a:srgbClr val="FFD44B"/>
      </a:accent2>
      <a:accent3>
        <a:srgbClr val="855092"/>
      </a:accent3>
      <a:accent4>
        <a:srgbClr val="ED7D31"/>
      </a:accent4>
      <a:accent5>
        <a:srgbClr val="68A200"/>
      </a:accent5>
      <a:accent6>
        <a:srgbClr val="15C5C1"/>
      </a:accent6>
      <a:hlink>
        <a:srgbClr val="008AAC"/>
      </a:hlink>
      <a:folHlink>
        <a:srgbClr val="85509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15C5C1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IR2021">
    <a:dk1>
      <a:sysClr val="windowText" lastClr="000000"/>
    </a:dk1>
    <a:lt1>
      <a:sysClr val="window" lastClr="FFFFFF"/>
    </a:lt1>
    <a:dk2>
      <a:srgbClr val="000000"/>
    </a:dk2>
    <a:lt2>
      <a:srgbClr val="FFFFFF"/>
    </a:lt2>
    <a:accent1>
      <a:srgbClr val="008AAC"/>
    </a:accent1>
    <a:accent2>
      <a:srgbClr val="FFD44B"/>
    </a:accent2>
    <a:accent3>
      <a:srgbClr val="855092"/>
    </a:accent3>
    <a:accent4>
      <a:srgbClr val="ED7D31"/>
    </a:accent4>
    <a:accent5>
      <a:srgbClr val="68A200"/>
    </a:accent5>
    <a:accent6>
      <a:srgbClr val="FFD44B"/>
    </a:accent6>
    <a:hlink>
      <a:srgbClr val="008AAC"/>
    </a:hlink>
    <a:folHlink>
      <a:srgbClr val="85509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00"/>
    </a:dk2>
    <a:lt2>
      <a:srgbClr val="F2F2F2"/>
    </a:lt2>
    <a:accent1>
      <a:srgbClr val="008AAC"/>
    </a:accent1>
    <a:accent2>
      <a:srgbClr val="FFD44B"/>
    </a:accent2>
    <a:accent3>
      <a:srgbClr val="855092"/>
    </a:accent3>
    <a:accent4>
      <a:srgbClr val="68A200"/>
    </a:accent4>
    <a:accent5>
      <a:srgbClr val="ED7D31"/>
    </a:accent5>
    <a:accent6>
      <a:srgbClr val="15C5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4E-899D-4F6C-BFF7-508E8E6EE835}">
  <dimension ref="B2:L11"/>
  <sheetViews>
    <sheetView workbookViewId="0">
      <selection activeCell="H15" sqref="H15"/>
    </sheetView>
  </sheetViews>
  <sheetFormatPr defaultColWidth="8.7109375" defaultRowHeight="15" x14ac:dyDescent="0.25"/>
  <cols>
    <col min="1" max="1" width="20.5703125" style="284" customWidth="1"/>
    <col min="2" max="2" width="19.140625" style="284" customWidth="1"/>
    <col min="3" max="12" width="7.42578125" style="284" customWidth="1"/>
    <col min="13" max="16384" width="8.7109375" style="284"/>
  </cols>
  <sheetData>
    <row r="2" spans="2:12" ht="21" x14ac:dyDescent="0.35">
      <c r="B2" s="285" t="s">
        <v>42</v>
      </c>
    </row>
    <row r="3" spans="2:12" ht="15.75" thickBot="1" x14ac:dyDescent="0.3"/>
    <row r="4" spans="2:12" ht="15.75" x14ac:dyDescent="0.25">
      <c r="B4" s="8" t="s">
        <v>41</v>
      </c>
      <c r="C4" s="337" t="s">
        <v>112</v>
      </c>
      <c r="D4" s="337"/>
      <c r="E4" s="337"/>
      <c r="F4" s="337"/>
      <c r="G4" s="337"/>
      <c r="H4" s="337"/>
      <c r="I4" s="337"/>
      <c r="J4" s="337"/>
      <c r="K4" s="337"/>
      <c r="L4" s="338"/>
    </row>
    <row r="5" spans="2:12" ht="15.75" x14ac:dyDescent="0.25">
      <c r="B5" s="6" t="s">
        <v>40</v>
      </c>
      <c r="C5" s="333" t="s">
        <v>38</v>
      </c>
      <c r="D5" s="333"/>
      <c r="E5" s="333"/>
      <c r="F5" s="333"/>
      <c r="G5" s="333"/>
      <c r="H5" s="333"/>
      <c r="I5" s="333"/>
      <c r="J5" s="333"/>
      <c r="K5" s="333"/>
      <c r="L5" s="334"/>
    </row>
    <row r="6" spans="2:12" ht="15.75" x14ac:dyDescent="0.25">
      <c r="B6" s="6" t="s">
        <v>39</v>
      </c>
      <c r="C6" s="333" t="s">
        <v>113</v>
      </c>
      <c r="D6" s="333"/>
      <c r="E6" s="333"/>
      <c r="F6" s="333"/>
      <c r="G6" s="333"/>
      <c r="H6" s="333"/>
      <c r="I6" s="333"/>
      <c r="J6" s="333"/>
      <c r="K6" s="333"/>
      <c r="L6" s="334"/>
    </row>
    <row r="7" spans="2:12" ht="15.75" x14ac:dyDescent="0.25">
      <c r="B7" s="6" t="s">
        <v>37</v>
      </c>
      <c r="C7" s="333" t="s">
        <v>178</v>
      </c>
      <c r="D7" s="333"/>
      <c r="E7" s="333"/>
      <c r="F7" s="333"/>
      <c r="G7" s="333"/>
      <c r="H7" s="333"/>
      <c r="I7" s="333"/>
      <c r="J7" s="333"/>
      <c r="K7" s="333"/>
      <c r="L7" s="334"/>
    </row>
    <row r="8" spans="2:12" ht="15" customHeight="1" x14ac:dyDescent="0.25">
      <c r="B8" s="7" t="s">
        <v>36</v>
      </c>
      <c r="C8" s="333" t="s">
        <v>179</v>
      </c>
      <c r="D8" s="333"/>
      <c r="E8" s="333"/>
      <c r="F8" s="333"/>
      <c r="G8" s="333"/>
      <c r="H8" s="333"/>
      <c r="I8" s="333"/>
      <c r="J8" s="333"/>
      <c r="K8" s="333"/>
      <c r="L8" s="334"/>
    </row>
    <row r="9" spans="2:12" ht="15.75" x14ac:dyDescent="0.25">
      <c r="B9" s="6" t="s">
        <v>35</v>
      </c>
      <c r="C9" s="339">
        <v>45035</v>
      </c>
      <c r="D9" s="333"/>
      <c r="E9" s="333"/>
      <c r="F9" s="333"/>
      <c r="G9" s="333"/>
      <c r="H9" s="333"/>
      <c r="I9" s="333"/>
      <c r="J9" s="333"/>
      <c r="K9" s="333"/>
      <c r="L9" s="334"/>
    </row>
    <row r="10" spans="2:12" ht="15.75" x14ac:dyDescent="0.25">
      <c r="B10" s="6" t="s">
        <v>34</v>
      </c>
      <c r="C10" s="333" t="s">
        <v>114</v>
      </c>
      <c r="D10" s="333"/>
      <c r="E10" s="333"/>
      <c r="F10" s="333"/>
      <c r="G10" s="333"/>
      <c r="H10" s="333"/>
      <c r="I10" s="333"/>
      <c r="J10" s="333"/>
      <c r="K10" s="333"/>
      <c r="L10" s="334"/>
    </row>
    <row r="11" spans="2:12" ht="42.95" customHeight="1" thickBot="1" x14ac:dyDescent="0.3">
      <c r="B11" s="5"/>
      <c r="C11" s="335" t="s">
        <v>59</v>
      </c>
      <c r="D11" s="335"/>
      <c r="E11" s="335"/>
      <c r="F11" s="335"/>
      <c r="G11" s="335"/>
      <c r="H11" s="335"/>
      <c r="I11" s="335"/>
      <c r="J11" s="335"/>
      <c r="K11" s="335"/>
      <c r="L11" s="336"/>
    </row>
  </sheetData>
  <mergeCells count="8">
    <mergeCell ref="C10:L10"/>
    <mergeCell ref="C11:L11"/>
    <mergeCell ref="C4:L4"/>
    <mergeCell ref="C5:L5"/>
    <mergeCell ref="C6:L6"/>
    <mergeCell ref="C7:L7"/>
    <mergeCell ref="C9:L9"/>
    <mergeCell ref="C8:L8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2001-3760-41B9-AF75-5017A0B5F2E5}">
  <sheetPr>
    <tabColor rgb="FFFFFF00"/>
    <pageSetUpPr fitToPage="1"/>
  </sheetPr>
  <dimension ref="A1:CT514"/>
  <sheetViews>
    <sheetView tabSelected="1" topLeftCell="A145" zoomScale="60" zoomScaleNormal="60" zoomScaleSheetLayoutView="50" workbookViewId="0">
      <selection activeCell="AQ292" sqref="AQ292"/>
    </sheetView>
  </sheetViews>
  <sheetFormatPr defaultColWidth="8.7109375" defaultRowHeight="15" x14ac:dyDescent="0.25"/>
  <cols>
    <col min="1" max="1" width="9.28515625" style="171" customWidth="1"/>
    <col min="2" max="2" width="36.5703125" style="171" customWidth="1"/>
    <col min="3" max="3" width="41.85546875" style="172" customWidth="1"/>
    <col min="4" max="4" width="8.28515625" style="173" customWidth="1"/>
    <col min="5" max="11" width="8.28515625" style="172" customWidth="1"/>
    <col min="12" max="15" width="9" style="172" customWidth="1"/>
    <col min="16" max="19" width="9.5703125" style="172" customWidth="1"/>
    <col min="20" max="20" width="23" style="172" customWidth="1"/>
    <col min="21" max="21" width="11.7109375" style="172" customWidth="1"/>
    <col min="22" max="25" width="7.140625" style="172" bestFit="1" customWidth="1"/>
    <col min="26" max="26" width="7.140625" style="172" customWidth="1"/>
    <col min="27" max="28" width="7.140625" style="172" bestFit="1" customWidth="1"/>
    <col min="29" max="29" width="21.7109375" style="172" customWidth="1"/>
    <col min="30" max="34" width="7.140625" style="172" bestFit="1" customWidth="1"/>
    <col min="35" max="35" width="7.140625" style="100" bestFit="1" customWidth="1"/>
    <col min="36" max="36" width="8.140625" style="100" bestFit="1" customWidth="1"/>
    <col min="37" max="39" width="8.140625" style="100" customWidth="1"/>
    <col min="40" max="40" width="10" style="100" customWidth="1"/>
    <col min="41" max="58" width="7.7109375" style="100" bestFit="1" customWidth="1"/>
    <col min="59" max="59" width="65.42578125" style="100" customWidth="1"/>
    <col min="60" max="60" width="7.7109375" style="100" bestFit="1" customWidth="1"/>
    <col min="61" max="70" width="7.140625" style="100" customWidth="1"/>
    <col min="71" max="71" width="48" style="100" customWidth="1"/>
    <col min="72" max="93" width="7.140625" style="100" customWidth="1"/>
    <col min="94" max="96" width="8.7109375" style="100"/>
    <col min="97" max="16384" width="8.7109375" style="172"/>
  </cols>
  <sheetData>
    <row r="1" spans="1:98" x14ac:dyDescent="0.25"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</row>
    <row r="2" spans="1:98" ht="15" customHeight="1" x14ac:dyDescent="0.25">
      <c r="D2" s="384" t="s">
        <v>142</v>
      </c>
      <c r="E2" s="384"/>
      <c r="F2" s="384"/>
      <c r="G2" s="384"/>
      <c r="H2" s="384"/>
      <c r="I2" s="384"/>
      <c r="J2" s="384"/>
      <c r="M2" s="357"/>
      <c r="N2" s="357"/>
      <c r="O2" s="358"/>
      <c r="P2" s="358"/>
      <c r="Q2" s="366"/>
      <c r="R2" s="366"/>
      <c r="S2" s="360"/>
      <c r="T2" s="360"/>
      <c r="U2" s="353"/>
      <c r="V2" s="353"/>
      <c r="W2" s="354"/>
      <c r="X2" s="354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</row>
    <row r="3" spans="1:98" x14ac:dyDescent="0.25">
      <c r="C3" s="174"/>
      <c r="D3" s="384"/>
      <c r="E3" s="384"/>
      <c r="F3" s="384"/>
      <c r="G3" s="384"/>
      <c r="H3" s="384"/>
      <c r="I3" s="384"/>
      <c r="J3" s="384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206"/>
      <c r="X3" s="100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</row>
    <row r="4" spans="1:98" ht="15.75" x14ac:dyDescent="0.25">
      <c r="C4" s="174"/>
      <c r="D4" s="384"/>
      <c r="E4" s="384"/>
      <c r="F4" s="384"/>
      <c r="G4" s="384"/>
      <c r="H4" s="384"/>
      <c r="I4" s="384"/>
      <c r="J4" s="384"/>
      <c r="M4" s="364"/>
      <c r="N4" s="364"/>
      <c r="O4" s="358"/>
      <c r="P4" s="358"/>
      <c r="Q4" s="357"/>
      <c r="R4" s="357"/>
      <c r="S4" s="360"/>
      <c r="T4" s="360"/>
      <c r="U4" s="365"/>
      <c r="V4" s="365"/>
      <c r="W4" s="354"/>
      <c r="X4" s="354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</row>
    <row r="5" spans="1:98" x14ac:dyDescent="0.25">
      <c r="C5" s="174"/>
      <c r="D5" s="384"/>
      <c r="E5" s="384"/>
      <c r="F5" s="384"/>
      <c r="G5" s="384"/>
      <c r="H5" s="384"/>
      <c r="I5" s="384"/>
      <c r="J5" s="384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275"/>
      <c r="X5" s="275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</row>
    <row r="6" spans="1:98" ht="15.75" x14ac:dyDescent="0.25">
      <c r="C6" s="174"/>
      <c r="D6" s="384"/>
      <c r="E6" s="384"/>
      <c r="F6" s="384"/>
      <c r="G6" s="384"/>
      <c r="H6" s="384"/>
      <c r="I6" s="384"/>
      <c r="J6" s="384"/>
      <c r="M6" s="357"/>
      <c r="N6" s="357"/>
      <c r="O6" s="358"/>
      <c r="P6" s="358"/>
      <c r="Q6" s="359"/>
      <c r="R6" s="359"/>
      <c r="S6" s="360"/>
      <c r="T6" s="360"/>
      <c r="U6" s="353"/>
      <c r="V6" s="353"/>
      <c r="W6" s="354"/>
      <c r="X6" s="354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</row>
    <row r="7" spans="1:98" x14ac:dyDescent="0.25">
      <c r="C7" s="174"/>
      <c r="D7" s="384"/>
      <c r="E7" s="384"/>
      <c r="F7" s="384"/>
      <c r="G7" s="384"/>
      <c r="H7" s="384"/>
      <c r="I7" s="384"/>
      <c r="J7" s="384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206"/>
      <c r="X7" s="100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</row>
    <row r="8" spans="1:98" ht="16.5" customHeight="1" x14ac:dyDescent="0.25">
      <c r="C8" s="174"/>
      <c r="D8" s="384"/>
      <c r="E8" s="384"/>
      <c r="F8" s="384"/>
      <c r="G8" s="384"/>
      <c r="H8" s="384"/>
      <c r="I8" s="384"/>
      <c r="J8" s="384"/>
      <c r="M8" s="361"/>
      <c r="N8" s="361"/>
      <c r="O8" s="362"/>
      <c r="P8" s="362"/>
      <c r="Q8" s="363"/>
      <c r="R8" s="363"/>
      <c r="S8" s="360"/>
      <c r="T8" s="360"/>
      <c r="U8" s="353"/>
      <c r="V8" s="353"/>
      <c r="W8" s="354"/>
      <c r="X8" s="354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</row>
    <row r="9" spans="1:98" ht="15.75" customHeight="1" x14ac:dyDescent="0.25">
      <c r="C9" s="174"/>
      <c r="D9" s="384"/>
      <c r="E9" s="384"/>
      <c r="F9" s="384"/>
      <c r="G9" s="384"/>
      <c r="H9" s="384"/>
      <c r="I9" s="384"/>
      <c r="J9" s="384"/>
      <c r="M9" s="355"/>
      <c r="N9" s="355"/>
      <c r="O9" s="356"/>
      <c r="P9" s="356"/>
      <c r="Q9" s="355"/>
      <c r="R9" s="355"/>
      <c r="S9" s="355"/>
      <c r="T9" s="355"/>
      <c r="U9" s="355"/>
      <c r="V9" s="355"/>
      <c r="W9" s="206"/>
      <c r="X9" s="100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</row>
    <row r="10" spans="1:98" x14ac:dyDescent="0.25">
      <c r="C10" s="174"/>
      <c r="D10" s="384"/>
      <c r="E10" s="384"/>
      <c r="F10" s="384"/>
      <c r="G10" s="384"/>
      <c r="H10" s="384"/>
      <c r="I10" s="384"/>
      <c r="J10" s="384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</row>
    <row r="11" spans="1:98" x14ac:dyDescent="0.25">
      <c r="C11" s="174"/>
      <c r="D11" s="175"/>
      <c r="E11" s="175"/>
      <c r="F11" s="175"/>
      <c r="G11" s="175"/>
      <c r="H11" s="175"/>
      <c r="I11" s="175"/>
      <c r="J11" s="175"/>
      <c r="M11" s="100"/>
      <c r="N11" s="100"/>
      <c r="O11" s="100"/>
      <c r="P11" s="100"/>
      <c r="Q11" s="100"/>
      <c r="R11" s="100"/>
      <c r="S11" s="276"/>
      <c r="T11" s="100"/>
      <c r="U11" s="100"/>
      <c r="V11" s="100"/>
      <c r="W11" s="100"/>
      <c r="X11" s="100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</row>
    <row r="12" spans="1:98" s="178" customFormat="1" ht="63.6" customHeight="1" x14ac:dyDescent="0.25">
      <c r="A12" s="176"/>
      <c r="B12" s="176"/>
      <c r="C12" s="369" t="s">
        <v>143</v>
      </c>
      <c r="D12" s="369"/>
      <c r="AH12" s="177"/>
      <c r="AI12" s="177"/>
      <c r="AJ12" s="177"/>
      <c r="AK12" s="177"/>
    </row>
    <row r="13" spans="1:98" ht="14.1" customHeight="1" x14ac:dyDescent="0.3">
      <c r="C13" s="179"/>
      <c r="E13" s="180"/>
      <c r="AK13" s="120"/>
    </row>
    <row r="14" spans="1:98" ht="31.5" customHeight="1" x14ac:dyDescent="0.25">
      <c r="C14" s="286" t="s">
        <v>155</v>
      </c>
      <c r="D14" s="182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T14" s="184"/>
      <c r="V14" s="179"/>
      <c r="AC14" s="184"/>
      <c r="AI14" s="172"/>
      <c r="AJ14" s="172"/>
      <c r="CS14" s="100"/>
      <c r="CT14" s="100"/>
    </row>
    <row r="15" spans="1:98" s="186" customFormat="1" ht="56.25" customHeight="1" thickBot="1" x14ac:dyDescent="0.3">
      <c r="A15" s="185"/>
      <c r="B15" s="184"/>
      <c r="D15" s="351" t="s">
        <v>17</v>
      </c>
      <c r="E15" s="351"/>
      <c r="F15" s="370" t="s">
        <v>23</v>
      </c>
      <c r="G15" s="370"/>
      <c r="H15" s="371" t="s">
        <v>9</v>
      </c>
      <c r="I15" s="371"/>
      <c r="J15" s="372" t="s">
        <v>66</v>
      </c>
      <c r="K15" s="372"/>
      <c r="L15" s="365" t="s">
        <v>13</v>
      </c>
      <c r="M15" s="365"/>
      <c r="N15" s="349" t="s">
        <v>65</v>
      </c>
      <c r="O15" s="349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</row>
    <row r="16" spans="1:98" s="174" customFormat="1" ht="32.450000000000003" customHeight="1" thickTop="1" x14ac:dyDescent="0.25">
      <c r="A16" s="188"/>
      <c r="B16" s="188"/>
      <c r="C16" s="170" t="s">
        <v>154</v>
      </c>
      <c r="D16" s="344">
        <f>Talnagögn!AH5/Talnagögn!$AH$10</f>
        <v>0.12566692707821245</v>
      </c>
      <c r="E16" s="344"/>
      <c r="F16" s="387">
        <f>Talnagögn!AH6/Talnagögn!AH10</f>
        <v>0.14273072983140242</v>
      </c>
      <c r="G16" s="387"/>
      <c r="H16" s="388">
        <f>Talnagögn!AH7/Talnagögn!AH10</f>
        <v>4.4101588639515452E-2</v>
      </c>
      <c r="I16" s="388"/>
      <c r="J16" s="385">
        <f>Talnagögn!AH8/Talnagögn!AH10</f>
        <v>0.66840566197040607</v>
      </c>
      <c r="K16" s="385"/>
      <c r="L16" s="368">
        <f>Talnagögn!AH9/Talnagögn!AH10</f>
        <v>1.9095092480463621E-2</v>
      </c>
      <c r="M16" s="368"/>
      <c r="N16" s="367">
        <f>SUM(D16:M16)</f>
        <v>1</v>
      </c>
      <c r="O16" s="367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</row>
    <row r="17" spans="1:95" s="174" customFormat="1" ht="22.5" customHeight="1" x14ac:dyDescent="0.25">
      <c r="A17" s="188"/>
      <c r="B17" s="188"/>
      <c r="C17" s="170" t="s">
        <v>72</v>
      </c>
      <c r="D17" s="344">
        <f>Talnagögn!AH5/Talnagögn!AG5-1</f>
        <v>6.1966056204154629E-2</v>
      </c>
      <c r="E17" s="344"/>
      <c r="F17" s="344">
        <f>Talnagögn!AH6/Talnagögn!AG6-1</f>
        <v>1.6303520853413245E-2</v>
      </c>
      <c r="G17" s="344"/>
      <c r="H17" s="344">
        <f>Talnagögn!AH7/Talnagögn!AG7-1</f>
        <v>4.9628064008879758E-3</v>
      </c>
      <c r="I17" s="344"/>
      <c r="J17" s="344">
        <f>Talnagögn!AH8/Talnagögn!AG8-1</f>
        <v>-2.436144554438302E-3</v>
      </c>
      <c r="K17" s="344"/>
      <c r="L17" s="344">
        <f>Talnagögn!AH9/Talnagögn!AG9-1</f>
        <v>1.0640613413596789E-2</v>
      </c>
      <c r="M17" s="344"/>
      <c r="N17" s="345">
        <f>Talnagögn!AH10/Talnagögn!AG10-1</f>
        <v>8.4802197072300078E-3</v>
      </c>
      <c r="O17" s="345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</row>
    <row r="18" spans="1:95" s="174" customFormat="1" ht="22.5" customHeight="1" x14ac:dyDescent="0.25">
      <c r="A18" s="188"/>
      <c r="B18" s="188"/>
      <c r="C18" s="170" t="s">
        <v>30</v>
      </c>
      <c r="D18" s="344">
        <f>Talnagögn!AH5/Talnagögn!R5-1</f>
        <v>-0.18137303849390063</v>
      </c>
      <c r="E18" s="344"/>
      <c r="F18" s="344">
        <f>Talnagögn!AH6/Talnagögn!R6-1</f>
        <v>1.1114255907102462</v>
      </c>
      <c r="G18" s="344"/>
      <c r="H18" s="344">
        <f>Talnagögn!AH7/Talnagögn!R7-1</f>
        <v>1.5210460627892664E-2</v>
      </c>
      <c r="I18" s="344"/>
      <c r="J18" s="344">
        <f>Talnagögn!AH8/Talnagögn!R8-1</f>
        <v>-2.4649816805167646E-2</v>
      </c>
      <c r="K18" s="344"/>
      <c r="L18" s="344">
        <f>Talnagögn!AH9/Talnagögn!R9-1</f>
        <v>-0.20979136083624328</v>
      </c>
      <c r="M18" s="344"/>
      <c r="N18" s="345">
        <f>Talnagögn!AH10/Talnagögn!R10-1</f>
        <v>2.6681179581905967E-2</v>
      </c>
      <c r="O18" s="345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</row>
    <row r="19" spans="1:95" s="174" customFormat="1" ht="22.5" customHeight="1" x14ac:dyDescent="0.25">
      <c r="A19" s="188"/>
      <c r="B19" s="188"/>
      <c r="C19" s="170" t="s">
        <v>25</v>
      </c>
      <c r="D19" s="344">
        <f>Talnagögn!AH5/Talnagögn!C5-1</f>
        <v>-4.0015283060312656E-2</v>
      </c>
      <c r="E19" s="344"/>
      <c r="F19" s="344">
        <f>Talnagögn!AH6/Talnagögn!C6-1</f>
        <v>1.2232027460374209</v>
      </c>
      <c r="G19" s="344"/>
      <c r="H19" s="344">
        <f>Talnagögn!AH7/Talnagögn!C7-1</f>
        <v>-0.10813492007437153</v>
      </c>
      <c r="I19" s="344"/>
      <c r="J19" s="344">
        <f>Talnagögn!AH8/Talnagögn!C8-1</f>
        <v>-2.2037360758687119E-2</v>
      </c>
      <c r="K19" s="344"/>
      <c r="L19" s="344">
        <f>Talnagögn!AH9/Talnagögn!C9-1</f>
        <v>0.10215650504486362</v>
      </c>
      <c r="M19" s="344"/>
      <c r="N19" s="345">
        <f>Talnagögn!AH10/Talnagögn!C10-1</f>
        <v>5.7812581049836664E-2</v>
      </c>
      <c r="O19" s="345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</row>
    <row r="20" spans="1:95" s="174" customFormat="1" ht="30" x14ac:dyDescent="0.25">
      <c r="A20" s="188"/>
      <c r="B20" s="188"/>
      <c r="C20" s="170" t="s">
        <v>94</v>
      </c>
      <c r="D20" s="344">
        <f>Talnagögn!BA13/Talnagögn!AH5-1</f>
        <v>-0.50547236108339966</v>
      </c>
      <c r="E20" s="344"/>
      <c r="F20" s="344">
        <f>Talnagögn!BA14/Talnagögn!AH6-1</f>
        <v>-6.7470186412306843E-2</v>
      </c>
      <c r="G20" s="344"/>
      <c r="H20" s="386">
        <f>Talnagögn!BA15/Talnagögn!AH7-1</f>
        <v>-5.270135421832034E-2</v>
      </c>
      <c r="I20" s="386"/>
      <c r="J20" s="344">
        <f>Talnagögn!BA16/Talnagögn!AH8-1</f>
        <v>-4.4163445069965168E-2</v>
      </c>
      <c r="K20" s="344"/>
      <c r="L20" s="344">
        <f>Talnagögn!BA17/Talnagögn!AH9-1</f>
        <v>-0.24430489277033207</v>
      </c>
      <c r="M20" s="344"/>
      <c r="N20" s="345">
        <f>Talnagögn!BA18/Talnagögn!AH10-1</f>
        <v>-0.10965956199105353</v>
      </c>
      <c r="O20" s="345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</row>
    <row r="21" spans="1:95" ht="30" x14ac:dyDescent="0.25">
      <c r="C21" s="170" t="s">
        <v>95</v>
      </c>
      <c r="D21" s="344">
        <f>Talnagögn!BA21/Talnagögn!AH5-1</f>
        <v>-0.53096240838262032</v>
      </c>
      <c r="E21" s="344"/>
      <c r="F21" s="344">
        <f>Talnagögn!BA22/Talnagögn!AH6-1</f>
        <v>-6.7470186412306843E-2</v>
      </c>
      <c r="G21" s="344"/>
      <c r="H21" s="344">
        <f>Talnagögn!BA23/Talnagögn!AH7-1</f>
        <v>-5.270135421832034E-2</v>
      </c>
      <c r="I21" s="344"/>
      <c r="J21" s="344">
        <f>Talnagögn!BA24/Talnagögn!AH8-1</f>
        <v>-0.11561773138216469</v>
      </c>
      <c r="K21" s="344"/>
      <c r="L21" s="344">
        <f>Talnagögn!BA25/Talnagögn!AH9-1</f>
        <v>-0.24430489277033207</v>
      </c>
      <c r="M21" s="344"/>
      <c r="N21" s="345">
        <f>Talnagögn!BA26/Talnagögn!AH10-1</f>
        <v>-0.16062326744935351</v>
      </c>
      <c r="O21" s="345"/>
    </row>
    <row r="22" spans="1:95" ht="30" x14ac:dyDescent="0.25">
      <c r="C22" s="170" t="s">
        <v>92</v>
      </c>
      <c r="D22" s="344">
        <f>Talnagögn!BK13/Talnagögn!AH5-1</f>
        <v>-0.76853983249036617</v>
      </c>
      <c r="E22" s="344"/>
      <c r="F22" s="344">
        <f>Talnagögn!BK14/Talnagögn!AH6-1</f>
        <v>-9.7272962049700262E-2</v>
      </c>
      <c r="G22" s="344"/>
      <c r="H22" s="344">
        <f>Talnagögn!BK15/Talnagögn!AH7-1</f>
        <v>-8.138315757148018E-2</v>
      </c>
      <c r="I22" s="344"/>
      <c r="J22" s="344">
        <f>Talnagögn!BK16/Talnagögn!AH8-1</f>
        <v>-6.9349604803150555E-2</v>
      </c>
      <c r="K22" s="344"/>
      <c r="L22" s="344">
        <f>Talnagögn!BK17/Talnagögn!AH9-1</f>
        <v>-0.29755482694354851</v>
      </c>
      <c r="M22" s="344"/>
      <c r="N22" s="345">
        <f>Talnagögn!BK18/Talnagögn!AH10-1</f>
        <v>-0.16608851193421814</v>
      </c>
      <c r="O22" s="345"/>
    </row>
    <row r="23" spans="1:95" ht="30" x14ac:dyDescent="0.25">
      <c r="C23" s="170" t="s">
        <v>93</v>
      </c>
      <c r="D23" s="344">
        <f>Talnagögn!BK21/Talnagögn!AH5-1</f>
        <v>-0.76968808179164505</v>
      </c>
      <c r="E23" s="344"/>
      <c r="F23" s="344">
        <f>Talnagögn!BK22/Talnagögn!AH6-1</f>
        <v>-9.7272962049700262E-2</v>
      </c>
      <c r="G23" s="344"/>
      <c r="H23" s="344">
        <f>Talnagögn!BK23/Talnagögn!AH7-1</f>
        <v>-8.138315757148018E-2</v>
      </c>
      <c r="I23" s="344"/>
      <c r="J23" s="344">
        <f>Talnagögn!BK24/Talnagögn!AH8-1</f>
        <v>-0.20093930712117403</v>
      </c>
      <c r="K23" s="344"/>
      <c r="L23" s="344">
        <f>Talnagögn!BK25/Talnagögn!AH9-1</f>
        <v>-0.29755482694354851</v>
      </c>
      <c r="M23" s="344"/>
      <c r="N23" s="345">
        <f>Talnagögn!BK26/Talnagögn!AH10-1</f>
        <v>-0.25418811098179672</v>
      </c>
      <c r="O23" s="345"/>
    </row>
    <row r="24" spans="1:95" s="100" customFormat="1" ht="15" customHeight="1" x14ac:dyDescent="0.25">
      <c r="A24" s="190"/>
      <c r="B24" s="190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95" s="100" customFormat="1" ht="15" customHeight="1" x14ac:dyDescent="0.25">
      <c r="A25" s="190"/>
      <c r="B25" s="190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95" s="100" customFormat="1" ht="30.95" customHeight="1" x14ac:dyDescent="0.25">
      <c r="A26" s="190"/>
      <c r="B26" s="190"/>
      <c r="C26" s="286" t="s">
        <v>156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  <row r="27" spans="1:95" s="100" customFormat="1" ht="55.5" customHeight="1" thickBot="1" x14ac:dyDescent="0.3">
      <c r="A27" s="190"/>
      <c r="B27" s="184"/>
      <c r="C27" s="186"/>
      <c r="D27" s="351" t="s">
        <v>17</v>
      </c>
      <c r="E27" s="351"/>
      <c r="F27" s="370" t="s">
        <v>23</v>
      </c>
      <c r="G27" s="370"/>
      <c r="H27" s="371" t="s">
        <v>9</v>
      </c>
      <c r="I27" s="371"/>
      <c r="J27" s="372" t="s">
        <v>66</v>
      </c>
      <c r="K27" s="372"/>
      <c r="L27" s="373" t="s">
        <v>13</v>
      </c>
      <c r="M27" s="373"/>
      <c r="N27" s="349" t="s">
        <v>65</v>
      </c>
      <c r="O27" s="349"/>
    </row>
    <row r="28" spans="1:95" s="100" customFormat="1" ht="23.25" customHeight="1" thickTop="1" x14ac:dyDescent="0.25">
      <c r="A28" s="190"/>
      <c r="B28" s="190"/>
      <c r="C28" s="191" t="s">
        <v>98</v>
      </c>
      <c r="D28" s="341">
        <f>Talnagögn!AH5</f>
        <v>1766.8857585528001</v>
      </c>
      <c r="E28" s="341"/>
      <c r="F28" s="376">
        <f>Talnagögn!AH6</f>
        <v>2006.8040152680362</v>
      </c>
      <c r="G28" s="376"/>
      <c r="H28" s="375">
        <f>Talnagögn!AH7</f>
        <v>620.07141185378475</v>
      </c>
      <c r="I28" s="375"/>
      <c r="J28" s="377">
        <f>Talnagögn!AH8</f>
        <v>9397.8302209660942</v>
      </c>
      <c r="K28" s="377"/>
      <c r="L28" s="374">
        <f>Talnagögn!AH9</f>
        <v>268.4783319399661</v>
      </c>
      <c r="M28" s="374"/>
      <c r="N28" s="348">
        <f>SUM(D28:M28)</f>
        <v>14060.069738580682</v>
      </c>
      <c r="O28" s="348"/>
    </row>
    <row r="29" spans="1:95" s="100" customFormat="1" ht="23.25" customHeight="1" x14ac:dyDescent="0.25">
      <c r="A29" s="190"/>
      <c r="B29" s="190"/>
      <c r="C29" s="191" t="s">
        <v>72</v>
      </c>
      <c r="D29" s="341">
        <f>Talnagögn!AH5-Talnagögn!AG5</f>
        <v>103.09834441615635</v>
      </c>
      <c r="E29" s="341"/>
      <c r="F29" s="341">
        <f>Talnagögn!AH6-Talnagögn!AG6</f>
        <v>32.193110070269086</v>
      </c>
      <c r="G29" s="341"/>
      <c r="H29" s="341">
        <f>Talnagögn!AH7-Talnagögn!AG7</f>
        <v>3.0620977733260588</v>
      </c>
      <c r="I29" s="341"/>
      <c r="J29" s="341">
        <f>Talnagögn!AH8-Talnagögn!AG8</f>
        <v>-22.950383367806353</v>
      </c>
      <c r="K29" s="341"/>
      <c r="L29" s="341">
        <f>Talnagögn!AH9-Talnagögn!AG9</f>
        <v>2.8266963569287782</v>
      </c>
      <c r="M29" s="341"/>
      <c r="N29" s="342">
        <f>Talnagögn!AH10-Talnagögn!AG10</f>
        <v>118.22986524887347</v>
      </c>
      <c r="O29" s="342"/>
    </row>
    <row r="30" spans="1:95" s="100" customFormat="1" ht="23.25" customHeight="1" x14ac:dyDescent="0.25">
      <c r="A30" s="190"/>
      <c r="B30" s="190"/>
      <c r="C30" s="191" t="s">
        <v>30</v>
      </c>
      <c r="D30" s="341">
        <f>Talnagögn!AH5-Talnagögn!R5</f>
        <v>-391.46699750852781</v>
      </c>
      <c r="E30" s="341"/>
      <c r="F30" s="341">
        <f>Talnagögn!AH6-Talnagögn!R6</f>
        <v>1056.354222437315</v>
      </c>
      <c r="G30" s="341"/>
      <c r="H30" s="341">
        <f>Talnagögn!AH7-Talnagögn!R7</f>
        <v>9.290262622639375</v>
      </c>
      <c r="I30" s="341"/>
      <c r="J30" s="341">
        <f>Talnagögn!AH8-Talnagögn!R8</f>
        <v>-237.50935541333456</v>
      </c>
      <c r="K30" s="341"/>
      <c r="L30" s="341">
        <f>Talnagögn!AH9-Talnagögn!R9</f>
        <v>-71.277928158740224</v>
      </c>
      <c r="M30" s="341"/>
      <c r="N30" s="342">
        <f>Talnagögn!AH10-Talnagögn!R10</f>
        <v>365.39020397935201</v>
      </c>
      <c r="O30" s="342"/>
    </row>
    <row r="31" spans="1:95" s="100" customFormat="1" ht="23.25" customHeight="1" x14ac:dyDescent="0.25">
      <c r="A31" s="190"/>
      <c r="B31" s="190"/>
      <c r="C31" s="191" t="s">
        <v>25</v>
      </c>
      <c r="D31" s="341">
        <f>Talnagögn!AH5-Talnagögn!C5</f>
        <v>-73.649540993856817</v>
      </c>
      <c r="E31" s="341"/>
      <c r="F31" s="341">
        <f>Talnagögn!AH6-Talnagögn!C6</f>
        <v>1104.1404957825048</v>
      </c>
      <c r="G31" s="341"/>
      <c r="H31" s="341">
        <f>Talnagögn!AH7-Talnagögn!C7</f>
        <v>-75.181071745519034</v>
      </c>
      <c r="I31" s="341"/>
      <c r="J31" s="341">
        <f>Talnagögn!AH8-Talnagögn!C8</f>
        <v>-211.77023192725392</v>
      </c>
      <c r="K31" s="341"/>
      <c r="L31" s="341">
        <f>Talnagögn!AH9-Talnagögn!C9</f>
        <v>24.884676491697803</v>
      </c>
      <c r="M31" s="341"/>
      <c r="N31" s="342">
        <f>Talnagögn!AH10-Talnagögn!C10</f>
        <v>768.4243276075722</v>
      </c>
      <c r="O31" s="342"/>
    </row>
    <row r="32" spans="1:95" s="100" customFormat="1" ht="30" x14ac:dyDescent="0.25">
      <c r="A32" s="190"/>
      <c r="B32" s="190"/>
      <c r="C32" s="191" t="s">
        <v>94</v>
      </c>
      <c r="D32" s="341">
        <f>Talnagögn!BA13-Talnagögn!AH5</f>
        <v>-893.11191614031748</v>
      </c>
      <c r="E32" s="341"/>
      <c r="F32" s="341">
        <f>Talnagögn!BA14-Talnagögn!AH6</f>
        <v>-135.39944100310026</v>
      </c>
      <c r="G32" s="341"/>
      <c r="H32" s="341">
        <f>Talnagögn!BA15-Talnagögn!AH7</f>
        <v>-32.678603116760314</v>
      </c>
      <c r="I32" s="341"/>
      <c r="J32" s="341">
        <f>Talnagögn!BA16-Talnagögn!AH8</f>
        <v>-415.04055874049482</v>
      </c>
      <c r="K32" s="341"/>
      <c r="L32" s="341">
        <f>Talnagögn!BA17-Talnagögn!AH9</f>
        <v>-65.590570095751048</v>
      </c>
      <c r="M32" s="341"/>
      <c r="N32" s="342">
        <f>Talnagögn!BA18-Talnagögn!AH10</f>
        <v>-1541.8210890964237</v>
      </c>
      <c r="O32" s="342"/>
    </row>
    <row r="33" spans="1:60" s="100" customFormat="1" ht="30" x14ac:dyDescent="0.25">
      <c r="A33" s="190"/>
      <c r="B33" s="190"/>
      <c r="C33" s="191" t="s">
        <v>95</v>
      </c>
      <c r="D33" s="341">
        <f>Talnagögn!BA21-Talnagögn!AH5</f>
        <v>-938.14991769814787</v>
      </c>
      <c r="E33" s="341"/>
      <c r="F33" s="341">
        <f>Talnagögn!BA22-Talnagögn!AH6</f>
        <v>-135.39944100310026</v>
      </c>
      <c r="G33" s="341"/>
      <c r="H33" s="341">
        <f>Talnagögn!BA23-Talnagögn!AH7</f>
        <v>-32.678603116760314</v>
      </c>
      <c r="I33" s="341"/>
      <c r="J33" s="341">
        <f>Talnagögn!BA24-Talnagögn!AH8</f>
        <v>-1086.5558100628477</v>
      </c>
      <c r="K33" s="341"/>
      <c r="L33" s="341">
        <f>Talnagögn!BA25-Talnagögn!AH9</f>
        <v>-65.590570095751048</v>
      </c>
      <c r="M33" s="341"/>
      <c r="N33" s="342">
        <f>Talnagögn!BA26-Talnagögn!AH10</f>
        <v>-2258.374341976607</v>
      </c>
      <c r="O33" s="342"/>
    </row>
    <row r="34" spans="1:60" s="100" customFormat="1" ht="30" x14ac:dyDescent="0.25">
      <c r="A34" s="190"/>
      <c r="B34" s="190"/>
      <c r="C34" s="191" t="s">
        <v>92</v>
      </c>
      <c r="D34" s="341">
        <f>Talnagögn!BK13-Talnagögn!AH5</f>
        <v>-1357.9220849077824</v>
      </c>
      <c r="E34" s="341"/>
      <c r="F34" s="341">
        <f>Talnagögn!BK14-Talnagögn!AH6</f>
        <v>-195.20777081835377</v>
      </c>
      <c r="G34" s="341"/>
      <c r="H34" s="341">
        <f>Talnagögn!BK15-Talnagögn!AH7</f>
        <v>-50.463369416466776</v>
      </c>
      <c r="I34" s="341"/>
      <c r="J34" s="341">
        <f>Talnagögn!BK16-Talnagögn!AH8</f>
        <v>-651.735811831104</v>
      </c>
      <c r="K34" s="341"/>
      <c r="L34" s="341">
        <f>Talnagögn!BK17-Talnagögn!AH9</f>
        <v>-79.887023598489179</v>
      </c>
      <c r="M34" s="341"/>
      <c r="N34" s="342">
        <f>Talnagögn!BK18-Talnagögn!AH10</f>
        <v>-2335.2160605721965</v>
      </c>
      <c r="O34" s="342"/>
    </row>
    <row r="35" spans="1:60" s="100" customFormat="1" ht="30" x14ac:dyDescent="0.25">
      <c r="A35" s="190"/>
      <c r="B35" s="190"/>
      <c r="C35" s="191" t="s">
        <v>93</v>
      </c>
      <c r="D35" s="341">
        <f>Talnagögn!BK21-Talnagögn!AH5</f>
        <v>-1359.9509102454804</v>
      </c>
      <c r="E35" s="341"/>
      <c r="F35" s="341">
        <f>Talnagögn!BK22-Talnagögn!AH6</f>
        <v>-195.20777081835377</v>
      </c>
      <c r="G35" s="341"/>
      <c r="H35" s="341">
        <f>Talnagögn!BK23-Talnagögn!AH7</f>
        <v>-50.463369416466776</v>
      </c>
      <c r="I35" s="341"/>
      <c r="J35" s="341">
        <f>Talnagögn!BK24-Talnagögn!AH8</f>
        <v>-1888.393493043357</v>
      </c>
      <c r="K35" s="341"/>
      <c r="L35" s="341">
        <f>Talnagögn!BK25-Talnagögn!AH9</f>
        <v>-79.887023598489179</v>
      </c>
      <c r="M35" s="341"/>
      <c r="N35" s="342">
        <f>Talnagögn!BK26-Talnagögn!AH10</f>
        <v>-3573.902567122148</v>
      </c>
      <c r="O35" s="342"/>
    </row>
    <row r="36" spans="1:60" ht="15.75" customHeight="1" x14ac:dyDescent="0.25"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1:60" ht="15.75" customHeight="1" x14ac:dyDescent="0.25">
      <c r="D37" s="186"/>
      <c r="E37" s="186"/>
      <c r="F37" s="186"/>
      <c r="G37" s="186"/>
      <c r="H37" s="186"/>
      <c r="I37" s="186"/>
      <c r="J37" s="186"/>
      <c r="K37" s="186"/>
      <c r="L37" s="186"/>
      <c r="M37" s="186"/>
    </row>
    <row r="38" spans="1:60" ht="15.75" customHeight="1" x14ac:dyDescent="0.25">
      <c r="D38" s="186"/>
      <c r="E38" s="186"/>
      <c r="F38" s="186"/>
      <c r="G38" s="186"/>
      <c r="H38" s="186"/>
      <c r="I38" s="186"/>
      <c r="J38" s="186"/>
      <c r="K38" s="186"/>
      <c r="L38" s="186"/>
      <c r="M38" s="186"/>
    </row>
    <row r="39" spans="1:60" s="178" customFormat="1" ht="63.6" customHeight="1" x14ac:dyDescent="0.25">
      <c r="A39" s="176"/>
      <c r="B39" s="176"/>
      <c r="C39" s="369" t="s">
        <v>144</v>
      </c>
      <c r="D39" s="369"/>
      <c r="E39" s="369"/>
      <c r="F39" s="369"/>
      <c r="G39" s="369"/>
      <c r="H39" s="369"/>
      <c r="I39" s="369"/>
      <c r="AH39" s="177"/>
      <c r="AI39" s="177"/>
      <c r="AJ39" s="177"/>
      <c r="AK39" s="177"/>
    </row>
    <row r="40" spans="1:60" ht="15.75" customHeight="1" x14ac:dyDescent="0.25">
      <c r="C40" s="100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00"/>
      <c r="O40" s="100"/>
    </row>
    <row r="41" spans="1:60" ht="33" customHeight="1" x14ac:dyDescent="0.25"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</row>
    <row r="42" spans="1:60" ht="26.25" x14ac:dyDescent="0.4">
      <c r="C42" s="288" t="s">
        <v>121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P42" s="288" t="s">
        <v>123</v>
      </c>
      <c r="AD42" s="288" t="s">
        <v>121</v>
      </c>
      <c r="AV42" s="192" t="s">
        <v>123</v>
      </c>
      <c r="BH42" s="192" t="s">
        <v>117</v>
      </c>
    </row>
    <row r="43" spans="1:60" ht="26.25" x14ac:dyDescent="0.4">
      <c r="C43" s="288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P43" s="192"/>
      <c r="AD43" s="192"/>
      <c r="AV43" s="192"/>
      <c r="BH43" s="192"/>
    </row>
    <row r="44" spans="1:60" x14ac:dyDescent="0.25"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60" x14ac:dyDescent="0.25"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60" x14ac:dyDescent="0.25"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60" x14ac:dyDescent="0.25"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60" x14ac:dyDescent="0.25"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4:14" x14ac:dyDescent="0.25"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4:14" x14ac:dyDescent="0.25"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4:14" x14ac:dyDescent="0.25"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  <row r="52" spans="4:14" x14ac:dyDescent="0.25"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4:14" x14ac:dyDescent="0.25"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4:14" ht="109.5" customHeight="1" x14ac:dyDescent="0.25"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4:14" x14ac:dyDescent="0.25">
      <c r="D55" s="186"/>
      <c r="E55" s="186"/>
      <c r="F55" s="186"/>
      <c r="G55" s="186"/>
      <c r="H55" s="186"/>
      <c r="I55" s="186"/>
      <c r="J55" s="186"/>
      <c r="K55" s="186"/>
      <c r="L55" s="186"/>
      <c r="M55" s="186"/>
    </row>
    <row r="56" spans="4:14" x14ac:dyDescent="0.25">
      <c r="D56" s="186"/>
      <c r="E56" s="186"/>
      <c r="F56" s="186"/>
      <c r="G56" s="186"/>
      <c r="H56" s="186"/>
      <c r="I56" s="186"/>
      <c r="J56" s="186"/>
      <c r="K56" s="186"/>
      <c r="L56" s="186"/>
      <c r="M56" s="186"/>
    </row>
    <row r="57" spans="4:14" x14ac:dyDescent="0.25">
      <c r="D57" s="186"/>
      <c r="E57" s="186"/>
      <c r="F57" s="186"/>
      <c r="G57" s="186"/>
      <c r="H57" s="186"/>
      <c r="I57" s="186"/>
      <c r="J57" s="186"/>
      <c r="K57" s="186"/>
      <c r="L57" s="186"/>
      <c r="M57" s="186"/>
    </row>
    <row r="58" spans="4:14" x14ac:dyDescent="0.25">
      <c r="D58" s="186"/>
      <c r="E58" s="186"/>
      <c r="F58" s="186"/>
      <c r="G58" s="186"/>
      <c r="H58" s="186"/>
      <c r="I58" s="186"/>
      <c r="J58" s="186"/>
      <c r="K58" s="186"/>
      <c r="L58" s="186"/>
      <c r="M58" s="186"/>
    </row>
    <row r="59" spans="4:14" x14ac:dyDescent="0.25"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4:14" x14ac:dyDescent="0.25"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4:14" x14ac:dyDescent="0.25">
      <c r="E61" s="186"/>
      <c r="F61" s="186"/>
      <c r="G61" s="186"/>
      <c r="H61" s="186"/>
      <c r="I61" s="186"/>
      <c r="J61" s="186"/>
      <c r="K61" s="186"/>
      <c r="L61" s="186"/>
      <c r="M61" s="186"/>
      <c r="N61" s="186"/>
    </row>
    <row r="62" spans="4:14" x14ac:dyDescent="0.25">
      <c r="E62" s="186"/>
      <c r="F62" s="186"/>
      <c r="G62" s="186"/>
      <c r="H62" s="186"/>
      <c r="I62" s="186"/>
      <c r="J62" s="186"/>
      <c r="K62" s="186"/>
      <c r="L62" s="186"/>
      <c r="M62" s="186"/>
      <c r="N62" s="186"/>
    </row>
    <row r="63" spans="4:14" x14ac:dyDescent="0.25">
      <c r="E63" s="186"/>
      <c r="F63" s="186"/>
      <c r="G63" s="186"/>
      <c r="H63" s="186"/>
      <c r="I63" s="186"/>
      <c r="J63" s="186"/>
      <c r="K63" s="186"/>
      <c r="L63" s="186"/>
      <c r="M63" s="186"/>
      <c r="N63" s="186"/>
    </row>
    <row r="64" spans="4:14" x14ac:dyDescent="0.25">
      <c r="E64" s="186"/>
      <c r="F64" s="186"/>
      <c r="G64" s="186"/>
      <c r="H64" s="186"/>
      <c r="I64" s="186"/>
      <c r="J64" s="186"/>
      <c r="K64" s="186"/>
      <c r="L64" s="186"/>
      <c r="M64" s="186"/>
      <c r="N64" s="186"/>
    </row>
    <row r="65" spans="3:60" x14ac:dyDescent="0.25">
      <c r="E65" s="186"/>
      <c r="F65" s="186"/>
      <c r="G65" s="186"/>
      <c r="H65" s="186"/>
      <c r="I65" s="186"/>
      <c r="J65" s="186"/>
      <c r="K65" s="186"/>
      <c r="L65" s="186"/>
      <c r="M65" s="186"/>
      <c r="N65" s="186"/>
    </row>
    <row r="66" spans="3:60" x14ac:dyDescent="0.25">
      <c r="E66" s="186"/>
      <c r="F66" s="186"/>
      <c r="G66" s="186"/>
      <c r="H66" s="186"/>
      <c r="I66" s="186"/>
      <c r="J66" s="186"/>
      <c r="K66" s="186"/>
      <c r="L66" s="186"/>
      <c r="M66" s="186"/>
      <c r="N66" s="186"/>
    </row>
    <row r="67" spans="3:60" ht="26.25" x14ac:dyDescent="0.4">
      <c r="C67" s="288" t="s">
        <v>159</v>
      </c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P67" s="288" t="s">
        <v>124</v>
      </c>
      <c r="AD67" s="288" t="s">
        <v>122</v>
      </c>
      <c r="AV67" s="192" t="s">
        <v>124</v>
      </c>
      <c r="BH67" s="192" t="s">
        <v>118</v>
      </c>
    </row>
    <row r="68" spans="3:60" x14ac:dyDescent="0.25">
      <c r="E68" s="186"/>
      <c r="F68" s="186"/>
      <c r="G68" s="186"/>
      <c r="H68" s="186"/>
      <c r="I68" s="186"/>
      <c r="J68" s="186"/>
      <c r="K68" s="186"/>
      <c r="L68" s="186"/>
      <c r="M68" s="186"/>
      <c r="N68" s="186"/>
    </row>
    <row r="69" spans="3:60" x14ac:dyDescent="0.25">
      <c r="E69" s="186"/>
      <c r="F69" s="186"/>
      <c r="G69" s="186"/>
      <c r="H69" s="186"/>
      <c r="I69" s="186"/>
      <c r="J69" s="186"/>
      <c r="K69" s="186"/>
      <c r="L69" s="186"/>
      <c r="M69" s="186"/>
      <c r="N69" s="186"/>
    </row>
    <row r="70" spans="3:60" x14ac:dyDescent="0.25">
      <c r="E70" s="186"/>
      <c r="F70" s="186"/>
      <c r="G70" s="186"/>
      <c r="H70" s="186"/>
      <c r="I70" s="186"/>
      <c r="J70" s="186"/>
      <c r="K70" s="186"/>
      <c r="L70" s="186"/>
      <c r="M70" s="186"/>
      <c r="N70" s="186"/>
    </row>
    <row r="71" spans="3:60" x14ac:dyDescent="0.25">
      <c r="E71" s="186"/>
      <c r="F71" s="186"/>
      <c r="G71" s="186"/>
      <c r="H71" s="186"/>
      <c r="I71" s="186"/>
      <c r="J71" s="186"/>
      <c r="K71" s="186"/>
      <c r="L71" s="186"/>
      <c r="M71" s="186"/>
      <c r="N71" s="186"/>
    </row>
    <row r="72" spans="3:60" x14ac:dyDescent="0.25">
      <c r="E72" s="186"/>
      <c r="F72" s="186"/>
      <c r="G72" s="186"/>
      <c r="H72" s="186"/>
      <c r="I72" s="186"/>
      <c r="J72" s="186"/>
      <c r="K72" s="186"/>
      <c r="L72" s="186"/>
      <c r="M72" s="186"/>
      <c r="N72" s="186"/>
    </row>
    <row r="73" spans="3:60" x14ac:dyDescent="0.25">
      <c r="E73" s="186"/>
      <c r="F73" s="186"/>
      <c r="G73" s="186"/>
      <c r="H73" s="186"/>
      <c r="I73" s="186"/>
      <c r="J73" s="186"/>
      <c r="K73" s="186"/>
      <c r="L73" s="186"/>
      <c r="M73" s="186"/>
      <c r="N73" s="186"/>
    </row>
    <row r="74" spans="3:60" x14ac:dyDescent="0.25">
      <c r="E74" s="186"/>
      <c r="F74" s="186"/>
      <c r="G74" s="186"/>
      <c r="H74" s="186"/>
      <c r="I74" s="186"/>
      <c r="J74" s="186"/>
      <c r="K74" s="186"/>
      <c r="L74" s="186"/>
      <c r="M74" s="186"/>
      <c r="N74" s="186"/>
    </row>
    <row r="75" spans="3:60" x14ac:dyDescent="0.25">
      <c r="E75" s="186"/>
      <c r="F75" s="186"/>
      <c r="G75" s="186"/>
      <c r="H75" s="186"/>
      <c r="I75" s="186"/>
      <c r="J75" s="186"/>
      <c r="K75" s="186"/>
      <c r="L75" s="186"/>
      <c r="M75" s="186"/>
      <c r="N75" s="186"/>
    </row>
    <row r="76" spans="3:60" x14ac:dyDescent="0.25">
      <c r="E76" s="186"/>
      <c r="F76" s="186"/>
      <c r="G76" s="186"/>
      <c r="H76" s="186"/>
      <c r="I76" s="186"/>
      <c r="J76" s="186"/>
      <c r="K76" s="186"/>
      <c r="L76" s="186"/>
      <c r="M76" s="186"/>
      <c r="N76" s="186"/>
    </row>
    <row r="77" spans="3:60" x14ac:dyDescent="0.25">
      <c r="E77" s="186"/>
      <c r="F77" s="186"/>
      <c r="G77" s="186"/>
      <c r="H77" s="186"/>
      <c r="I77" s="186"/>
      <c r="J77" s="186"/>
      <c r="K77" s="186"/>
      <c r="L77" s="186"/>
      <c r="M77" s="186"/>
      <c r="N77" s="186"/>
    </row>
    <row r="78" spans="3:60" x14ac:dyDescent="0.25">
      <c r="E78" s="186"/>
      <c r="F78" s="186"/>
      <c r="G78" s="186"/>
      <c r="H78" s="186"/>
      <c r="I78" s="186"/>
      <c r="J78" s="186"/>
      <c r="K78" s="186"/>
      <c r="L78" s="186"/>
      <c r="M78" s="186"/>
      <c r="N78" s="186"/>
    </row>
    <row r="79" spans="3:60" x14ac:dyDescent="0.25">
      <c r="E79" s="186"/>
      <c r="F79" s="186"/>
      <c r="G79" s="186"/>
      <c r="H79" s="186"/>
      <c r="I79" s="186"/>
      <c r="J79" s="186"/>
      <c r="K79" s="186"/>
      <c r="L79" s="186"/>
      <c r="M79" s="186"/>
      <c r="N79" s="186"/>
    </row>
    <row r="80" spans="3:60" x14ac:dyDescent="0.25">
      <c r="E80" s="186"/>
      <c r="F80" s="186"/>
      <c r="G80" s="186"/>
      <c r="H80" s="186"/>
      <c r="I80" s="186"/>
      <c r="J80" s="186"/>
      <c r="K80" s="186"/>
      <c r="L80" s="186"/>
      <c r="M80" s="186"/>
      <c r="N80" s="186"/>
    </row>
    <row r="81" spans="5:14" x14ac:dyDescent="0.25">
      <c r="E81" s="186"/>
      <c r="F81" s="186"/>
      <c r="G81" s="186"/>
      <c r="H81" s="186"/>
      <c r="I81" s="186"/>
      <c r="J81" s="186"/>
      <c r="K81" s="186"/>
      <c r="L81" s="186"/>
      <c r="M81" s="186"/>
      <c r="N81" s="186"/>
    </row>
    <row r="82" spans="5:14" x14ac:dyDescent="0.25">
      <c r="E82" s="186"/>
      <c r="F82" s="186"/>
      <c r="G82" s="186"/>
      <c r="H82" s="186"/>
      <c r="I82" s="186"/>
      <c r="J82" s="186"/>
      <c r="K82" s="186"/>
      <c r="L82" s="186"/>
      <c r="M82" s="186"/>
      <c r="N82" s="186"/>
    </row>
    <row r="83" spans="5:14" x14ac:dyDescent="0.25">
      <c r="E83" s="186"/>
      <c r="F83" s="186"/>
      <c r="G83" s="186"/>
      <c r="H83" s="186"/>
      <c r="I83" s="186"/>
      <c r="J83" s="186"/>
      <c r="K83" s="186"/>
      <c r="L83" s="186"/>
      <c r="M83" s="186"/>
      <c r="N83" s="186"/>
    </row>
    <row r="84" spans="5:14" x14ac:dyDescent="0.25">
      <c r="E84" s="186"/>
      <c r="F84" s="186"/>
      <c r="G84" s="186"/>
      <c r="H84" s="186"/>
      <c r="I84" s="186"/>
      <c r="J84" s="186"/>
      <c r="K84" s="186"/>
      <c r="L84" s="186"/>
      <c r="M84" s="186"/>
      <c r="N84" s="186"/>
    </row>
    <row r="85" spans="5:14" x14ac:dyDescent="0.25">
      <c r="E85" s="186"/>
      <c r="F85" s="186"/>
      <c r="G85" s="186"/>
      <c r="H85" s="186"/>
      <c r="I85" s="186"/>
      <c r="J85" s="186"/>
      <c r="K85" s="186"/>
      <c r="L85" s="186"/>
      <c r="M85" s="186"/>
      <c r="N85" s="186"/>
    </row>
    <row r="86" spans="5:14" x14ac:dyDescent="0.25">
      <c r="E86" s="186"/>
      <c r="F86" s="186"/>
      <c r="G86" s="186"/>
      <c r="H86" s="186"/>
      <c r="I86" s="186"/>
      <c r="J86" s="186"/>
      <c r="K86" s="186"/>
      <c r="L86" s="186"/>
      <c r="M86" s="186"/>
      <c r="N86" s="186"/>
    </row>
    <row r="87" spans="5:14" x14ac:dyDescent="0.25">
      <c r="E87" s="186"/>
      <c r="F87" s="186"/>
      <c r="G87" s="186"/>
      <c r="H87" s="186"/>
      <c r="I87" s="186"/>
      <c r="J87" s="186"/>
      <c r="K87" s="186"/>
      <c r="L87" s="186"/>
      <c r="M87" s="186"/>
      <c r="N87" s="186"/>
    </row>
    <row r="88" spans="5:14" x14ac:dyDescent="0.25">
      <c r="E88" s="186"/>
      <c r="F88" s="186"/>
      <c r="G88" s="186"/>
      <c r="H88" s="186"/>
      <c r="I88" s="186"/>
      <c r="J88" s="186"/>
      <c r="K88" s="186"/>
      <c r="L88" s="186"/>
      <c r="M88" s="186"/>
      <c r="N88" s="186"/>
    </row>
    <row r="89" spans="5:14" x14ac:dyDescent="0.25">
      <c r="E89" s="186"/>
      <c r="F89" s="186"/>
      <c r="G89" s="186"/>
      <c r="H89" s="186"/>
      <c r="I89" s="186"/>
      <c r="J89" s="186"/>
      <c r="K89" s="186"/>
      <c r="L89" s="186"/>
      <c r="M89" s="186"/>
      <c r="N89" s="186"/>
    </row>
    <row r="90" spans="5:14" x14ac:dyDescent="0.25">
      <c r="E90" s="186"/>
      <c r="F90" s="186"/>
      <c r="G90" s="186"/>
      <c r="H90" s="186"/>
      <c r="I90" s="186"/>
      <c r="J90" s="186"/>
      <c r="K90" s="186"/>
      <c r="L90" s="186"/>
      <c r="M90" s="186"/>
      <c r="N90" s="186"/>
    </row>
    <row r="91" spans="5:14" x14ac:dyDescent="0.25">
      <c r="E91" s="186"/>
      <c r="F91" s="186"/>
      <c r="G91" s="186"/>
      <c r="H91" s="186"/>
      <c r="I91" s="186"/>
      <c r="J91" s="186"/>
      <c r="K91" s="186"/>
      <c r="L91" s="186"/>
      <c r="M91" s="186"/>
      <c r="N91" s="186"/>
    </row>
    <row r="92" spans="5:14" x14ac:dyDescent="0.25">
      <c r="E92" s="186"/>
      <c r="F92" s="186"/>
      <c r="G92" s="186"/>
      <c r="H92" s="186"/>
      <c r="I92" s="186"/>
      <c r="J92" s="186"/>
      <c r="K92" s="186"/>
      <c r="L92" s="186"/>
      <c r="M92" s="186"/>
      <c r="N92" s="186"/>
    </row>
    <row r="93" spans="5:14" x14ac:dyDescent="0.25">
      <c r="E93" s="186"/>
      <c r="F93" s="186"/>
      <c r="G93" s="186"/>
      <c r="H93" s="186"/>
      <c r="I93" s="186"/>
      <c r="J93" s="186"/>
      <c r="K93" s="186"/>
      <c r="L93" s="186"/>
      <c r="M93" s="186"/>
      <c r="N93" s="186"/>
    </row>
    <row r="94" spans="5:14" x14ac:dyDescent="0.25">
      <c r="E94" s="186"/>
      <c r="F94" s="186"/>
      <c r="G94" s="186"/>
      <c r="H94" s="186"/>
      <c r="I94" s="186"/>
      <c r="J94" s="186"/>
      <c r="K94" s="186"/>
      <c r="L94" s="186"/>
      <c r="M94" s="186"/>
      <c r="N94" s="186"/>
    </row>
    <row r="95" spans="5:14" x14ac:dyDescent="0.25">
      <c r="E95" s="186"/>
      <c r="F95" s="186"/>
      <c r="G95" s="186"/>
      <c r="H95" s="186"/>
      <c r="I95" s="186"/>
      <c r="J95" s="186"/>
      <c r="K95" s="186"/>
      <c r="L95" s="186"/>
      <c r="M95" s="186"/>
      <c r="N95" s="186"/>
    </row>
    <row r="96" spans="5:14" x14ac:dyDescent="0.25">
      <c r="E96" s="186"/>
      <c r="F96" s="186"/>
      <c r="G96" s="186"/>
      <c r="H96" s="186"/>
      <c r="I96" s="186"/>
      <c r="J96" s="186"/>
      <c r="K96" s="186"/>
      <c r="L96" s="186"/>
      <c r="M96" s="186"/>
      <c r="N96" s="186"/>
    </row>
    <row r="97" spans="1:71" x14ac:dyDescent="0.25">
      <c r="E97" s="186"/>
      <c r="F97" s="186"/>
      <c r="G97" s="186"/>
      <c r="H97" s="186"/>
      <c r="I97" s="186"/>
      <c r="J97" s="186"/>
      <c r="K97" s="186"/>
      <c r="L97" s="186"/>
      <c r="M97" s="186"/>
      <c r="N97" s="186"/>
    </row>
    <row r="98" spans="1:71" x14ac:dyDescent="0.25">
      <c r="E98" s="186"/>
      <c r="F98" s="186"/>
      <c r="G98" s="186"/>
      <c r="H98" s="186"/>
      <c r="I98" s="186"/>
      <c r="J98" s="186"/>
      <c r="K98" s="186"/>
      <c r="L98" s="186"/>
      <c r="M98" s="186"/>
      <c r="N98" s="186"/>
    </row>
    <row r="99" spans="1:71" x14ac:dyDescent="0.25">
      <c r="E99" s="186"/>
      <c r="F99" s="186"/>
      <c r="G99" s="186"/>
      <c r="H99" s="186"/>
      <c r="I99" s="186"/>
      <c r="J99" s="186"/>
      <c r="K99" s="186"/>
      <c r="L99" s="186"/>
      <c r="M99" s="186"/>
      <c r="N99" s="186"/>
    </row>
    <row r="100" spans="1:71" x14ac:dyDescent="0.25"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</row>
    <row r="101" spans="1:71" x14ac:dyDescent="0.25">
      <c r="C101" s="193"/>
      <c r="D101" s="194"/>
      <c r="AI101" s="172"/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  <c r="BB101" s="195"/>
      <c r="BC101" s="195"/>
      <c r="BD101" s="195"/>
      <c r="BE101" s="195"/>
      <c r="BF101" s="195"/>
      <c r="BG101" s="195"/>
      <c r="BH101" s="195"/>
      <c r="BI101" s="195"/>
      <c r="BJ101" s="195"/>
      <c r="BK101" s="195"/>
      <c r="BL101" s="195"/>
      <c r="BM101" s="195"/>
    </row>
    <row r="102" spans="1:71" x14ac:dyDescent="0.25">
      <c r="C102" s="193"/>
      <c r="D102" s="194"/>
      <c r="AI102" s="172"/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  <c r="AV102" s="195"/>
      <c r="AW102" s="195"/>
      <c r="AX102" s="195"/>
      <c r="AY102" s="195"/>
      <c r="AZ102" s="195"/>
      <c r="BA102" s="195"/>
      <c r="BB102" s="195"/>
      <c r="BC102" s="195"/>
      <c r="BD102" s="195"/>
      <c r="BE102" s="195"/>
      <c r="BF102" s="195"/>
      <c r="BG102" s="195"/>
      <c r="BH102" s="195"/>
      <c r="BI102" s="195"/>
      <c r="BJ102" s="195"/>
      <c r="BK102" s="195"/>
      <c r="BL102" s="195"/>
      <c r="BM102" s="195"/>
    </row>
    <row r="103" spans="1:71" s="197" customFormat="1" ht="63.6" customHeight="1" x14ac:dyDescent="0.25">
      <c r="A103" s="196"/>
      <c r="B103" s="196"/>
      <c r="C103" s="402" t="s">
        <v>145</v>
      </c>
      <c r="D103" s="402"/>
      <c r="E103" s="402"/>
      <c r="AH103" s="198"/>
      <c r="AI103" s="198"/>
      <c r="AJ103" s="198"/>
      <c r="AK103" s="198"/>
    </row>
    <row r="104" spans="1:71" s="200" customFormat="1" ht="17.100000000000001" customHeight="1" x14ac:dyDescent="0.25">
      <c r="A104" s="182"/>
      <c r="B104" s="182"/>
      <c r="C104" s="287"/>
      <c r="D104" s="287"/>
      <c r="E104" s="287"/>
      <c r="AH104" s="199"/>
      <c r="AI104" s="199"/>
      <c r="AJ104" s="199"/>
      <c r="AK104" s="199"/>
    </row>
    <row r="105" spans="1:71" s="200" customFormat="1" ht="30.75" x14ac:dyDescent="0.45">
      <c r="A105" s="182"/>
      <c r="B105" s="182"/>
      <c r="C105" s="202" t="s">
        <v>5</v>
      </c>
      <c r="D105" s="199"/>
      <c r="U105" s="184" t="s">
        <v>82</v>
      </c>
      <c r="AH105" s="199"/>
      <c r="AI105" s="199"/>
      <c r="AJ105" s="199"/>
      <c r="AK105" s="199"/>
      <c r="AN105" s="184" t="s">
        <v>82</v>
      </c>
      <c r="BG105" s="298" t="s">
        <v>147</v>
      </c>
      <c r="BS105" s="299" t="s">
        <v>119</v>
      </c>
    </row>
    <row r="106" spans="1:71" s="100" customFormat="1" ht="19.5" customHeight="1" x14ac:dyDescent="0.25">
      <c r="A106" s="190"/>
      <c r="B106" s="190"/>
      <c r="D106" s="120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123"/>
      <c r="AJ106" s="123"/>
      <c r="AK106" s="123"/>
      <c r="AL106" s="123"/>
    </row>
    <row r="107" spans="1:71" s="100" customFormat="1" ht="28.5" customHeight="1" x14ac:dyDescent="0.25">
      <c r="A107" s="190"/>
      <c r="B107" s="289"/>
      <c r="D107" s="120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123"/>
      <c r="AJ107" s="123"/>
      <c r="AK107" s="123"/>
      <c r="AL107" s="123"/>
    </row>
    <row r="108" spans="1:71" s="100" customFormat="1" ht="14.45" customHeight="1" x14ac:dyDescent="0.45">
      <c r="A108" s="190"/>
      <c r="B108" s="190"/>
      <c r="C108" s="202"/>
      <c r="D108" s="120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123"/>
      <c r="AJ108" s="123"/>
      <c r="AK108" s="123"/>
      <c r="AL108" s="123"/>
    </row>
    <row r="109" spans="1:71" s="100" customFormat="1" ht="24.75" customHeight="1" x14ac:dyDescent="0.4">
      <c r="A109" s="190"/>
      <c r="C109" s="203"/>
      <c r="D109" s="120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123"/>
      <c r="AJ109" s="123"/>
      <c r="AK109" s="123"/>
      <c r="AL109" s="123"/>
    </row>
    <row r="110" spans="1:71" s="100" customFormat="1" ht="14.1" customHeight="1" x14ac:dyDescent="0.4">
      <c r="A110" s="190"/>
      <c r="B110" s="190"/>
      <c r="C110" s="203"/>
      <c r="D110" s="120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123"/>
      <c r="AJ110" s="123"/>
      <c r="AK110" s="123"/>
      <c r="AL110" s="123"/>
    </row>
    <row r="111" spans="1:71" s="100" customFormat="1" ht="14.1" customHeight="1" x14ac:dyDescent="0.4">
      <c r="A111" s="190"/>
      <c r="B111" s="190"/>
      <c r="C111" s="203"/>
      <c r="D111" s="120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123"/>
      <c r="AJ111" s="123"/>
      <c r="AK111" s="123"/>
      <c r="AL111" s="123"/>
    </row>
    <row r="112" spans="1:71" s="100" customFormat="1" ht="14.1" customHeight="1" x14ac:dyDescent="0.4">
      <c r="A112" s="190"/>
      <c r="B112" s="190"/>
      <c r="C112" s="203"/>
      <c r="D112" s="120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123"/>
      <c r="AJ112" s="123"/>
      <c r="AK112" s="123"/>
      <c r="AL112" s="123"/>
    </row>
    <row r="113" spans="1:38" s="100" customFormat="1" ht="14.1" customHeight="1" x14ac:dyDescent="0.4">
      <c r="A113" s="190"/>
      <c r="B113" s="190"/>
      <c r="C113" s="203"/>
      <c r="D113" s="120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123"/>
      <c r="AJ113" s="123"/>
      <c r="AK113" s="123"/>
      <c r="AL113" s="123"/>
    </row>
    <row r="114" spans="1:38" s="100" customFormat="1" ht="14.1" customHeight="1" x14ac:dyDescent="0.4">
      <c r="A114" s="190"/>
      <c r="B114" s="190"/>
      <c r="C114" s="203"/>
      <c r="D114" s="120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123"/>
      <c r="AJ114" s="123"/>
      <c r="AK114" s="123"/>
      <c r="AL114" s="123"/>
    </row>
    <row r="115" spans="1:38" s="100" customFormat="1" ht="14.1" customHeight="1" x14ac:dyDescent="0.4">
      <c r="A115" s="190"/>
      <c r="B115" s="190"/>
      <c r="C115" s="203"/>
      <c r="D115" s="120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123"/>
      <c r="AJ115" s="123"/>
      <c r="AK115" s="123"/>
      <c r="AL115" s="123"/>
    </row>
    <row r="116" spans="1:38" s="100" customFormat="1" ht="14.1" customHeight="1" x14ac:dyDescent="0.4">
      <c r="A116" s="190"/>
      <c r="B116" s="190"/>
      <c r="C116" s="203"/>
      <c r="D116" s="120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123"/>
      <c r="AJ116" s="123"/>
      <c r="AK116" s="123"/>
      <c r="AL116" s="123"/>
    </row>
    <row r="117" spans="1:38" s="100" customFormat="1" ht="14.1" customHeight="1" x14ac:dyDescent="0.4">
      <c r="A117" s="190"/>
      <c r="B117" s="190"/>
      <c r="C117" s="203"/>
      <c r="D117" s="120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123"/>
      <c r="AJ117" s="123"/>
      <c r="AK117" s="123"/>
      <c r="AL117" s="123"/>
    </row>
    <row r="118" spans="1:38" s="100" customFormat="1" ht="14.1" customHeight="1" x14ac:dyDescent="0.4">
      <c r="A118" s="190"/>
      <c r="B118" s="190"/>
      <c r="C118" s="203"/>
      <c r="D118" s="120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123"/>
      <c r="AJ118" s="123"/>
      <c r="AK118" s="123"/>
      <c r="AL118" s="123"/>
    </row>
    <row r="119" spans="1:38" s="100" customFormat="1" ht="14.1" customHeight="1" x14ac:dyDescent="0.4">
      <c r="A119" s="190"/>
      <c r="B119" s="190"/>
      <c r="C119" s="203"/>
      <c r="D119" s="120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123"/>
      <c r="AJ119" s="123"/>
      <c r="AK119" s="123"/>
      <c r="AL119" s="123"/>
    </row>
    <row r="120" spans="1:38" s="100" customFormat="1" ht="14.1" customHeight="1" x14ac:dyDescent="0.3">
      <c r="A120" s="190"/>
      <c r="B120" s="190"/>
      <c r="C120" s="181"/>
      <c r="D120" s="204"/>
      <c r="E120" s="172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123"/>
      <c r="AJ120" s="123"/>
      <c r="AK120" s="123"/>
      <c r="AL120" s="123"/>
    </row>
    <row r="121" spans="1:38" s="100" customFormat="1" ht="14.1" customHeight="1" x14ac:dyDescent="0.4">
      <c r="A121" s="190"/>
      <c r="B121" s="190"/>
      <c r="C121" s="203"/>
      <c r="D121" s="120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123"/>
      <c r="AJ121" s="123"/>
      <c r="AK121" s="123"/>
      <c r="AL121" s="123"/>
    </row>
    <row r="122" spans="1:38" s="189" customFormat="1" ht="14.45" customHeight="1" x14ac:dyDescent="0.25">
      <c r="A122" s="205"/>
      <c r="B122" s="205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7"/>
      <c r="AJ122" s="207"/>
      <c r="AK122" s="207"/>
      <c r="AL122" s="207"/>
    </row>
    <row r="123" spans="1:38" s="189" customFormat="1" ht="14.45" customHeight="1" x14ac:dyDescent="0.25">
      <c r="A123" s="205"/>
      <c r="B123" s="205"/>
      <c r="D123" s="160"/>
      <c r="E123" s="160"/>
      <c r="F123" s="160"/>
      <c r="G123" s="160"/>
      <c r="H123" s="160"/>
      <c r="I123" s="160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7"/>
      <c r="AJ123" s="207"/>
      <c r="AK123" s="207"/>
      <c r="AL123" s="207"/>
    </row>
    <row r="124" spans="1:38" s="189" customFormat="1" ht="14.45" customHeight="1" x14ac:dyDescent="0.25">
      <c r="A124" s="205"/>
      <c r="B124" s="205"/>
      <c r="D124" s="160"/>
      <c r="E124" s="160"/>
      <c r="F124" s="160"/>
      <c r="G124" s="160"/>
      <c r="H124" s="160"/>
      <c r="I124" s="160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7"/>
      <c r="AJ124" s="207"/>
      <c r="AK124" s="207"/>
      <c r="AL124" s="207"/>
    </row>
    <row r="125" spans="1:38" s="189" customFormat="1" ht="14.45" customHeight="1" x14ac:dyDescent="0.25">
      <c r="A125" s="205"/>
      <c r="B125" s="205"/>
      <c r="D125" s="160"/>
      <c r="E125" s="160"/>
      <c r="F125" s="160"/>
      <c r="G125" s="160"/>
      <c r="H125" s="160"/>
      <c r="I125" s="160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7"/>
      <c r="AJ125" s="207"/>
      <c r="AK125" s="207"/>
      <c r="AL125" s="207"/>
    </row>
    <row r="126" spans="1:38" s="189" customFormat="1" ht="14.45" customHeight="1" x14ac:dyDescent="0.25">
      <c r="A126" s="205"/>
      <c r="B126" s="205"/>
      <c r="D126" s="160"/>
      <c r="E126" s="160"/>
      <c r="F126" s="160"/>
      <c r="G126" s="160"/>
      <c r="H126" s="160"/>
      <c r="I126" s="160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7"/>
      <c r="AJ126" s="207"/>
      <c r="AK126" s="207"/>
      <c r="AL126" s="207"/>
    </row>
    <row r="127" spans="1:38" s="189" customFormat="1" ht="14.45" customHeight="1" x14ac:dyDescent="0.25">
      <c r="A127" s="205"/>
      <c r="B127" s="205"/>
      <c r="D127" s="160"/>
      <c r="E127" s="160"/>
      <c r="F127" s="160"/>
      <c r="G127" s="160"/>
      <c r="H127" s="160"/>
      <c r="I127" s="160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7"/>
      <c r="AJ127" s="207"/>
      <c r="AK127" s="207"/>
      <c r="AL127" s="207"/>
    </row>
    <row r="128" spans="1:38" s="189" customFormat="1" ht="14.45" customHeight="1" x14ac:dyDescent="0.25">
      <c r="A128" s="205"/>
      <c r="B128" s="205"/>
      <c r="D128" s="160"/>
      <c r="E128" s="160"/>
      <c r="F128" s="160"/>
      <c r="G128" s="160"/>
      <c r="H128" s="160"/>
      <c r="I128" s="160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7"/>
      <c r="AJ128" s="207"/>
      <c r="AK128" s="207"/>
      <c r="AL128" s="207"/>
    </row>
    <row r="129" spans="1:59" s="189" customFormat="1" ht="14.45" customHeight="1" x14ac:dyDescent="0.25">
      <c r="A129" s="205"/>
      <c r="B129" s="205"/>
      <c r="D129" s="160"/>
      <c r="E129" s="160"/>
      <c r="F129" s="160"/>
      <c r="G129" s="160"/>
      <c r="H129" s="160"/>
      <c r="I129" s="160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7"/>
      <c r="AJ129" s="207"/>
      <c r="AK129" s="207"/>
      <c r="AL129" s="207"/>
    </row>
    <row r="130" spans="1:59" s="189" customFormat="1" ht="26.25" x14ac:dyDescent="0.35">
      <c r="A130" s="205"/>
      <c r="B130" s="205"/>
      <c r="C130" s="290" t="s">
        <v>131</v>
      </c>
      <c r="D130" s="271"/>
      <c r="E130" s="271"/>
      <c r="F130" s="271"/>
      <c r="G130" s="271"/>
      <c r="H130" s="271"/>
      <c r="I130" s="271"/>
      <c r="M130" s="206"/>
      <c r="N130" s="206"/>
      <c r="O130" s="206"/>
      <c r="P130" s="206"/>
      <c r="Q130" s="206"/>
      <c r="R130" s="206"/>
      <c r="S130" s="206"/>
      <c r="T130" s="206"/>
      <c r="U130" s="208" t="s">
        <v>81</v>
      </c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7"/>
      <c r="AJ130" s="207"/>
      <c r="AK130" s="207"/>
      <c r="AL130" s="207"/>
      <c r="AN130" s="208" t="s">
        <v>81</v>
      </c>
    </row>
    <row r="131" spans="1:59" s="100" customFormat="1" ht="69.95" customHeight="1" x14ac:dyDescent="0.25">
      <c r="A131" s="205"/>
      <c r="C131" s="189"/>
      <c r="D131" s="343" t="s">
        <v>58</v>
      </c>
      <c r="E131" s="343"/>
      <c r="F131" s="343" t="s">
        <v>72</v>
      </c>
      <c r="G131" s="343"/>
      <c r="H131" s="343" t="s">
        <v>30</v>
      </c>
      <c r="I131" s="343"/>
      <c r="J131" s="343" t="s">
        <v>25</v>
      </c>
      <c r="K131" s="343"/>
      <c r="L131" s="343" t="s">
        <v>94</v>
      </c>
      <c r="M131" s="343"/>
      <c r="N131" s="343" t="s">
        <v>95</v>
      </c>
      <c r="O131" s="343"/>
      <c r="P131" s="343" t="s">
        <v>92</v>
      </c>
      <c r="Q131" s="343"/>
      <c r="R131" s="343" t="s">
        <v>93</v>
      </c>
      <c r="S131" s="343"/>
      <c r="T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123"/>
      <c r="AJ131" s="123"/>
      <c r="AK131" s="123"/>
      <c r="AL131" s="123"/>
    </row>
    <row r="132" spans="1:59" s="100" customFormat="1" ht="26.25" x14ac:dyDescent="0.4">
      <c r="A132" s="190"/>
      <c r="B132" s="190"/>
      <c r="C132" s="100" t="s">
        <v>0</v>
      </c>
      <c r="D132" s="379">
        <f>Talnagögn!$AH30/Talnagögn!$AH$38</f>
        <v>0.32496785499411657</v>
      </c>
      <c r="E132" s="344"/>
      <c r="F132" s="344">
        <f>Talnagögn!$AH30/Talnagögn!$AG30-1</f>
        <v>0.12696417991466613</v>
      </c>
      <c r="G132" s="344"/>
      <c r="H132" s="344">
        <f>Talnagögn!AH30/Talnagögn!R30-1</f>
        <v>-0.22645857869811403</v>
      </c>
      <c r="I132" s="344"/>
      <c r="J132" s="344">
        <f>Talnagögn!AH30/Talnagögn!C30-1</f>
        <v>-0.24493318329614655</v>
      </c>
      <c r="K132" s="344"/>
      <c r="L132" s="344">
        <f>Talnagögn!BA40/Talnagögn!AH30-1</f>
        <v>-0.38579186497113582</v>
      </c>
      <c r="M132" s="344"/>
      <c r="N132" s="344">
        <f>Talnagögn!BA50/Talnagögn!AH30-1</f>
        <v>-0.38579186497113582</v>
      </c>
      <c r="O132" s="344"/>
      <c r="P132" s="344">
        <f>Talnagögn!BK40/Talnagögn!AH30-1</f>
        <v>-0.68387415570183796</v>
      </c>
      <c r="Q132" s="344"/>
      <c r="R132" s="344">
        <f>Talnagögn!BK50/Talnagögn!AH30-1</f>
        <v>-0.68387415570183796</v>
      </c>
      <c r="S132" s="344"/>
      <c r="T132" s="201"/>
      <c r="U132" s="291" t="s">
        <v>81</v>
      </c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123"/>
      <c r="AJ132" s="123"/>
      <c r="AK132" s="123"/>
      <c r="AL132" s="123"/>
      <c r="AN132" s="290" t="s">
        <v>81</v>
      </c>
    </row>
    <row r="133" spans="1:59" s="100" customFormat="1" ht="17.25" customHeight="1" x14ac:dyDescent="0.25">
      <c r="A133" s="190"/>
      <c r="B133" s="190"/>
      <c r="C133" s="100" t="s">
        <v>1</v>
      </c>
      <c r="D133" s="380">
        <f>Talnagögn!$AH31/Talnagögn!$AH$38</f>
        <v>0.48650822121514342</v>
      </c>
      <c r="E133" s="344"/>
      <c r="F133" s="344">
        <f>Talnagögn!$AH31/Talnagögn!$AG31-1</f>
        <v>3.4943364038461988E-2</v>
      </c>
      <c r="G133" s="344"/>
      <c r="H133" s="344">
        <f>Talnagögn!AH31/Talnagögn!R31-1</f>
        <v>0.1092318566177426</v>
      </c>
      <c r="I133" s="344"/>
      <c r="J133" s="344">
        <f>Talnagögn!AH31/Talnagögn!C31-1</f>
        <v>0.61979402830897246</v>
      </c>
      <c r="K133" s="344"/>
      <c r="L133" s="344">
        <f>Talnagögn!BA41/Talnagögn!AH31-1</f>
        <v>-0.64311610953876797</v>
      </c>
      <c r="M133" s="344"/>
      <c r="N133" s="344">
        <f>Talnagögn!BA51/Talnagögn!AH31-1</f>
        <v>-0.69550997707826134</v>
      </c>
      <c r="O133" s="344"/>
      <c r="P133" s="344">
        <f>Talnagögn!BK41/Talnagögn!AH31-1</f>
        <v>-0.93325414718687549</v>
      </c>
      <c r="Q133" s="344"/>
      <c r="R133" s="344">
        <f>Talnagögn!BK51/Talnagögn!AH31-1</f>
        <v>-0.93561433197144284</v>
      </c>
      <c r="S133" s="344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123"/>
      <c r="AJ133" s="123"/>
      <c r="AK133" s="123"/>
      <c r="AL133" s="123"/>
    </row>
    <row r="134" spans="1:59" s="100" customFormat="1" ht="17.25" customHeight="1" x14ac:dyDescent="0.25">
      <c r="A134" s="190"/>
      <c r="B134" s="190"/>
      <c r="C134" s="100" t="s">
        <v>20</v>
      </c>
      <c r="D134" s="389">
        <f>Talnagögn!$AH32/Talnagögn!$AH$38</f>
        <v>1.1824927870556291E-2</v>
      </c>
      <c r="E134" s="344"/>
      <c r="F134" s="344">
        <f>Talnagögn!$AH32/Talnagögn!$AG32-1</f>
        <v>0.57735044854128148</v>
      </c>
      <c r="G134" s="344"/>
      <c r="H134" s="344">
        <f>Talnagögn!AH32/Talnagögn!R32-1</f>
        <v>-0.20271152533005576</v>
      </c>
      <c r="I134" s="344"/>
      <c r="J134" s="344">
        <f>Talnagögn!AH32/Talnagögn!C32-1</f>
        <v>-0.37804036797940743</v>
      </c>
      <c r="K134" s="344"/>
      <c r="L134" s="344">
        <f>Talnagögn!BA42/Talnagögn!AH32-1</f>
        <v>-0.8331936461101257</v>
      </c>
      <c r="M134" s="344"/>
      <c r="N134" s="344">
        <f>Talnagögn!BA52/Talnagögn!AH32-1</f>
        <v>-0.8331936461101257</v>
      </c>
      <c r="O134" s="344"/>
      <c r="P134" s="344">
        <f>Talnagögn!BK42/Talnagögn!AH32-1</f>
        <v>-0.99761532269109521</v>
      </c>
      <c r="Q134" s="344"/>
      <c r="R134" s="344">
        <f>Talnagögn!BK52/Talnagögn!AH32-1</f>
        <v>-0.99761532269109521</v>
      </c>
      <c r="S134" s="344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123"/>
      <c r="AJ134" s="123"/>
      <c r="AK134" s="123"/>
      <c r="AL134" s="123"/>
    </row>
    <row r="135" spans="1:59" s="100" customFormat="1" ht="17.25" customHeight="1" x14ac:dyDescent="0.25">
      <c r="A135" s="190"/>
      <c r="B135" s="190"/>
      <c r="C135" s="100" t="s">
        <v>21</v>
      </c>
      <c r="D135" s="381">
        <f>Talnagögn!$AH33/Talnagögn!$AH$38</f>
        <v>9.9130222489207786E-3</v>
      </c>
      <c r="E135" s="344"/>
      <c r="F135" s="344">
        <f>Talnagögn!$AH33/Talnagögn!$AG33-1</f>
        <v>-0.30365539173861067</v>
      </c>
      <c r="G135" s="344"/>
      <c r="H135" s="344">
        <f>Talnagögn!AH33/Talnagögn!R33-1</f>
        <v>-0.22508981651052418</v>
      </c>
      <c r="I135" s="344"/>
      <c r="J135" s="344">
        <f>Talnagögn!AH33/Talnagögn!C33-1</f>
        <v>-0.46772096695181919</v>
      </c>
      <c r="K135" s="344"/>
      <c r="L135" s="344">
        <f>Talnagögn!BA43/Talnagögn!AH33-1</f>
        <v>-0.79390839625742815</v>
      </c>
      <c r="M135" s="344"/>
      <c r="N135" s="344">
        <f>Talnagögn!BA53/Talnagögn!AH33-1</f>
        <v>-0.79390839625742815</v>
      </c>
      <c r="O135" s="344"/>
      <c r="P135" s="344">
        <f>Talnagögn!BK43/Talnagögn!AH33-1</f>
        <v>-0.9936895885562681</v>
      </c>
      <c r="Q135" s="344"/>
      <c r="R135" s="344">
        <f>Talnagögn!BK53/Talnagögn!AH33-1</f>
        <v>-0.9936895885562681</v>
      </c>
      <c r="S135" s="344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123"/>
      <c r="AJ135" s="123"/>
      <c r="AK135" s="123"/>
      <c r="AL135" s="123"/>
    </row>
    <row r="136" spans="1:59" s="100" customFormat="1" ht="17.25" customHeight="1" x14ac:dyDescent="0.25">
      <c r="A136" s="190"/>
      <c r="B136" s="190"/>
      <c r="C136" s="100" t="s">
        <v>18</v>
      </c>
      <c r="D136" s="398">
        <f>Talnagögn!$AH34/Talnagögn!$AH$38</f>
        <v>3.4123299563962761E-2</v>
      </c>
      <c r="E136" s="344"/>
      <c r="F136" s="344">
        <f>Talnagögn!$AH34/Talnagögn!$AG34-1</f>
        <v>-4.3788121363167676E-2</v>
      </c>
      <c r="G136" s="344"/>
      <c r="H136" s="344">
        <f>Talnagögn!AH34/Talnagögn!R34-1</f>
        <v>-0.74548809720347808</v>
      </c>
      <c r="I136" s="344"/>
      <c r="J136" s="344">
        <f>Talnagögn!AH34/Talnagögn!C34-1</f>
        <v>-0.54565055668886542</v>
      </c>
      <c r="K136" s="344"/>
      <c r="L136" s="344">
        <f>Talnagögn!BA44/Talnagögn!AH34-1</f>
        <v>-0.13523037704874386</v>
      </c>
      <c r="M136" s="344"/>
      <c r="N136" s="344">
        <f>Talnagögn!BA54/Talnagögn!AH34-1</f>
        <v>-0.13523037704874386</v>
      </c>
      <c r="O136" s="344"/>
      <c r="P136" s="344">
        <f>Talnagögn!BK44/Talnagögn!AH34-1</f>
        <v>-0.69567676759290387</v>
      </c>
      <c r="Q136" s="344"/>
      <c r="R136" s="344">
        <f>Talnagögn!BK54/Talnagögn!AH34-1</f>
        <v>-0.69567676759290387</v>
      </c>
      <c r="S136" s="344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123"/>
      <c r="AJ136" s="123"/>
      <c r="AK136" s="123"/>
      <c r="AL136" s="123"/>
      <c r="BG136" s="119"/>
    </row>
    <row r="137" spans="1:59" s="100" customFormat="1" ht="17.25" customHeight="1" x14ac:dyDescent="0.25">
      <c r="A137" s="190"/>
      <c r="B137" s="190"/>
      <c r="C137" s="100" t="s">
        <v>27</v>
      </c>
      <c r="D137" s="382">
        <f>Talnagögn!$AH35/Talnagögn!$AH$38</f>
        <v>2.380456122300826E-2</v>
      </c>
      <c r="E137" s="344"/>
      <c r="F137" s="344">
        <f>Talnagögn!$AH35/Talnagögn!$AG35-1</f>
        <v>0.31252263366516519</v>
      </c>
      <c r="G137" s="344"/>
      <c r="H137" s="344">
        <f>Talnagögn!AH35/Talnagögn!R35-1</f>
        <v>-0.77269766809280083</v>
      </c>
      <c r="I137" s="344"/>
      <c r="J137" s="344">
        <f>Talnagögn!AH35/Talnagögn!C35-1</f>
        <v>-0.82350151976951436</v>
      </c>
      <c r="K137" s="344"/>
      <c r="L137" s="344">
        <f>Talnagögn!BA45/Talnagögn!AH35-1</f>
        <v>-0.20228070579307256</v>
      </c>
      <c r="M137" s="344"/>
      <c r="N137" s="344">
        <f>Talnagögn!BA55/Talnagögn!AH35-1</f>
        <v>-0.20228070579307256</v>
      </c>
      <c r="O137" s="344"/>
      <c r="P137" s="344">
        <f>Talnagögn!BK45/Talnagögn!AH35-1</f>
        <v>-0.2868289416864781</v>
      </c>
      <c r="Q137" s="344"/>
      <c r="R137" s="344">
        <f>Talnagögn!BK55/Talnagögn!AH35-1</f>
        <v>-0.2868289416864781</v>
      </c>
      <c r="S137" s="344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123"/>
      <c r="AJ137" s="123"/>
      <c r="AK137" s="123"/>
      <c r="AL137" s="123"/>
    </row>
    <row r="138" spans="1:59" s="100" customFormat="1" ht="17.25" customHeight="1" x14ac:dyDescent="0.25">
      <c r="A138" s="190"/>
      <c r="B138" s="190"/>
      <c r="C138" s="100" t="s">
        <v>2</v>
      </c>
      <c r="D138" s="390">
        <f>Talnagögn!$AH36/Talnagögn!$AH$38</f>
        <v>0.10170878288542715</v>
      </c>
      <c r="E138" s="344"/>
      <c r="F138" s="344">
        <f>Talnagögn!$AH36/Talnagögn!$AG36-1</f>
        <v>2.8961625065488938E-3</v>
      </c>
      <c r="G138" s="344"/>
      <c r="H138" s="344">
        <f>Talnagögn!AH36/Talnagögn!R36-1</f>
        <v>0.5046192404697214</v>
      </c>
      <c r="I138" s="344"/>
      <c r="J138" s="344">
        <f>Talnagögn!AH36/Talnagögn!C36-1</f>
        <v>1.9185504297372415</v>
      </c>
      <c r="K138" s="344"/>
      <c r="L138" s="344">
        <f>Talnagögn!BA46/Talnagögn!AH36-1</f>
        <v>-0.38053641210108746</v>
      </c>
      <c r="M138" s="344"/>
      <c r="N138" s="344">
        <f>Talnagögn!BA56/Talnagögn!AH36-1</f>
        <v>-0.38053641210108746</v>
      </c>
      <c r="O138" s="344"/>
      <c r="P138" s="344">
        <f>Talnagögn!BK46/Talnagögn!AH36-1</f>
        <v>-0.38072689461635711</v>
      </c>
      <c r="Q138" s="344"/>
      <c r="R138" s="344">
        <f>Talnagögn!BK56/Talnagögn!AH36-1</f>
        <v>-0.38072689461635711</v>
      </c>
      <c r="S138" s="344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123"/>
      <c r="AJ138" s="123"/>
      <c r="AK138" s="123"/>
      <c r="AL138" s="123"/>
    </row>
    <row r="139" spans="1:59" s="100" customFormat="1" ht="17.25" customHeight="1" x14ac:dyDescent="0.25">
      <c r="A139" s="190"/>
      <c r="B139" s="190"/>
      <c r="C139" s="100" t="s">
        <v>3</v>
      </c>
      <c r="D139" s="383">
        <f>Talnagögn!$AH37/Talnagögn!$AH$38</f>
        <v>7.1493299988647291E-3</v>
      </c>
      <c r="E139" s="344"/>
      <c r="F139" s="344">
        <f>Talnagögn!$AH37/Talnagögn!$AG37-1</f>
        <v>0.14556823289341758</v>
      </c>
      <c r="G139" s="344"/>
      <c r="H139" s="344">
        <f>Talnagögn!AH37/Talnagögn!R37-1</f>
        <v>-0.75204239523668448</v>
      </c>
      <c r="I139" s="344"/>
      <c r="J139" s="344">
        <f>Talnagögn!AH37/Talnagögn!C37-1</f>
        <v>-0.74904428338176898</v>
      </c>
      <c r="K139" s="344"/>
      <c r="L139" s="344">
        <f>Talnagögn!BA47/Talnagögn!AH37-1</f>
        <v>-0.19093257273602893</v>
      </c>
      <c r="M139" s="344"/>
      <c r="N139" s="344">
        <f>Talnagögn!BA57/Talnagögn!AH37-1</f>
        <v>-0.19093257273602893</v>
      </c>
      <c r="O139" s="344"/>
      <c r="P139" s="344">
        <f>Talnagögn!BK47/Talnagögn!AH37-1</f>
        <v>-0.18600495390289251</v>
      </c>
      <c r="Q139" s="344"/>
      <c r="R139" s="344">
        <f>Talnagögn!BK57/Talnagögn!AH37-1</f>
        <v>-0.18600495390289251</v>
      </c>
      <c r="S139" s="344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123"/>
      <c r="AJ139" s="123"/>
      <c r="AK139" s="123"/>
      <c r="AL139" s="123"/>
    </row>
    <row r="140" spans="1:59" s="100" customFormat="1" x14ac:dyDescent="0.25">
      <c r="A140" s="190"/>
      <c r="B140" s="190"/>
      <c r="C140" s="106" t="s">
        <v>4</v>
      </c>
      <c r="D140" s="378">
        <f>Talnagögn!$AH38/Talnagögn!$AH$38</f>
        <v>1</v>
      </c>
      <c r="E140" s="345"/>
      <c r="F140" s="345">
        <f>Talnagögn!$AH38/Talnagögn!$AG38-1</f>
        <v>6.1966056204154629E-2</v>
      </c>
      <c r="G140" s="345"/>
      <c r="H140" s="345">
        <f>Talnagögn!AH38/Talnagögn!R38-1</f>
        <v>-0.18137303849390063</v>
      </c>
      <c r="I140" s="345"/>
      <c r="J140" s="345">
        <f>Talnagögn!AH38/Talnagögn!C38-1</f>
        <v>-4.0015283060312656E-2</v>
      </c>
      <c r="K140" s="345"/>
      <c r="L140" s="345">
        <f>Talnagögn!BA48/Talnagögn!AH38-1</f>
        <v>-0.50547236108339966</v>
      </c>
      <c r="M140" s="345"/>
      <c r="N140" s="345">
        <f>Talnagögn!BA58/Talnagögn!AH38-1</f>
        <v>-0.53096240838262032</v>
      </c>
      <c r="O140" s="345"/>
      <c r="P140" s="345">
        <f>Talnagögn!BK48/Talnagögn!AH38-1</f>
        <v>-0.76853983249036617</v>
      </c>
      <c r="Q140" s="345"/>
      <c r="R140" s="345">
        <f>Talnagögn!BK58/Talnagögn!AH38-1</f>
        <v>-0.76968808179164505</v>
      </c>
      <c r="S140" s="345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123"/>
      <c r="AJ140" s="123"/>
      <c r="AK140" s="123"/>
      <c r="AL140" s="123"/>
    </row>
    <row r="141" spans="1:59" s="100" customFormat="1" x14ac:dyDescent="0.25">
      <c r="A141" s="190"/>
      <c r="B141" s="190"/>
      <c r="C141" s="106"/>
      <c r="D141" s="109"/>
      <c r="E141" s="109"/>
      <c r="F141" s="109"/>
      <c r="G141" s="109"/>
      <c r="H141" s="109"/>
      <c r="I141" s="109"/>
      <c r="J141" s="109"/>
      <c r="K141" s="109"/>
      <c r="L141" s="209"/>
      <c r="M141" s="210"/>
      <c r="N141" s="210"/>
      <c r="O141" s="210"/>
      <c r="P141" s="210"/>
      <c r="Q141" s="210"/>
      <c r="R141" s="210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123"/>
      <c r="AJ141" s="123"/>
      <c r="AK141" s="123"/>
      <c r="AL141" s="123"/>
    </row>
    <row r="142" spans="1:59" s="100" customFormat="1" x14ac:dyDescent="0.25">
      <c r="A142" s="190"/>
      <c r="B142" s="190"/>
      <c r="C142" s="106"/>
      <c r="D142" s="273"/>
      <c r="E142" s="273"/>
      <c r="F142" s="273"/>
      <c r="G142" s="273"/>
      <c r="H142" s="273"/>
      <c r="I142" s="273"/>
      <c r="J142" s="273"/>
      <c r="K142" s="273"/>
      <c r="L142" s="209"/>
      <c r="M142" s="210"/>
      <c r="N142" s="210"/>
      <c r="O142" s="210"/>
      <c r="P142" s="210"/>
      <c r="Q142" s="210"/>
      <c r="R142" s="210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123"/>
      <c r="AJ142" s="123"/>
      <c r="AK142" s="123"/>
      <c r="AL142" s="123"/>
    </row>
    <row r="143" spans="1:59" s="100" customFormat="1" ht="30.75" x14ac:dyDescent="0.25">
      <c r="A143" s="190"/>
      <c r="B143" s="190"/>
      <c r="C143" s="290" t="s">
        <v>158</v>
      </c>
      <c r="D143" s="273"/>
      <c r="E143" s="273"/>
      <c r="F143" s="273"/>
      <c r="G143" s="273"/>
      <c r="H143" s="273"/>
      <c r="I143" s="273"/>
      <c r="J143" s="273"/>
      <c r="K143" s="273"/>
      <c r="L143" s="209"/>
      <c r="M143" s="210"/>
      <c r="N143" s="210"/>
      <c r="O143" s="210"/>
      <c r="P143" s="210"/>
      <c r="Q143" s="210"/>
      <c r="R143" s="210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123"/>
      <c r="AJ143" s="123"/>
      <c r="AK143" s="123"/>
      <c r="AL143" s="123"/>
    </row>
    <row r="144" spans="1:59" s="100" customFormat="1" ht="69.599999999999994" customHeight="1" x14ac:dyDescent="0.25">
      <c r="A144" s="190"/>
      <c r="C144" s="189"/>
      <c r="D144" s="343" t="s">
        <v>105</v>
      </c>
      <c r="E144" s="343"/>
      <c r="F144" s="343" t="s">
        <v>72</v>
      </c>
      <c r="G144" s="343"/>
      <c r="H144" s="343" t="s">
        <v>30</v>
      </c>
      <c r="I144" s="343"/>
      <c r="J144" s="343" t="s">
        <v>25</v>
      </c>
      <c r="K144" s="343"/>
      <c r="L144" s="343" t="s">
        <v>94</v>
      </c>
      <c r="M144" s="343"/>
      <c r="N144" s="343" t="s">
        <v>95</v>
      </c>
      <c r="O144" s="343"/>
      <c r="P144" s="343" t="s">
        <v>92</v>
      </c>
      <c r="Q144" s="343"/>
      <c r="R144" s="343" t="s">
        <v>93</v>
      </c>
      <c r="S144" s="343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123"/>
      <c r="AJ144" s="123"/>
      <c r="AK144" s="123"/>
      <c r="AL144" s="123"/>
    </row>
    <row r="145" spans="1:38" s="100" customFormat="1" ht="17.25" customHeight="1" x14ac:dyDescent="0.25">
      <c r="A145" s="190"/>
      <c r="B145" s="190"/>
      <c r="C145" s="100" t="s">
        <v>0</v>
      </c>
      <c r="D145" s="391">
        <f>Talnagögn!$AH30</f>
        <v>574.18107497655603</v>
      </c>
      <c r="E145" s="341"/>
      <c r="F145" s="341">
        <f>Talnagögn!$AH30-Talnagögn!$AG30</f>
        <v>64.687441363433436</v>
      </c>
      <c r="G145" s="341"/>
      <c r="H145" s="341">
        <f>Talnagögn!AH30-Talnagögn!R30</f>
        <v>-168.09472198102333</v>
      </c>
      <c r="I145" s="341"/>
      <c r="J145" s="341">
        <f>Talnagögn!AH30-Talnagögn!C30</f>
        <v>-186.256362180422</v>
      </c>
      <c r="K145" s="341"/>
      <c r="L145" s="341">
        <f>Talnagögn!BA40-Talnagögn!AH30</f>
        <v>-221.51438774633709</v>
      </c>
      <c r="M145" s="341"/>
      <c r="N145" s="341">
        <f>Talnagögn!BA50-Talnagögn!AH30</f>
        <v>-221.51438774633709</v>
      </c>
      <c r="O145" s="341"/>
      <c r="P145" s="341">
        <f>Talnagögn!BK40-Talnagögn!AH30</f>
        <v>-392.66759786956595</v>
      </c>
      <c r="Q145" s="341"/>
      <c r="R145" s="341">
        <f>Talnagögn!BK50-Talnagögn!AH30</f>
        <v>-392.66759786956595</v>
      </c>
      <c r="S145" s="34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123"/>
      <c r="AJ145" s="123"/>
      <c r="AK145" s="123"/>
      <c r="AL145" s="123"/>
    </row>
    <row r="146" spans="1:38" s="100" customFormat="1" ht="17.25" customHeight="1" x14ac:dyDescent="0.25">
      <c r="A146" s="190"/>
      <c r="B146" s="190"/>
      <c r="C146" s="124" t="s">
        <v>1</v>
      </c>
      <c r="D146" s="341">
        <f>Talnagögn!$AH31</f>
        <v>859.60444748389216</v>
      </c>
      <c r="E146" s="341"/>
      <c r="F146" s="341">
        <f>Talnagögn!$AH31-Talnagögn!$AG31</f>
        <v>29.02329942027086</v>
      </c>
      <c r="G146" s="341"/>
      <c r="H146" s="341">
        <f>Talnagögn!AH31-Talnagögn!R31</f>
        <v>84.649741346089286</v>
      </c>
      <c r="I146" s="341"/>
      <c r="J146" s="341">
        <f>Talnagögn!AH31-Talnagögn!C31</f>
        <v>328.91694496155026</v>
      </c>
      <c r="K146" s="341"/>
      <c r="L146" s="341">
        <f>Talnagögn!BA41-Talnagögn!AH31</f>
        <v>-552.8254680080629</v>
      </c>
      <c r="M146" s="341"/>
      <c r="N146" s="341">
        <f>Talnagögn!BA51-Talnagögn!AH31</f>
        <v>-597.86346956589341</v>
      </c>
      <c r="O146" s="341"/>
      <c r="P146" s="341">
        <f>Talnagögn!BK41-Talnagögn!AH31</f>
        <v>-802.22941555462501</v>
      </c>
      <c r="Q146" s="341"/>
      <c r="R146" s="341">
        <f>Talnagögn!BK51-Talnagögn!AH31</f>
        <v>-804.25824089232299</v>
      </c>
      <c r="S146" s="34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123"/>
      <c r="AJ146" s="123"/>
      <c r="AK146" s="123"/>
      <c r="AL146" s="123"/>
    </row>
    <row r="147" spans="1:38" s="100" customFormat="1" ht="17.25" customHeight="1" x14ac:dyDescent="0.25">
      <c r="A147" s="190"/>
      <c r="B147" s="190"/>
      <c r="C147" s="100" t="s">
        <v>20</v>
      </c>
      <c r="D147" s="395">
        <f>Talnagögn!$AH32</f>
        <v>20.8932966504</v>
      </c>
      <c r="E147" s="341"/>
      <c r="F147" s="341">
        <f>Talnagögn!$AH32-Talnagögn!$AG32</f>
        <v>7.6474788489584</v>
      </c>
      <c r="G147" s="341"/>
      <c r="H147" s="341">
        <f>Talnagögn!AH32-Talnagögn!R32</f>
        <v>-5.3121450613333323</v>
      </c>
      <c r="I147" s="341"/>
      <c r="J147" s="341">
        <f>Talnagögn!AH32-Talnagögn!C32</f>
        <v>-12.699392609066667</v>
      </c>
      <c r="K147" s="341"/>
      <c r="L147" s="341">
        <f>Talnagögn!BA42-Talnagögn!AH32</f>
        <v>-17.408162015407253</v>
      </c>
      <c r="M147" s="341"/>
      <c r="N147" s="341">
        <f>Talnagögn!BA52-Talnagögn!AH32</f>
        <v>-17.408162015407253</v>
      </c>
      <c r="O147" s="341"/>
      <c r="P147" s="341">
        <f>Talnagögn!BK42-Talnagögn!AH32</f>
        <v>-20.843472879969575</v>
      </c>
      <c r="Q147" s="341"/>
      <c r="R147" s="341">
        <f>Talnagögn!BK52-Talnagögn!AH32</f>
        <v>-20.843472879969575</v>
      </c>
      <c r="S147" s="34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123"/>
      <c r="AJ147" s="123"/>
      <c r="AK147" s="123"/>
      <c r="AL147" s="123"/>
    </row>
    <row r="148" spans="1:38" s="100" customFormat="1" ht="17.25" customHeight="1" x14ac:dyDescent="0.25">
      <c r="A148" s="190"/>
      <c r="B148" s="190"/>
      <c r="C148" s="100" t="s">
        <v>21</v>
      </c>
      <c r="D148" s="394">
        <f>Talnagögn!$AH33</f>
        <v>17.515177835835175</v>
      </c>
      <c r="E148" s="341"/>
      <c r="F148" s="341">
        <f>Talnagögn!$AH33-Talnagögn!$AG33</f>
        <v>-7.6378536201941962</v>
      </c>
      <c r="G148" s="341"/>
      <c r="H148" s="341">
        <f>Talnagögn!AH33-Talnagögn!R33</f>
        <v>-5.0876711252703295</v>
      </c>
      <c r="I148" s="341"/>
      <c r="J148" s="341">
        <f>Talnagögn!AH33-Talnagögn!C33</f>
        <v>-15.390829630834546</v>
      </c>
      <c r="K148" s="341"/>
      <c r="L148" s="341">
        <f>Talnagögn!BA43-Talnagögn!AH33</f>
        <v>-13.905446745811554</v>
      </c>
      <c r="M148" s="341"/>
      <c r="N148" s="341">
        <f>Talnagögn!BA53-Talnagögn!AH33</f>
        <v>-13.905446745811554</v>
      </c>
      <c r="O148" s="341"/>
      <c r="P148" s="341">
        <f>Talnagögn!BK43-Talnagögn!AH33</f>
        <v>-17.404649857180921</v>
      </c>
      <c r="Q148" s="341"/>
      <c r="R148" s="341">
        <f>Talnagögn!BK53-Talnagögn!AH33</f>
        <v>-17.404649857180921</v>
      </c>
      <c r="S148" s="34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123"/>
      <c r="AJ148" s="123"/>
      <c r="AK148" s="123"/>
      <c r="AL148" s="123"/>
    </row>
    <row r="149" spans="1:38" s="100" customFormat="1" ht="17.25" customHeight="1" x14ac:dyDescent="0.25">
      <c r="A149" s="190"/>
      <c r="B149" s="190"/>
      <c r="C149" s="100" t="s">
        <v>18</v>
      </c>
      <c r="D149" s="397">
        <f>Talnagögn!$AH34</f>
        <v>60.291972034396778</v>
      </c>
      <c r="E149" s="341"/>
      <c r="F149" s="341">
        <f>Talnagögn!$AH34-Talnagögn!$AG34</f>
        <v>-2.7609698725250524</v>
      </c>
      <c r="G149" s="341"/>
      <c r="H149" s="341">
        <f>Talnagögn!AH34-Talnagögn!R34</f>
        <v>-176.60057158309849</v>
      </c>
      <c r="I149" s="341"/>
      <c r="J149" s="341">
        <f>Talnagögn!AH34-Talnagögn!C34</f>
        <v>-72.407589772063616</v>
      </c>
      <c r="K149" s="341"/>
      <c r="L149" s="341">
        <f>Talnagögn!BA44-Talnagögn!AH34</f>
        <v>-8.1533061112237988</v>
      </c>
      <c r="M149" s="341"/>
      <c r="N149" s="341">
        <f>Talnagögn!BA54-Talnagögn!AH34</f>
        <v>-8.1533061112237988</v>
      </c>
      <c r="O149" s="341"/>
      <c r="P149" s="341">
        <f>Talnagögn!BK44-Talnagögn!AH34</f>
        <v>-41.94372421669091</v>
      </c>
      <c r="Q149" s="341"/>
      <c r="R149" s="341">
        <f>Talnagögn!BK54-Talnagögn!AH34</f>
        <v>-41.94372421669091</v>
      </c>
      <c r="S149" s="34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123"/>
      <c r="AJ149" s="123"/>
      <c r="AK149" s="123"/>
      <c r="AL149" s="123"/>
    </row>
    <row r="150" spans="1:38" s="100" customFormat="1" ht="17.25" customHeight="1" x14ac:dyDescent="0.25">
      <c r="A150" s="190"/>
      <c r="B150" s="190"/>
      <c r="C150" s="100" t="s">
        <v>27</v>
      </c>
      <c r="D150" s="399">
        <f>Talnagögn!$AH35</f>
        <v>42.059940213531519</v>
      </c>
      <c r="E150" s="341"/>
      <c r="F150" s="341">
        <f>Talnagögn!$AH35-Talnagögn!$AG35</f>
        <v>10.014824087738795</v>
      </c>
      <c r="G150" s="341"/>
      <c r="H150" s="341">
        <f>Talnagögn!AH35-Talnagögn!R35</f>
        <v>-142.97969339085819</v>
      </c>
      <c r="I150" s="341"/>
      <c r="J150" s="341">
        <f>Talnagögn!AH35-Talnagögn!C35</f>
        <v>-196.24205626035496</v>
      </c>
      <c r="K150" s="341"/>
      <c r="L150" s="341">
        <f>Talnagögn!BA45-Talnagögn!AH35</f>
        <v>-8.5079143920075921</v>
      </c>
      <c r="M150" s="341"/>
      <c r="N150" s="341">
        <f>Talnagögn!BA55-Talnagögn!AH35</f>
        <v>-8.5079143920075921</v>
      </c>
      <c r="O150" s="341"/>
      <c r="P150" s="341">
        <f>Talnagögn!BK45-Talnagögn!AH35</f>
        <v>-12.064008138843789</v>
      </c>
      <c r="Q150" s="341"/>
      <c r="R150" s="341">
        <f>Talnagögn!BK55-Talnagögn!AH35</f>
        <v>-12.064008138843789</v>
      </c>
      <c r="S150" s="34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123"/>
      <c r="AJ150" s="123"/>
      <c r="AK150" s="123"/>
      <c r="AL150" s="123"/>
    </row>
    <row r="151" spans="1:38" s="100" customFormat="1" ht="17.25" customHeight="1" x14ac:dyDescent="0.25">
      <c r="A151" s="190"/>
      <c r="B151" s="201"/>
      <c r="C151" s="211" t="s">
        <v>2</v>
      </c>
      <c r="D151" s="341">
        <f>Talnagögn!$AH36</f>
        <v>179.70779999999999</v>
      </c>
      <c r="E151" s="341"/>
      <c r="F151" s="341">
        <f>Talnagögn!$AH36-Talnagögn!$AG36</f>
        <v>0.51895999999999276</v>
      </c>
      <c r="G151" s="341"/>
      <c r="H151" s="341">
        <f>Talnagögn!AH36-Talnagögn!R36</f>
        <v>60.270406693838567</v>
      </c>
      <c r="I151" s="341"/>
      <c r="J151" s="341">
        <f>Talnagögn!AH36-Talnagögn!C36</f>
        <v>118.13346564245415</v>
      </c>
      <c r="K151" s="341"/>
      <c r="L151" s="341">
        <f>Talnagögn!BA46-Talnagögn!AH36</f>
        <v>-68.385361438579807</v>
      </c>
      <c r="M151" s="341"/>
      <c r="N151" s="341">
        <f>Talnagögn!BA56-Talnagögn!AH36</f>
        <v>-68.385361438579807</v>
      </c>
      <c r="O151" s="341"/>
      <c r="P151" s="341">
        <f>Talnagögn!BK46-Talnagögn!AH36</f>
        <v>-68.419592632337384</v>
      </c>
      <c r="Q151" s="341"/>
      <c r="R151" s="341">
        <f>Talnagögn!BK56-Talnagögn!AH36</f>
        <v>-68.419592632337384</v>
      </c>
      <c r="S151" s="34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123"/>
      <c r="AJ151" s="123"/>
      <c r="AK151" s="123"/>
      <c r="AL151" s="123"/>
    </row>
    <row r="152" spans="1:38" s="100" customFormat="1" x14ac:dyDescent="0.25">
      <c r="A152" s="190"/>
      <c r="B152" s="190"/>
      <c r="C152" s="100" t="s">
        <v>3</v>
      </c>
      <c r="D152" s="396">
        <f>Talnagögn!$AH37</f>
        <v>12.632049358188397</v>
      </c>
      <c r="E152" s="341"/>
      <c r="F152" s="341">
        <f>Talnagögn!$AH37-Talnagögn!$AG37</f>
        <v>1.6051641884739638</v>
      </c>
      <c r="G152" s="341"/>
      <c r="H152" s="341">
        <f>Talnagögn!AH37-Talnagögn!R37</f>
        <v>-38.312342406872176</v>
      </c>
      <c r="I152" s="341"/>
      <c r="J152" s="341">
        <f>Talnagögn!AH37-Talnagögn!C37</f>
        <v>-37.703721145119289</v>
      </c>
      <c r="K152" s="341"/>
      <c r="L152" s="341">
        <f>Talnagögn!BA47-Talnagögn!AH37</f>
        <v>-2.4118696828874135</v>
      </c>
      <c r="M152" s="341"/>
      <c r="N152" s="341">
        <f>Talnagögn!BA57-Talnagögn!AH37</f>
        <v>-2.4118696828874135</v>
      </c>
      <c r="O152" s="341"/>
      <c r="P152" s="341">
        <f>Talnagögn!BK47-Talnagögn!AH37</f>
        <v>-2.3496237585688959</v>
      </c>
      <c r="Q152" s="341"/>
      <c r="R152" s="341">
        <f>Talnagögn!BK57-Talnagögn!AH37</f>
        <v>-2.3496237585688959</v>
      </c>
      <c r="S152" s="34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123"/>
      <c r="AJ152" s="123"/>
      <c r="AK152" s="123"/>
      <c r="AL152" s="123"/>
    </row>
    <row r="153" spans="1:38" s="100" customFormat="1" x14ac:dyDescent="0.25">
      <c r="A153" s="190"/>
      <c r="B153" s="190"/>
      <c r="C153" s="139" t="s">
        <v>4</v>
      </c>
      <c r="D153" s="342">
        <f>Talnagögn!$AH38</f>
        <v>1766.8857585528001</v>
      </c>
      <c r="E153" s="342"/>
      <c r="F153" s="342">
        <f>Talnagögn!$AH38-Talnagögn!$AG38</f>
        <v>103.09834441615635</v>
      </c>
      <c r="G153" s="342"/>
      <c r="H153" s="342">
        <f>Talnagögn!AH38-Talnagögn!R38</f>
        <v>-391.46699750852781</v>
      </c>
      <c r="I153" s="342"/>
      <c r="J153" s="342">
        <f>Talnagögn!AH38-Talnagögn!C38</f>
        <v>-73.649540993856817</v>
      </c>
      <c r="K153" s="342"/>
      <c r="L153" s="342">
        <f>Talnagögn!BA48-Talnagögn!AH38</f>
        <v>-893.11191614031748</v>
      </c>
      <c r="M153" s="342"/>
      <c r="N153" s="342">
        <f>Talnagögn!BA58-Talnagögn!AH38</f>
        <v>-938.14991769814787</v>
      </c>
      <c r="O153" s="342"/>
      <c r="P153" s="342">
        <f>Talnagögn!BK48-Talnagögn!AH38</f>
        <v>-1357.9220849077824</v>
      </c>
      <c r="Q153" s="342"/>
      <c r="R153" s="342">
        <f>Talnagögn!BK58-Talnagögn!AH38</f>
        <v>-1359.9509102454804</v>
      </c>
      <c r="S153" s="342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123"/>
      <c r="AJ153" s="123"/>
      <c r="AK153" s="123"/>
      <c r="AL153" s="123"/>
    </row>
    <row r="154" spans="1:38" s="100" customFormat="1" x14ac:dyDescent="0.25">
      <c r="A154" s="190"/>
      <c r="B154" s="190"/>
      <c r="C154" s="212"/>
      <c r="D154" s="120"/>
      <c r="E154" s="201"/>
      <c r="F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123"/>
      <c r="AJ154" s="123"/>
      <c r="AK154" s="123"/>
      <c r="AL154" s="123"/>
    </row>
    <row r="155" spans="1:38" s="100" customFormat="1" x14ac:dyDescent="0.25">
      <c r="A155" s="190"/>
      <c r="B155" s="190"/>
      <c r="C155" s="212"/>
      <c r="D155" s="120"/>
      <c r="E155" s="201"/>
      <c r="F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123"/>
      <c r="AJ155" s="123"/>
      <c r="AK155" s="123"/>
      <c r="AL155" s="123"/>
    </row>
    <row r="156" spans="1:38" s="100" customFormat="1" x14ac:dyDescent="0.25">
      <c r="A156" s="190"/>
      <c r="B156" s="190"/>
      <c r="C156" s="212"/>
      <c r="D156" s="120"/>
      <c r="E156" s="201"/>
      <c r="F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123"/>
      <c r="AJ156" s="123"/>
      <c r="AK156" s="123"/>
      <c r="AL156" s="123"/>
    </row>
    <row r="157" spans="1:38" s="100" customFormat="1" x14ac:dyDescent="0.25">
      <c r="A157" s="190"/>
      <c r="B157" s="190"/>
      <c r="C157" s="212"/>
      <c r="D157" s="120"/>
      <c r="E157" s="201"/>
      <c r="F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123"/>
      <c r="AJ157" s="123"/>
      <c r="AK157" s="123"/>
      <c r="AL157" s="123"/>
    </row>
    <row r="158" spans="1:38" s="100" customFormat="1" x14ac:dyDescent="0.25">
      <c r="A158" s="190"/>
      <c r="B158" s="190"/>
      <c r="C158" s="212"/>
      <c r="D158" s="120"/>
      <c r="E158" s="201"/>
      <c r="F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123"/>
      <c r="AJ158" s="123"/>
      <c r="AK158" s="123"/>
      <c r="AL158" s="123"/>
    </row>
    <row r="159" spans="1:38" s="227" customFormat="1" x14ac:dyDescent="0.25">
      <c r="A159" s="292"/>
      <c r="B159" s="292"/>
      <c r="C159" s="296"/>
      <c r="D159" s="293"/>
      <c r="E159" s="297"/>
      <c r="F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4"/>
      <c r="AJ159" s="294"/>
      <c r="AK159" s="294"/>
      <c r="AL159" s="294"/>
    </row>
    <row r="160" spans="1:38" s="100" customFormat="1" x14ac:dyDescent="0.25">
      <c r="A160" s="190"/>
      <c r="B160" s="190"/>
      <c r="C160" s="212"/>
      <c r="D160" s="120"/>
      <c r="E160" s="201"/>
      <c r="F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123"/>
      <c r="AJ160" s="123"/>
      <c r="AK160" s="123"/>
      <c r="AL160" s="123"/>
    </row>
    <row r="161" spans="1:71" s="100" customFormat="1" x14ac:dyDescent="0.25">
      <c r="A161" s="190"/>
      <c r="B161" s="190"/>
      <c r="C161" s="212"/>
      <c r="D161" s="120"/>
      <c r="E161" s="201"/>
      <c r="F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123"/>
      <c r="AJ161" s="123"/>
      <c r="AK161" s="123"/>
      <c r="AL161" s="123"/>
    </row>
    <row r="162" spans="1:71" s="100" customFormat="1" ht="30.75" x14ac:dyDescent="0.4">
      <c r="A162" s="190"/>
      <c r="B162" s="190"/>
      <c r="C162" s="218" t="s">
        <v>71</v>
      </c>
      <c r="D162" s="120"/>
      <c r="U162" s="295" t="s">
        <v>82</v>
      </c>
      <c r="AL162" s="123"/>
      <c r="AN162" s="295" t="s">
        <v>82</v>
      </c>
      <c r="BG162" s="295" t="s">
        <v>125</v>
      </c>
      <c r="BS162" s="295" t="s">
        <v>126</v>
      </c>
    </row>
    <row r="163" spans="1:71" s="100" customFormat="1" x14ac:dyDescent="0.25">
      <c r="A163" s="190"/>
      <c r="B163" s="190"/>
      <c r="D163" s="120"/>
    </row>
    <row r="164" spans="1:71" s="100" customFormat="1" x14ac:dyDescent="0.25">
      <c r="A164" s="190"/>
      <c r="B164" s="190"/>
      <c r="D164" s="120"/>
      <c r="AL164" s="123"/>
    </row>
    <row r="165" spans="1:71" s="189" customFormat="1" x14ac:dyDescent="0.25">
      <c r="A165" s="217"/>
      <c r="B165" s="217"/>
      <c r="D165" s="187"/>
    </row>
    <row r="166" spans="1:71" s="189" customFormat="1" ht="26.25" customHeight="1" x14ac:dyDescent="0.25">
      <c r="A166" s="217"/>
      <c r="B166" s="184"/>
      <c r="C166" s="218"/>
      <c r="D166" s="187"/>
    </row>
    <row r="167" spans="1:71" s="100" customFormat="1" x14ac:dyDescent="0.25">
      <c r="A167" s="190"/>
      <c r="B167" s="190"/>
      <c r="D167" s="120"/>
      <c r="AL167" s="123"/>
    </row>
    <row r="168" spans="1:71" s="100" customFormat="1" x14ac:dyDescent="0.25">
      <c r="A168" s="190"/>
      <c r="B168" s="190"/>
      <c r="D168" s="120"/>
      <c r="AL168" s="123"/>
    </row>
    <row r="169" spans="1:71" s="100" customFormat="1" x14ac:dyDescent="0.25">
      <c r="A169" s="190"/>
      <c r="B169" s="190"/>
      <c r="D169" s="120"/>
      <c r="O169" s="119"/>
      <c r="AL169" s="123"/>
    </row>
    <row r="170" spans="1:71" s="100" customFormat="1" x14ac:dyDescent="0.25">
      <c r="A170" s="190"/>
      <c r="B170" s="190"/>
      <c r="D170" s="120"/>
      <c r="AL170" s="123"/>
    </row>
    <row r="171" spans="1:71" s="100" customFormat="1" x14ac:dyDescent="0.25">
      <c r="A171" s="190"/>
      <c r="B171" s="190"/>
      <c r="D171" s="120"/>
      <c r="AL171" s="123"/>
    </row>
    <row r="172" spans="1:71" s="100" customFormat="1" x14ac:dyDescent="0.25">
      <c r="A172" s="190"/>
      <c r="B172" s="190"/>
      <c r="D172" s="120"/>
      <c r="AL172" s="123"/>
    </row>
    <row r="173" spans="1:71" s="100" customFormat="1" x14ac:dyDescent="0.25">
      <c r="A173" s="190"/>
      <c r="B173" s="190"/>
      <c r="D173" s="120"/>
      <c r="AL173" s="123"/>
    </row>
    <row r="174" spans="1:71" s="100" customFormat="1" x14ac:dyDescent="0.25">
      <c r="A174" s="190"/>
      <c r="B174" s="190"/>
      <c r="D174" s="120"/>
      <c r="AL174" s="123"/>
    </row>
    <row r="175" spans="1:71" s="100" customFormat="1" x14ac:dyDescent="0.25">
      <c r="A175" s="190"/>
      <c r="B175" s="190"/>
      <c r="D175" s="120"/>
      <c r="AL175" s="123"/>
    </row>
    <row r="176" spans="1:71" s="100" customFormat="1" x14ac:dyDescent="0.25">
      <c r="A176" s="190"/>
      <c r="B176" s="190"/>
      <c r="D176" s="120"/>
      <c r="AL176" s="123"/>
    </row>
    <row r="177" spans="1:38" s="100" customFormat="1" x14ac:dyDescent="0.25">
      <c r="A177" s="190"/>
      <c r="B177" s="190"/>
      <c r="D177" s="120"/>
      <c r="AL177" s="123"/>
    </row>
    <row r="178" spans="1:38" s="100" customFormat="1" x14ac:dyDescent="0.25">
      <c r="A178" s="190"/>
      <c r="B178" s="190"/>
      <c r="D178" s="120"/>
      <c r="AL178" s="123"/>
    </row>
    <row r="179" spans="1:38" s="100" customFormat="1" x14ac:dyDescent="0.25">
      <c r="A179" s="219"/>
      <c r="B179" s="219"/>
      <c r="D179" s="120"/>
      <c r="AL179" s="123"/>
    </row>
    <row r="180" spans="1:38" s="100" customFormat="1" x14ac:dyDescent="0.25">
      <c r="A180" s="190"/>
      <c r="B180" s="190"/>
      <c r="D180" s="120"/>
      <c r="AL180" s="123"/>
    </row>
    <row r="181" spans="1:38" s="100" customFormat="1" x14ac:dyDescent="0.25">
      <c r="A181" s="190"/>
      <c r="B181" s="190"/>
      <c r="D181" s="120"/>
      <c r="AL181" s="123"/>
    </row>
    <row r="182" spans="1:38" s="100" customFormat="1" x14ac:dyDescent="0.25">
      <c r="A182" s="190"/>
      <c r="B182" s="190"/>
      <c r="D182" s="120"/>
      <c r="AL182" s="123"/>
    </row>
    <row r="183" spans="1:38" s="100" customFormat="1" x14ac:dyDescent="0.25">
      <c r="A183" s="190"/>
      <c r="B183" s="190"/>
      <c r="D183" s="120"/>
      <c r="AL183" s="123"/>
    </row>
    <row r="184" spans="1:38" s="100" customFormat="1" x14ac:dyDescent="0.25">
      <c r="A184" s="190"/>
      <c r="B184" s="190"/>
      <c r="D184" s="120"/>
      <c r="AL184" s="123"/>
    </row>
    <row r="185" spans="1:38" s="100" customFormat="1" x14ac:dyDescent="0.25">
      <c r="A185" s="190"/>
      <c r="B185" s="190"/>
      <c r="D185" s="120"/>
      <c r="AL185" s="123"/>
    </row>
    <row r="186" spans="1:38" s="100" customFormat="1" x14ac:dyDescent="0.25">
      <c r="A186" s="190"/>
      <c r="B186" s="190"/>
      <c r="D186" s="120"/>
      <c r="AL186" s="123"/>
    </row>
    <row r="187" spans="1:38" s="100" customFormat="1" ht="26.25" x14ac:dyDescent="0.25">
      <c r="A187" s="190"/>
      <c r="B187" s="190"/>
      <c r="C187" s="289" t="s">
        <v>131</v>
      </c>
      <c r="D187" s="120"/>
      <c r="AL187" s="123"/>
    </row>
    <row r="188" spans="1:38" s="100" customFormat="1" ht="56.25" customHeight="1" x14ac:dyDescent="0.25">
      <c r="A188" s="190"/>
      <c r="D188" s="343" t="s">
        <v>58</v>
      </c>
      <c r="E188" s="343"/>
      <c r="F188" s="343" t="s">
        <v>72</v>
      </c>
      <c r="G188" s="343"/>
      <c r="H188" s="343" t="s">
        <v>30</v>
      </c>
      <c r="I188" s="343"/>
      <c r="J188" s="343" t="s">
        <v>25</v>
      </c>
      <c r="K188" s="343"/>
      <c r="L188" s="343" t="s">
        <v>94</v>
      </c>
      <c r="M188" s="343"/>
      <c r="N188" s="343" t="s">
        <v>92</v>
      </c>
      <c r="O188" s="343"/>
      <c r="AL188" s="123"/>
    </row>
    <row r="189" spans="1:38" s="100" customFormat="1" ht="17.25" customHeight="1" x14ac:dyDescent="0.25">
      <c r="A189" s="190"/>
      <c r="B189" s="190"/>
      <c r="C189" s="220" t="s">
        <v>6</v>
      </c>
      <c r="D189" s="379">
        <f>Talnagögn!AH61/Talnagögn!$AH$68</f>
        <v>4.6376934271565783E-4</v>
      </c>
      <c r="E189" s="344"/>
      <c r="F189" s="344">
        <f>Talnagögn!AH61/Talnagögn!AG61-1</f>
        <v>3.9883556930001784E-2</v>
      </c>
      <c r="G189" s="344"/>
      <c r="H189" s="344">
        <f>Talnagögn!AH61/Talnagögn!R61-1</f>
        <v>-0.98307252889283803</v>
      </c>
      <c r="I189" s="344"/>
      <c r="J189" s="344">
        <f>Talnagögn!AH61/Talnagögn!C61-1</f>
        <v>-0.98218983218705846</v>
      </c>
      <c r="K189" s="344"/>
      <c r="L189" s="344">
        <f>Talnagögn!BA70/Talnagögn!AH61-1</f>
        <v>-1.3592508847494411E-2</v>
      </c>
      <c r="M189" s="344"/>
      <c r="N189" s="344">
        <f>Talnagögn!BK70/Talnagögn!AH61-1</f>
        <v>-1.3592508847494411E-2</v>
      </c>
      <c r="O189" s="344"/>
      <c r="AL189" s="123"/>
    </row>
    <row r="190" spans="1:38" s="100" customFormat="1" ht="17.25" customHeight="1" x14ac:dyDescent="0.25">
      <c r="A190" s="190"/>
      <c r="B190" s="190"/>
      <c r="C190" s="220" t="s">
        <v>7</v>
      </c>
      <c r="D190" s="380">
        <f>Talnagögn!AH62/Talnagögn!$AH$68</f>
        <v>0</v>
      </c>
      <c r="E190" s="344"/>
      <c r="F190" s="344" t="s">
        <v>67</v>
      </c>
      <c r="G190" s="344"/>
      <c r="H190" s="344" t="s">
        <v>67</v>
      </c>
      <c r="I190" s="344"/>
      <c r="J190" s="344">
        <f>Talnagögn!AH62/Talnagögn!C62-1</f>
        <v>-1</v>
      </c>
      <c r="K190" s="344"/>
      <c r="L190" s="344" t="s">
        <v>67</v>
      </c>
      <c r="M190" s="344"/>
      <c r="N190" s="344" t="s">
        <v>67</v>
      </c>
      <c r="O190" s="344"/>
      <c r="AL190" s="123"/>
    </row>
    <row r="191" spans="1:38" s="100" customFormat="1" ht="17.25" customHeight="1" x14ac:dyDescent="0.25">
      <c r="A191" s="190"/>
      <c r="B191" s="190"/>
      <c r="C191" s="220" t="s">
        <v>60</v>
      </c>
      <c r="D191" s="398">
        <f>Talnagögn!AH63/Talnagögn!$AH$68</f>
        <v>0.67823755240084527</v>
      </c>
      <c r="E191" s="344"/>
      <c r="F191" s="344">
        <f>Talnagögn!AH63/Talnagögn!AG63-1</f>
        <v>1.0308064745902845E-2</v>
      </c>
      <c r="G191" s="344"/>
      <c r="H191" s="344">
        <f>Talnagögn!AH63/Talnagögn!R63-1</f>
        <v>2.0599455585789728</v>
      </c>
      <c r="I191" s="344"/>
      <c r="J191" s="344">
        <f>Talnagögn!AH63/Talnagögn!C63-1</f>
        <v>1.3305276505808745</v>
      </c>
      <c r="K191" s="344"/>
      <c r="L191" s="344">
        <f>Talnagögn!BA72/Talnagögn!AH63-1</f>
        <v>2.8111321042118442E-2</v>
      </c>
      <c r="M191" s="344"/>
      <c r="N191" s="344">
        <f>Talnagögn!BK72/Talnagögn!AH63-1</f>
        <v>2.7455228402049503E-2</v>
      </c>
      <c r="O191" s="344"/>
      <c r="AL191" s="123"/>
    </row>
    <row r="192" spans="1:38" s="100" customFormat="1" ht="17.25" customHeight="1" x14ac:dyDescent="0.25">
      <c r="A192" s="190"/>
      <c r="B192" s="190"/>
      <c r="C192" s="220" t="s">
        <v>61</v>
      </c>
      <c r="D192" s="389">
        <f>Talnagögn!AH64/Talnagögn!$AH$68</f>
        <v>0.23720532153995399</v>
      </c>
      <c r="E192" s="344"/>
      <c r="F192" s="344">
        <f>Talnagögn!AH64/Talnagögn!AG64-1</f>
        <v>0.13687736444378951</v>
      </c>
      <c r="G192" s="344"/>
      <c r="H192" s="344">
        <f>Talnagögn!AH64/Talnagögn!R64-1</f>
        <v>0.25288457612608184</v>
      </c>
      <c r="I192" s="344"/>
      <c r="J192" s="344">
        <f>Talnagögn!AH64/Talnagögn!C64-1</f>
        <v>1.260811763568507</v>
      </c>
      <c r="K192" s="344"/>
      <c r="L192" s="344">
        <f>Talnagögn!BA73/Talnagögn!AH64-1</f>
        <v>-8.5016842068771137E-2</v>
      </c>
      <c r="M192" s="344"/>
      <c r="N192" s="344">
        <f>Talnagögn!BK73/Talnagögn!AH64-1</f>
        <v>-0.21106075039827565</v>
      </c>
      <c r="O192" s="344"/>
      <c r="AL192" s="123"/>
    </row>
    <row r="193" spans="1:38" s="100" customFormat="1" ht="17.25" customHeight="1" x14ac:dyDescent="0.25">
      <c r="A193" s="190"/>
      <c r="B193" s="190"/>
      <c r="C193" s="220" t="s">
        <v>8</v>
      </c>
      <c r="D193" s="381">
        <f>Talnagögn!AH65/Talnagögn!$AH$68</f>
        <v>3.2607124962250669E-3</v>
      </c>
      <c r="E193" s="344"/>
      <c r="F193" s="344">
        <f>Talnagögn!AH65/Talnagögn!AG65-1</f>
        <v>3.7443889160890143E-2</v>
      </c>
      <c r="G193" s="344"/>
      <c r="H193" s="344">
        <f>Talnagögn!AH65/Talnagögn!R65-1</f>
        <v>-0.10994797214314433</v>
      </c>
      <c r="I193" s="344"/>
      <c r="J193" s="344">
        <f>Talnagögn!AH65/Talnagögn!C65-1</f>
        <v>-9.2019688117190523E-2</v>
      </c>
      <c r="K193" s="344"/>
      <c r="L193" s="344">
        <f>Talnagögn!BA74/Talnagögn!AH65-1</f>
        <v>-7.6843280443954387E-2</v>
      </c>
      <c r="M193" s="344"/>
      <c r="N193" s="344">
        <f>Talnagögn!BK74/Talnagögn!AH65-1</f>
        <v>-6.4414864736159538E-2</v>
      </c>
      <c r="O193" s="344"/>
      <c r="AL193" s="123"/>
    </row>
    <row r="194" spans="1:38" s="100" customFormat="1" ht="17.25" customHeight="1" x14ac:dyDescent="0.25">
      <c r="A194" s="190"/>
      <c r="B194" s="190"/>
      <c r="C194" s="220" t="s">
        <v>24</v>
      </c>
      <c r="D194" s="382">
        <f>Talnagögn!AH66/Talnagögn!$AH$68</f>
        <v>7.8388826391444621E-2</v>
      </c>
      <c r="E194" s="344"/>
      <c r="F194" s="344">
        <f>Talnagögn!AH66/Talnagögn!AG66-1</f>
        <v>-0.19605147743281726</v>
      </c>
      <c r="G194" s="344"/>
      <c r="H194" s="344">
        <f>Talnagögn!AH66/Talnagögn!R66-1</f>
        <v>1.7482480969666949</v>
      </c>
      <c r="I194" s="344"/>
      <c r="J194" s="344">
        <f>Talnagögn!AH66/Talnagögn!C66-1</f>
        <v>500.55971369249716</v>
      </c>
      <c r="K194" s="344"/>
      <c r="L194" s="344">
        <f>Talnagögn!BA75/Talnagögn!AH66-1</f>
        <v>-0.8475265687681508</v>
      </c>
      <c r="M194" s="344"/>
      <c r="N194" s="344">
        <f>Talnagögn!BK75/Talnagögn!AH66-1</f>
        <v>-0.84131930596871296</v>
      </c>
      <c r="O194" s="344"/>
      <c r="AL194" s="123"/>
    </row>
    <row r="195" spans="1:38" s="100" customFormat="1" ht="17.25" customHeight="1" x14ac:dyDescent="0.25">
      <c r="A195" s="190"/>
      <c r="B195" s="190"/>
      <c r="C195" s="221" t="s">
        <v>19</v>
      </c>
      <c r="D195" s="344">
        <f>Talnagögn!AH67/Talnagögn!$AH$68</f>
        <v>2.4438178288152214E-3</v>
      </c>
      <c r="E195" s="344"/>
      <c r="F195" s="344">
        <f>Talnagögn!AH67/Talnagögn!AG67-1</f>
        <v>-0.15739249715713266</v>
      </c>
      <c r="G195" s="344"/>
      <c r="H195" s="344">
        <f>Talnagögn!AH67/Talnagögn!R67-1</f>
        <v>-0.19926237636162558</v>
      </c>
      <c r="I195" s="344"/>
      <c r="J195" s="344">
        <f>Talnagögn!AH67/Talnagögn!C67-1</f>
        <v>-0.25752191706458805</v>
      </c>
      <c r="K195" s="344"/>
      <c r="L195" s="344">
        <f>Talnagögn!BA76/Talnagögn!AH67-1</f>
        <v>0.13241087766169679</v>
      </c>
      <c r="M195" s="344"/>
      <c r="N195" s="344">
        <f>Talnagögn!BK76/Talnagögn!AH67-1</f>
        <v>0.1378905398083774</v>
      </c>
      <c r="O195" s="344"/>
      <c r="AL195" s="123"/>
    </row>
    <row r="196" spans="1:38" s="100" customFormat="1" ht="17.25" customHeight="1" x14ac:dyDescent="0.25">
      <c r="A196" s="190"/>
      <c r="B196" s="190"/>
      <c r="C196" s="222" t="s">
        <v>4</v>
      </c>
      <c r="D196" s="378">
        <f>Talnagögn!AH68/Talnagögn!$AH$68</f>
        <v>1</v>
      </c>
      <c r="E196" s="345"/>
      <c r="F196" s="345">
        <f>Talnagögn!AH68/Talnagögn!AG68-1</f>
        <v>1.6303520853413245E-2</v>
      </c>
      <c r="G196" s="345"/>
      <c r="H196" s="345">
        <f>Talnagögn!AH68/Talnagögn!R68-1</f>
        <v>1.1114255907102462</v>
      </c>
      <c r="I196" s="345"/>
      <c r="J196" s="345">
        <f>Talnagögn!AH68/Talnagögn!C68-1</f>
        <v>1.2232027460374209</v>
      </c>
      <c r="K196" s="345"/>
      <c r="L196" s="345">
        <f>Talnagögn!BA77/Talnagögn!AH68-1</f>
        <v>-6.7470186412306843E-2</v>
      </c>
      <c r="M196" s="345"/>
      <c r="N196" s="345">
        <f>Talnagögn!BK77/Talnagögn!AH68-1</f>
        <v>-9.7272962049700262E-2</v>
      </c>
      <c r="O196" s="345"/>
      <c r="AL196" s="123"/>
    </row>
    <row r="197" spans="1:38" s="100" customFormat="1" ht="17.25" customHeight="1" x14ac:dyDescent="0.25">
      <c r="A197" s="190"/>
      <c r="B197" s="190"/>
      <c r="C197" s="222"/>
      <c r="D197" s="273"/>
      <c r="E197" s="273"/>
      <c r="F197" s="273"/>
      <c r="G197" s="273"/>
      <c r="H197" s="273"/>
      <c r="I197" s="273"/>
      <c r="J197" s="273"/>
      <c r="K197" s="273"/>
      <c r="L197" s="273"/>
      <c r="M197" s="273"/>
      <c r="N197" s="273"/>
      <c r="O197" s="273"/>
      <c r="AL197" s="123"/>
    </row>
    <row r="198" spans="1:38" s="100" customFormat="1" x14ac:dyDescent="0.25">
      <c r="A198" s="190"/>
      <c r="B198" s="190"/>
      <c r="C198" s="222"/>
      <c r="D198" s="109"/>
      <c r="E198" s="109"/>
      <c r="F198" s="109"/>
      <c r="G198" s="109"/>
      <c r="H198" s="107"/>
      <c r="I198" s="107"/>
      <c r="J198" s="109"/>
      <c r="K198" s="109"/>
      <c r="L198" s="209"/>
      <c r="M198" s="210"/>
      <c r="N198" s="210"/>
      <c r="O198" s="210"/>
      <c r="AL198" s="123"/>
    </row>
    <row r="199" spans="1:38" s="100" customFormat="1" ht="30.75" x14ac:dyDescent="0.25">
      <c r="A199" s="190"/>
      <c r="B199" s="190"/>
      <c r="C199" s="289" t="s">
        <v>158</v>
      </c>
      <c r="D199" s="273"/>
      <c r="E199" s="273"/>
      <c r="F199" s="273"/>
      <c r="G199" s="273"/>
      <c r="H199" s="107"/>
      <c r="I199" s="107"/>
      <c r="J199" s="273"/>
      <c r="K199" s="273"/>
      <c r="L199" s="209"/>
      <c r="M199" s="210"/>
      <c r="N199" s="210"/>
      <c r="O199" s="210"/>
      <c r="AL199" s="123"/>
    </row>
    <row r="200" spans="1:38" s="100" customFormat="1" ht="56.25" customHeight="1" x14ac:dyDescent="0.25">
      <c r="A200" s="190"/>
      <c r="D200" s="343" t="s">
        <v>105</v>
      </c>
      <c r="E200" s="343"/>
      <c r="F200" s="343" t="s">
        <v>72</v>
      </c>
      <c r="G200" s="343"/>
      <c r="H200" s="343" t="s">
        <v>30</v>
      </c>
      <c r="I200" s="343"/>
      <c r="J200" s="343" t="s">
        <v>25</v>
      </c>
      <c r="K200" s="343"/>
      <c r="L200" s="343" t="s">
        <v>94</v>
      </c>
      <c r="M200" s="343"/>
      <c r="N200" s="343" t="s">
        <v>92</v>
      </c>
      <c r="O200" s="343"/>
      <c r="AL200" s="123"/>
    </row>
    <row r="201" spans="1:38" s="100" customFormat="1" ht="17.25" customHeight="1" x14ac:dyDescent="0.25">
      <c r="A201" s="190"/>
      <c r="B201" s="190"/>
      <c r="C201" s="223" t="s">
        <v>6</v>
      </c>
      <c r="D201" s="341">
        <f>Talnagögn!AH61</f>
        <v>0.93069417912000008</v>
      </c>
      <c r="E201" s="341"/>
      <c r="F201" s="341">
        <f>Talnagögn!AH61-Talnagögn!AG61</f>
        <v>3.5695721920000034E-2</v>
      </c>
      <c r="G201" s="341"/>
      <c r="H201" s="341">
        <f>Talnagögn!AH61-Talnagögn!R61</f>
        <v>-54.050594710880006</v>
      </c>
      <c r="I201" s="341"/>
      <c r="J201" s="341">
        <f>Talnagögn!AH61-Talnagögn!C61</f>
        <v>-51.325645508130002</v>
      </c>
      <c r="K201" s="341"/>
      <c r="L201" s="341">
        <f>Talnagögn!BA70-Talnagögn!AH61</f>
        <v>-1.2650468864000119E-2</v>
      </c>
      <c r="M201" s="341"/>
      <c r="N201" s="341">
        <f>Talnagögn!BK70-Talnagögn!AH61</f>
        <v>-1.2650468864000119E-2</v>
      </c>
      <c r="O201" s="341"/>
      <c r="AL201" s="123"/>
    </row>
    <row r="202" spans="1:38" s="100" customFormat="1" ht="17.25" customHeight="1" x14ac:dyDescent="0.25">
      <c r="A202" s="190"/>
      <c r="B202" s="190"/>
      <c r="C202" s="224" t="s">
        <v>7</v>
      </c>
      <c r="D202" s="341">
        <f>Talnagögn!AH71/Talnagögn!$AH$68</f>
        <v>0</v>
      </c>
      <c r="E202" s="341"/>
      <c r="F202" s="341">
        <f>Talnagögn!AH62-Talnagögn!AG62</f>
        <v>0</v>
      </c>
      <c r="G202" s="341"/>
      <c r="H202" s="341">
        <f>Talnagögn!AH62-Talnagögn!R62</f>
        <v>0</v>
      </c>
      <c r="I202" s="341"/>
      <c r="J202" s="341">
        <f>Talnagögn!AH62-Talnagögn!C62</f>
        <v>-41.70030188679246</v>
      </c>
      <c r="K202" s="341"/>
      <c r="L202" s="341">
        <f>Talnagögn!BA71-Talnagögn!AH62</f>
        <v>0</v>
      </c>
      <c r="M202" s="341"/>
      <c r="N202" s="341">
        <f>Talnagögn!BK71-Talnagögn!AH62</f>
        <v>0</v>
      </c>
      <c r="O202" s="341"/>
      <c r="AL202" s="123"/>
    </row>
    <row r="203" spans="1:38" s="100" customFormat="1" ht="17.25" customHeight="1" x14ac:dyDescent="0.25">
      <c r="A203" s="190"/>
      <c r="B203" s="190"/>
      <c r="C203" s="220" t="s">
        <v>60</v>
      </c>
      <c r="D203" s="397">
        <f>Talnagögn!AH72/Talnagögn!$AH$68</f>
        <v>0</v>
      </c>
      <c r="E203" s="341"/>
      <c r="F203" s="341">
        <f>Talnagögn!AH63-Talnagögn!AG63</f>
        <v>13.887053583940315</v>
      </c>
      <c r="G203" s="341"/>
      <c r="H203" s="341">
        <f>Talnagögn!AH63-Talnagögn!R63</f>
        <v>916.28132729649428</v>
      </c>
      <c r="I203" s="341"/>
      <c r="J203" s="341">
        <f>Talnagögn!AH63-Talnagögn!C63</f>
        <v>777.06337069277549</v>
      </c>
      <c r="K203" s="341"/>
      <c r="L203" s="341">
        <f>Talnagögn!BA72-Talnagögn!AH63</f>
        <v>38.262033556771485</v>
      </c>
      <c r="M203" s="341"/>
      <c r="N203" s="341">
        <f>Talnagögn!BK72-Talnagögn!AH63</f>
        <v>37.369032528002435</v>
      </c>
      <c r="O203" s="341"/>
      <c r="AL203" s="123"/>
    </row>
    <row r="204" spans="1:38" s="100" customFormat="1" ht="17.25" customHeight="1" x14ac:dyDescent="0.25">
      <c r="A204" s="190"/>
      <c r="B204" s="190"/>
      <c r="C204" s="225" t="s">
        <v>61</v>
      </c>
      <c r="D204" s="341">
        <f>Talnagögn!AH73/Talnagögn!$AH$68</f>
        <v>0</v>
      </c>
      <c r="E204" s="341"/>
      <c r="F204" s="341">
        <f>Talnagögn!AH64-Talnagögn!AG64</f>
        <v>57.312242781332088</v>
      </c>
      <c r="G204" s="341"/>
      <c r="H204" s="341">
        <f>Talnagögn!AH64-Talnagögn!R64</f>
        <v>96.081697702925283</v>
      </c>
      <c r="I204" s="341"/>
      <c r="J204" s="341">
        <f>Talnagögn!AH64-Talnagögn!C64</f>
        <v>265.46987000265858</v>
      </c>
      <c r="K204" s="341"/>
      <c r="L204" s="341">
        <f>Talnagögn!BA73-Talnagögn!AH64</f>
        <v>-40.470107534202953</v>
      </c>
      <c r="M204" s="341"/>
      <c r="N204" s="341">
        <f>Talnagögn!BK73-Talnagögn!AH64</f>
        <v>-100.47010753420295</v>
      </c>
      <c r="O204" s="341"/>
      <c r="AL204" s="123"/>
    </row>
    <row r="205" spans="1:38" s="100" customFormat="1" ht="17.25" customHeight="1" x14ac:dyDescent="0.25">
      <c r="A205" s="190"/>
      <c r="B205" s="190"/>
      <c r="C205" s="220" t="s">
        <v>8</v>
      </c>
      <c r="D205" s="394">
        <f>Talnagögn!AH74/Talnagögn!$AH$68</f>
        <v>0</v>
      </c>
      <c r="E205" s="341"/>
      <c r="F205" s="341">
        <f>Talnagögn!AH65-Talnagögn!AG65</f>
        <v>0.23617493431408576</v>
      </c>
      <c r="G205" s="341"/>
      <c r="H205" s="341">
        <f>Talnagögn!AH65-Talnagögn!R65</f>
        <v>-0.80833111968306604</v>
      </c>
      <c r="I205" s="341"/>
      <c r="J205" s="341">
        <f>Talnagögn!AH65-Talnagögn!C65</f>
        <v>-0.66316530112383809</v>
      </c>
      <c r="K205" s="341"/>
      <c r="L205" s="341">
        <f>Talnagögn!BA74-Talnagögn!AH65</f>
        <v>-0.50283252981465854</v>
      </c>
      <c r="M205" s="341"/>
      <c r="N205" s="341">
        <f>Talnagögn!BK74-Talnagögn!AH65</f>
        <v>-0.42150581294581357</v>
      </c>
      <c r="O205" s="341"/>
      <c r="AL205" s="123"/>
    </row>
    <row r="206" spans="1:38" s="100" customFormat="1" ht="17.25" customHeight="1" x14ac:dyDescent="0.25">
      <c r="A206" s="190"/>
      <c r="B206" s="190"/>
      <c r="C206" s="226" t="s">
        <v>24</v>
      </c>
      <c r="D206" s="341">
        <f>Talnagögn!AH75/Talnagögn!$AH$68</f>
        <v>0</v>
      </c>
      <c r="E206" s="341"/>
      <c r="F206" s="341">
        <f>Talnagögn!AH66-Talnagögn!AG66</f>
        <v>-38.361978865547911</v>
      </c>
      <c r="G206" s="341"/>
      <c r="H206" s="341">
        <f>Talnagögn!AH66-Talnagögn!R66</f>
        <v>100.07054198840527</v>
      </c>
      <c r="I206" s="341"/>
      <c r="J206" s="341">
        <f>Talnagögn!AH66-Talnagögn!C66</f>
        <v>156.99736791993388</v>
      </c>
      <c r="K206" s="341"/>
      <c r="L206" s="341">
        <f>Talnagögn!BA75-Talnagögn!AH66</f>
        <v>-133.32526185223239</v>
      </c>
      <c r="M206" s="341"/>
      <c r="N206" s="341">
        <f>Talnagögn!BK75-Talnagögn!AH66</f>
        <v>-132.34879106226819</v>
      </c>
      <c r="O206" s="341"/>
      <c r="AL206" s="123"/>
    </row>
    <row r="207" spans="1:38" s="100" customFormat="1" ht="17.25" customHeight="1" x14ac:dyDescent="0.25">
      <c r="A207" s="190"/>
      <c r="B207" s="190"/>
      <c r="C207" s="221" t="s">
        <v>19</v>
      </c>
      <c r="D207" s="341">
        <f>Talnagögn!AH76/Talnagögn!$AH$68</f>
        <v>0</v>
      </c>
      <c r="E207" s="341"/>
      <c r="F207" s="341">
        <f>Talnagögn!AH67-Talnagögn!AG67</f>
        <v>-0.91607808568999882</v>
      </c>
      <c r="G207" s="341"/>
      <c r="H207" s="341">
        <f>Talnagögn!AH67-Talnagögn!R67</f>
        <v>-1.2204187199469994</v>
      </c>
      <c r="I207" s="341"/>
      <c r="J207" s="341">
        <f>Talnagögn!AH67-Talnagögn!C67</f>
        <v>-1.7010001368169991</v>
      </c>
      <c r="K207" s="341"/>
      <c r="L207" s="341">
        <f>Talnagögn!BA76-Talnagögn!AH67</f>
        <v>0.64937782524245957</v>
      </c>
      <c r="M207" s="341"/>
      <c r="N207" s="341">
        <f>Talnagögn!BK76-Talnagögn!AH67</f>
        <v>0.67625153192512588</v>
      </c>
      <c r="O207" s="341"/>
      <c r="AL207" s="123"/>
    </row>
    <row r="208" spans="1:38" s="100" customFormat="1" ht="17.25" customHeight="1" x14ac:dyDescent="0.25">
      <c r="A208" s="190"/>
      <c r="B208" s="190"/>
      <c r="C208" s="222" t="s">
        <v>4</v>
      </c>
      <c r="D208" s="393">
        <f>Talnagögn!AH77/Talnagögn!$AH$68</f>
        <v>0</v>
      </c>
      <c r="E208" s="342"/>
      <c r="F208" s="342">
        <f>Talnagögn!AH68-Talnagögn!AG68</f>
        <v>32.193110070269086</v>
      </c>
      <c r="G208" s="342"/>
      <c r="H208" s="342">
        <f>Talnagögn!AH68-Talnagögn!R68</f>
        <v>1056.354222437315</v>
      </c>
      <c r="I208" s="342"/>
      <c r="J208" s="342">
        <f>Talnagögn!AH68-Talnagögn!C68</f>
        <v>1104.1404957825048</v>
      </c>
      <c r="K208" s="342"/>
      <c r="L208" s="342">
        <f>Talnagögn!BA77-Talnagögn!AH68</f>
        <v>-135.39944100310026</v>
      </c>
      <c r="M208" s="342"/>
      <c r="N208" s="342">
        <f>Talnagögn!BK77-Talnagögn!AH68</f>
        <v>-195.20777081835377</v>
      </c>
      <c r="O208" s="342"/>
      <c r="AL208" s="123"/>
    </row>
    <row r="209" spans="1:40" s="100" customFormat="1" ht="17.100000000000001" customHeight="1" x14ac:dyDescent="0.25">
      <c r="A209" s="190"/>
      <c r="B209" s="190"/>
      <c r="C209" s="222"/>
      <c r="D209" s="272"/>
      <c r="E209" s="272"/>
      <c r="F209" s="272"/>
      <c r="G209" s="272"/>
      <c r="H209" s="272"/>
      <c r="I209" s="272"/>
      <c r="J209" s="272"/>
      <c r="K209" s="272"/>
      <c r="L209" s="272"/>
      <c r="M209" s="272"/>
      <c r="N209" s="272"/>
      <c r="O209" s="272"/>
      <c r="AL209" s="123"/>
    </row>
    <row r="210" spans="1:40" s="227" customFormat="1" x14ac:dyDescent="0.25">
      <c r="A210" s="292"/>
      <c r="B210" s="292"/>
      <c r="D210" s="293"/>
      <c r="AL210" s="294"/>
    </row>
    <row r="211" spans="1:40" s="100" customFormat="1" x14ac:dyDescent="0.25">
      <c r="A211" s="190"/>
      <c r="B211" s="190"/>
      <c r="D211" s="120"/>
      <c r="AL211" s="123"/>
    </row>
    <row r="212" spans="1:40" s="100" customFormat="1" x14ac:dyDescent="0.25">
      <c r="A212" s="190"/>
      <c r="B212" s="190"/>
      <c r="D212" s="120"/>
      <c r="AL212" s="123"/>
    </row>
    <row r="213" spans="1:40" s="100" customFormat="1" ht="30.75" x14ac:dyDescent="0.4">
      <c r="A213" s="190"/>
      <c r="B213" s="190"/>
      <c r="C213" s="218" t="s">
        <v>22</v>
      </c>
      <c r="D213" s="120"/>
      <c r="U213" s="295" t="s">
        <v>82</v>
      </c>
      <c r="AL213" s="123"/>
      <c r="AN213" s="295" t="s">
        <v>82</v>
      </c>
    </row>
    <row r="214" spans="1:40" s="100" customFormat="1" x14ac:dyDescent="0.25">
      <c r="A214" s="190"/>
      <c r="B214" s="190"/>
      <c r="D214" s="120"/>
      <c r="AL214" s="123"/>
    </row>
    <row r="215" spans="1:40" s="100" customFormat="1" x14ac:dyDescent="0.25">
      <c r="A215" s="190"/>
      <c r="B215" s="190"/>
      <c r="D215" s="120"/>
      <c r="AL215" s="123"/>
    </row>
    <row r="216" spans="1:40" s="100" customFormat="1" ht="30.75" x14ac:dyDescent="0.25">
      <c r="A216" s="190"/>
      <c r="B216" s="190"/>
      <c r="C216" s="218"/>
      <c r="D216" s="120"/>
      <c r="AL216" s="123"/>
    </row>
    <row r="217" spans="1:40" s="100" customFormat="1" ht="28.5" customHeight="1" x14ac:dyDescent="0.25">
      <c r="A217" s="190"/>
      <c r="B217" s="308" t="s">
        <v>157</v>
      </c>
      <c r="C217" s="218"/>
      <c r="D217" s="120"/>
      <c r="AL217" s="123"/>
    </row>
    <row r="218" spans="1:40" s="100" customFormat="1" x14ac:dyDescent="0.25">
      <c r="A218" s="190"/>
      <c r="D218" s="120"/>
      <c r="AL218" s="123"/>
    </row>
    <row r="219" spans="1:40" s="100" customFormat="1" x14ac:dyDescent="0.25">
      <c r="A219" s="190"/>
      <c r="B219" s="190"/>
      <c r="D219" s="120"/>
      <c r="AL219" s="123"/>
    </row>
    <row r="220" spans="1:40" s="100" customFormat="1" x14ac:dyDescent="0.25">
      <c r="A220" s="190"/>
      <c r="B220" s="190"/>
      <c r="D220" s="120"/>
      <c r="AL220" s="123"/>
    </row>
    <row r="221" spans="1:40" s="100" customFormat="1" x14ac:dyDescent="0.25">
      <c r="A221" s="190"/>
      <c r="B221" s="190"/>
      <c r="D221" s="120"/>
      <c r="AL221" s="123"/>
    </row>
    <row r="222" spans="1:40" s="100" customFormat="1" x14ac:dyDescent="0.25">
      <c r="A222" s="190"/>
      <c r="B222" s="190"/>
      <c r="D222" s="120"/>
      <c r="P222" s="119"/>
      <c r="AL222" s="123"/>
    </row>
    <row r="223" spans="1:40" s="100" customFormat="1" x14ac:dyDescent="0.25">
      <c r="A223" s="190"/>
      <c r="B223" s="190"/>
      <c r="D223" s="120"/>
      <c r="AL223" s="123"/>
    </row>
    <row r="224" spans="1:40" s="100" customFormat="1" x14ac:dyDescent="0.25">
      <c r="A224" s="190"/>
      <c r="B224" s="190"/>
      <c r="D224" s="120"/>
      <c r="AL224" s="123"/>
    </row>
    <row r="225" spans="1:38" s="100" customFormat="1" x14ac:dyDescent="0.25">
      <c r="A225" s="190"/>
      <c r="B225" s="190"/>
      <c r="D225" s="120"/>
      <c r="AL225" s="123"/>
    </row>
    <row r="226" spans="1:38" s="100" customFormat="1" x14ac:dyDescent="0.25">
      <c r="A226" s="190"/>
      <c r="B226" s="190"/>
      <c r="D226" s="120"/>
      <c r="AL226" s="123"/>
    </row>
    <row r="227" spans="1:38" s="100" customFormat="1" x14ac:dyDescent="0.25">
      <c r="A227" s="190"/>
      <c r="B227" s="190"/>
      <c r="D227" s="120"/>
      <c r="AL227" s="123"/>
    </row>
    <row r="228" spans="1:38" s="100" customFormat="1" x14ac:dyDescent="0.25">
      <c r="A228" s="190"/>
      <c r="B228" s="190"/>
      <c r="D228" s="120"/>
      <c r="AL228" s="123"/>
    </row>
    <row r="229" spans="1:38" s="100" customFormat="1" x14ac:dyDescent="0.25">
      <c r="A229" s="190"/>
      <c r="B229" s="190"/>
      <c r="D229" s="120"/>
      <c r="AL229" s="123"/>
    </row>
    <row r="230" spans="1:38" s="100" customFormat="1" x14ac:dyDescent="0.25">
      <c r="A230" s="190"/>
      <c r="B230" s="190"/>
      <c r="D230" s="120"/>
      <c r="AL230" s="123"/>
    </row>
    <row r="231" spans="1:38" s="100" customFormat="1" x14ac:dyDescent="0.25">
      <c r="A231" s="190"/>
      <c r="B231" s="190"/>
      <c r="D231" s="120"/>
      <c r="AL231" s="123"/>
    </row>
    <row r="232" spans="1:38" s="100" customFormat="1" x14ac:dyDescent="0.25">
      <c r="A232" s="190"/>
      <c r="B232" s="190"/>
      <c r="D232" s="120"/>
      <c r="AL232" s="123"/>
    </row>
    <row r="233" spans="1:38" s="100" customFormat="1" x14ac:dyDescent="0.25">
      <c r="A233" s="190"/>
      <c r="B233" s="190"/>
      <c r="D233" s="120"/>
      <c r="AL233" s="123"/>
    </row>
    <row r="234" spans="1:38" s="100" customFormat="1" x14ac:dyDescent="0.25">
      <c r="A234" s="190"/>
      <c r="B234" s="190"/>
      <c r="D234" s="120"/>
      <c r="AL234" s="123"/>
    </row>
    <row r="235" spans="1:38" s="100" customFormat="1" x14ac:dyDescent="0.25">
      <c r="A235" s="190"/>
      <c r="B235" s="190"/>
      <c r="D235" s="120"/>
      <c r="AL235" s="123"/>
    </row>
    <row r="236" spans="1:38" s="100" customFormat="1" x14ac:dyDescent="0.25">
      <c r="A236" s="190"/>
      <c r="B236" s="190"/>
      <c r="D236" s="120"/>
      <c r="AL236" s="123"/>
    </row>
    <row r="237" spans="1:38" s="100" customFormat="1" ht="26.25" x14ac:dyDescent="0.25">
      <c r="A237" s="190"/>
      <c r="B237" s="190"/>
      <c r="C237" s="290" t="s">
        <v>131</v>
      </c>
      <c r="D237" s="120"/>
      <c r="AL237" s="123"/>
    </row>
    <row r="238" spans="1:38" s="100" customFormat="1" x14ac:dyDescent="0.25">
      <c r="A238" s="190"/>
      <c r="B238" s="190"/>
      <c r="D238" s="120"/>
      <c r="AL238" s="123"/>
    </row>
    <row r="239" spans="1:38" s="100" customFormat="1" ht="55.5" customHeight="1" x14ac:dyDescent="0.25">
      <c r="A239" s="190"/>
      <c r="D239" s="343" t="s">
        <v>58</v>
      </c>
      <c r="E239" s="343"/>
      <c r="F239" s="343" t="s">
        <v>72</v>
      </c>
      <c r="G239" s="343"/>
      <c r="H239" s="343" t="s">
        <v>30</v>
      </c>
      <c r="I239" s="343"/>
      <c r="J239" s="343" t="s">
        <v>25</v>
      </c>
      <c r="K239" s="343"/>
      <c r="L239" s="343" t="s">
        <v>94</v>
      </c>
      <c r="M239" s="343"/>
      <c r="N239" s="343" t="s">
        <v>92</v>
      </c>
      <c r="O239" s="343"/>
      <c r="AL239" s="123"/>
    </row>
    <row r="240" spans="1:38" s="100" customFormat="1" ht="17.25" customHeight="1" x14ac:dyDescent="0.25">
      <c r="A240" s="190"/>
      <c r="B240" s="190"/>
      <c r="C240" s="228" t="s">
        <v>10</v>
      </c>
      <c r="D240" s="344">
        <f>Talnagögn!AH80/Talnagögn!$AH$84</f>
        <v>0.52145466681526331</v>
      </c>
      <c r="E240" s="344"/>
      <c r="F240" s="344">
        <f>Talnagögn!AH80/Talnagögn!AG80-1</f>
        <v>-5.5279493213135078E-3</v>
      </c>
      <c r="G240" s="344"/>
      <c r="H240" s="344">
        <f>Talnagögn!AH80/Talnagögn!R80-1</f>
        <v>-1.6906966694180681E-2</v>
      </c>
      <c r="I240" s="344"/>
      <c r="J240" s="344">
        <f>Talnagögn!AH80/Talnagögn!C80-1</f>
        <v>-0.17302733145362426</v>
      </c>
      <c r="K240" s="344"/>
      <c r="L240" s="344">
        <f>Talnagögn!BA86/Talnagögn!AH80-1</f>
        <v>-7.6409831590551591E-2</v>
      </c>
      <c r="M240" s="344"/>
      <c r="N240" s="344">
        <f>Talnagögn!BK86/Talnagögn!AH80-1</f>
        <v>-0.11585336518911071</v>
      </c>
      <c r="O240" s="344"/>
      <c r="AL240" s="123"/>
    </row>
    <row r="241" spans="1:38" s="100" customFormat="1" ht="17.25" customHeight="1" x14ac:dyDescent="0.25">
      <c r="A241" s="190"/>
      <c r="B241" s="190"/>
      <c r="C241" s="189" t="s">
        <v>11</v>
      </c>
      <c r="D241" s="380">
        <f>Talnagögn!AH81/Talnagögn!$AH$84</f>
        <v>0.12471234928977973</v>
      </c>
      <c r="E241" s="344"/>
      <c r="F241" s="344">
        <f>Talnagögn!AH81/Talnagögn!AG81-1</f>
        <v>4.9034741737330467E-3</v>
      </c>
      <c r="G241" s="344"/>
      <c r="H241" s="344">
        <f>Talnagögn!AH81/Talnagögn!R81-1</f>
        <v>-2.1317420479755045E-3</v>
      </c>
      <c r="I241" s="344"/>
      <c r="J241" s="344">
        <f>Talnagögn!AH81/Talnagögn!C81-1</f>
        <v>-0.2207760779281519</v>
      </c>
      <c r="K241" s="344"/>
      <c r="L241" s="344">
        <f>Talnagögn!BA87/Talnagögn!AH81-1</f>
        <v>-8.8511490191200637E-2</v>
      </c>
      <c r="M241" s="344"/>
      <c r="N241" s="344">
        <f>Talnagögn!BK87/Talnagögn!AH81-1</f>
        <v>-0.14026664207425643</v>
      </c>
      <c r="O241" s="344"/>
      <c r="AL241" s="123"/>
    </row>
    <row r="242" spans="1:38" s="100" customFormat="1" ht="17.25" customHeight="1" x14ac:dyDescent="0.25">
      <c r="A242" s="190"/>
      <c r="B242" s="190"/>
      <c r="C242" s="229" t="s">
        <v>12</v>
      </c>
      <c r="D242" s="344">
        <f>Talnagögn!AH82/Talnagögn!$AH$84</f>
        <v>0.33901182336795593</v>
      </c>
      <c r="E242" s="344"/>
      <c r="F242" s="344">
        <f>Talnagögn!AH82/Talnagögn!AG82-1</f>
        <v>1.9959322612954411E-2</v>
      </c>
      <c r="G242" s="344"/>
      <c r="H242" s="344">
        <f>Talnagögn!AH82/Talnagögn!R82-1</f>
        <v>6.0792587186831337E-2</v>
      </c>
      <c r="I242" s="344"/>
      <c r="J242" s="344">
        <f>Talnagögn!AH82/Talnagögn!C82-1</f>
        <v>2.7634417760257657E-2</v>
      </c>
      <c r="K242" s="344"/>
      <c r="L242" s="344">
        <f>Talnagögn!BA88/Talnagögn!AH82-1</f>
        <v>6.1246935692449433E-4</v>
      </c>
      <c r="M242" s="344"/>
      <c r="N242" s="344">
        <f>Talnagögn!BK88/Talnagögn!AH82-1</f>
        <v>-5.5578504128289685E-3</v>
      </c>
      <c r="O242" s="344"/>
      <c r="AL242" s="123"/>
    </row>
    <row r="243" spans="1:38" s="100" customFormat="1" ht="17.25" customHeight="1" x14ac:dyDescent="0.25">
      <c r="A243" s="190"/>
      <c r="B243" s="190"/>
      <c r="C243" s="230" t="s">
        <v>54</v>
      </c>
      <c r="D243" s="344">
        <f>Talnagögn!AH83/Talnagögn!$AH$84</f>
        <v>1.4821160527001158E-2</v>
      </c>
      <c r="E243" s="344"/>
      <c r="F243" s="344">
        <f>Talnagögn!AH83/Talnagögn!AG83-1</f>
        <v>4.1774672169876848E-2</v>
      </c>
      <c r="G243" s="344"/>
      <c r="H243" s="344">
        <f>Talnagögn!AH83/Talnagögn!R83-1</f>
        <v>0.47729383057265018</v>
      </c>
      <c r="I243" s="344"/>
      <c r="J243" s="344">
        <f>Talnagögn!AH83/Talnagögn!C83-1</f>
        <v>18.892160028764483</v>
      </c>
      <c r="K243" s="344"/>
      <c r="L243" s="344">
        <f>Talnagögn!BA89/Talnagögn!AH83-1</f>
        <v>-0.13671327651646925</v>
      </c>
      <c r="M243" s="344"/>
      <c r="N243" s="344">
        <f>Talnagögn!BK89/Talnagögn!AH83-1</f>
        <v>-0.10753005218002354</v>
      </c>
      <c r="O243" s="344"/>
      <c r="AL243" s="123"/>
    </row>
    <row r="244" spans="1:38" s="100" customFormat="1" ht="18.600000000000001" customHeight="1" x14ac:dyDescent="0.25">
      <c r="A244" s="190"/>
      <c r="B244" s="190"/>
      <c r="C244" s="231" t="s">
        <v>4</v>
      </c>
      <c r="D244" s="378">
        <f>Talnagögn!AH84/Talnagögn!$AH$84</f>
        <v>1</v>
      </c>
      <c r="E244" s="345"/>
      <c r="F244" s="345">
        <f>Talnagögn!AH84/Talnagögn!AG84-1</f>
        <v>4.9628064008879758E-3</v>
      </c>
      <c r="G244" s="345"/>
      <c r="H244" s="345">
        <f>Talnagögn!AH84/Talnagögn!R84-1</f>
        <v>1.5210460627892664E-2</v>
      </c>
      <c r="I244" s="345"/>
      <c r="J244" s="345">
        <f>Talnagögn!AH84/Talnagögn!C84-1</f>
        <v>-0.10813492007437153</v>
      </c>
      <c r="K244" s="345"/>
      <c r="L244" s="345">
        <f>Talnagögn!BA90/Talnagögn!AH84-1</f>
        <v>-5.270135421832034E-2</v>
      </c>
      <c r="M244" s="345"/>
      <c r="N244" s="345">
        <f>Talnagögn!BK90/Talnagögn!AH84-1</f>
        <v>-8.138315757148018E-2</v>
      </c>
      <c r="O244" s="345"/>
      <c r="AL244" s="123"/>
    </row>
    <row r="245" spans="1:38" s="100" customFormat="1" ht="17.25" customHeight="1" x14ac:dyDescent="0.25">
      <c r="A245" s="190"/>
      <c r="B245" s="190"/>
      <c r="C245" s="231"/>
      <c r="D245" s="273"/>
      <c r="E245" s="273"/>
      <c r="F245" s="273"/>
      <c r="G245" s="273"/>
      <c r="H245" s="273"/>
      <c r="I245" s="273"/>
      <c r="J245" s="273"/>
      <c r="K245" s="273"/>
      <c r="L245" s="273"/>
      <c r="M245" s="273"/>
      <c r="N245" s="273"/>
      <c r="O245" s="273"/>
      <c r="AL245" s="123"/>
    </row>
    <row r="246" spans="1:38" s="100" customFormat="1" ht="17.25" customHeight="1" x14ac:dyDescent="0.25">
      <c r="A246" s="190"/>
      <c r="B246" s="190"/>
      <c r="C246" s="231"/>
      <c r="D246" s="273"/>
      <c r="E246" s="273"/>
      <c r="F246" s="273"/>
      <c r="G246" s="273"/>
      <c r="H246" s="273"/>
      <c r="I246" s="273"/>
      <c r="J246" s="273"/>
      <c r="K246" s="273"/>
      <c r="L246" s="273"/>
      <c r="M246" s="273"/>
      <c r="N246" s="273"/>
      <c r="O246" s="273"/>
      <c r="AL246" s="123"/>
    </row>
    <row r="247" spans="1:38" s="100" customFormat="1" ht="30.75" x14ac:dyDescent="0.25">
      <c r="A247" s="190"/>
      <c r="B247" s="190"/>
      <c r="C247" s="289" t="s">
        <v>146</v>
      </c>
      <c r="D247" s="107"/>
      <c r="E247" s="107"/>
      <c r="F247" s="109"/>
      <c r="G247" s="109"/>
      <c r="H247" s="232"/>
      <c r="I247" s="232"/>
      <c r="J247" s="109"/>
      <c r="K247" s="109"/>
      <c r="L247" s="209"/>
      <c r="N247" s="210"/>
      <c r="AL247" s="123"/>
    </row>
    <row r="248" spans="1:38" s="100" customFormat="1" ht="56.25" customHeight="1" x14ac:dyDescent="0.25">
      <c r="A248" s="190"/>
      <c r="D248" s="343" t="s">
        <v>105</v>
      </c>
      <c r="E248" s="343"/>
      <c r="F248" s="343" t="s">
        <v>72</v>
      </c>
      <c r="G248" s="343"/>
      <c r="H248" s="343" t="s">
        <v>30</v>
      </c>
      <c r="I248" s="343"/>
      <c r="J248" s="343" t="s">
        <v>25</v>
      </c>
      <c r="K248" s="343"/>
      <c r="L248" s="343" t="s">
        <v>94</v>
      </c>
      <c r="M248" s="343"/>
      <c r="N248" s="343" t="s">
        <v>92</v>
      </c>
      <c r="O248" s="343"/>
      <c r="AL248" s="123"/>
    </row>
    <row r="249" spans="1:38" s="100" customFormat="1" ht="17.25" customHeight="1" x14ac:dyDescent="0.25">
      <c r="A249" s="190"/>
      <c r="B249" s="190"/>
      <c r="C249" s="189" t="s">
        <v>10</v>
      </c>
      <c r="D249" s="391">
        <f>Talnagögn!AH80</f>
        <v>323.33913146988522</v>
      </c>
      <c r="E249" s="341"/>
      <c r="F249" s="341">
        <f>Talnagögn!AH80-Talnagögn!AG80</f>
        <v>-1.7973379253275539</v>
      </c>
      <c r="G249" s="341"/>
      <c r="H249" s="341">
        <f>Talnagögn!AH80-Talnagögn!R80</f>
        <v>-5.5606984705241871</v>
      </c>
      <c r="I249" s="341"/>
      <c r="J249" s="341">
        <f>Talnagögn!AH80-Talnagögn!C80</f>
        <v>-67.652183924176938</v>
      </c>
      <c r="K249" s="341"/>
      <c r="L249" s="341">
        <f>Talnagögn!BA86-Talnagögn!AH80</f>
        <v>-24.706288582249158</v>
      </c>
      <c r="M249" s="341"/>
      <c r="N249" s="341">
        <f>Talnagögn!BK86-Talnagögn!AH80</f>
        <v>-37.459926478110503</v>
      </c>
      <c r="O249" s="341"/>
      <c r="AL249" s="123"/>
    </row>
    <row r="250" spans="1:38" s="100" customFormat="1" ht="17.25" customHeight="1" x14ac:dyDescent="0.25">
      <c r="A250" s="190"/>
      <c r="B250" s="190"/>
      <c r="C250" s="189" t="s">
        <v>11</v>
      </c>
      <c r="D250" s="392">
        <f>Talnagögn!AH81</f>
        <v>77.330562499716066</v>
      </c>
      <c r="E250" s="341"/>
      <c r="F250" s="341">
        <f>Talnagögn!AH81-Talnagögn!AG81</f>
        <v>0.37733814819317502</v>
      </c>
      <c r="G250" s="341"/>
      <c r="H250" s="341">
        <f>Talnagögn!AH81-Talnagögn!R81</f>
        <v>-0.16520097754444407</v>
      </c>
      <c r="I250" s="341"/>
      <c r="J250" s="341">
        <f>Talnagögn!AH81-Talnagögn!C81</f>
        <v>-21.909925772390423</v>
      </c>
      <c r="K250" s="341"/>
      <c r="L250" s="341">
        <f>Talnagögn!BA87-Talnagögn!AH81</f>
        <v>-6.8446433241736457</v>
      </c>
      <c r="M250" s="341"/>
      <c r="N250" s="341">
        <f>Talnagögn!BK87-Talnagögn!AH81</f>
        <v>-10.846898331548587</v>
      </c>
      <c r="O250" s="341"/>
      <c r="AL250" s="123"/>
    </row>
    <row r="251" spans="1:38" s="100" customFormat="1" ht="17.25" customHeight="1" x14ac:dyDescent="0.25">
      <c r="A251" s="190"/>
      <c r="B251" s="190"/>
      <c r="C251" s="189" t="s">
        <v>12</v>
      </c>
      <c r="D251" s="397">
        <f>Talnagögn!AH82</f>
        <v>210.21153995089432</v>
      </c>
      <c r="E251" s="341"/>
      <c r="F251" s="341">
        <f>Talnagögn!AH82-Talnagögn!AG82</f>
        <v>4.1135757572147895</v>
      </c>
      <c r="G251" s="341"/>
      <c r="H251" s="341">
        <f>Talnagögn!AH82-Talnagögn!R82</f>
        <v>12.046938793221472</v>
      </c>
      <c r="I251" s="341"/>
      <c r="J251" s="341">
        <f>Talnagögn!AH82-Talnagögn!C82</f>
        <v>5.6528600177590818</v>
      </c>
      <c r="K251" s="341"/>
      <c r="L251" s="341">
        <f>Talnagögn!BA88-Talnagögn!AH82</f>
        <v>0.12874812669184621</v>
      </c>
      <c r="M251" s="341"/>
      <c r="N251" s="341">
        <f>Talnagögn!BK88-Talnagögn!AH82</f>
        <v>-1.1683242940974878</v>
      </c>
      <c r="O251" s="341"/>
      <c r="AL251" s="123"/>
    </row>
    <row r="252" spans="1:38" s="100" customFormat="1" ht="17.25" customHeight="1" x14ac:dyDescent="0.25">
      <c r="A252" s="190"/>
      <c r="B252" s="190"/>
      <c r="C252" s="189" t="s">
        <v>54</v>
      </c>
      <c r="D252" s="395">
        <f>Talnagögn!AH83</f>
        <v>9.190177933289192</v>
      </c>
      <c r="E252" s="341"/>
      <c r="F252" s="341">
        <f>Talnagögn!AH83-Talnagögn!AG83</f>
        <v>0.36852179324569789</v>
      </c>
      <c r="G252" s="341"/>
      <c r="H252" s="341">
        <f>Talnagögn!AH83-Talnagögn!R83</f>
        <v>2.9692232774867229</v>
      </c>
      <c r="I252" s="341"/>
      <c r="J252" s="341">
        <f>Talnagögn!AH83-Talnagögn!C83</f>
        <v>8.7281779332891922</v>
      </c>
      <c r="K252" s="341"/>
      <c r="L252" s="341">
        <f>Talnagögn!BA89-Talnagögn!AH83</f>
        <v>-1.2564193370293193</v>
      </c>
      <c r="M252" s="341"/>
      <c r="N252" s="341">
        <f>Talnagögn!BK89-Talnagögn!AH83</f>
        <v>-0.98822031271028798</v>
      </c>
      <c r="O252" s="341"/>
      <c r="AL252" s="123"/>
    </row>
    <row r="253" spans="1:38" s="100" customFormat="1" ht="17.25" customHeight="1" x14ac:dyDescent="0.25">
      <c r="A253" s="190"/>
      <c r="B253" s="190"/>
      <c r="C253" s="233" t="s">
        <v>4</v>
      </c>
      <c r="D253" s="342">
        <f>Talnagögn!AH84</f>
        <v>620.07141185378475</v>
      </c>
      <c r="E253" s="342"/>
      <c r="F253" s="342">
        <f>Talnagögn!AH84-Talnagögn!AG84</f>
        <v>3.0620977733260588</v>
      </c>
      <c r="G253" s="342"/>
      <c r="H253" s="342">
        <f>Talnagögn!AH84-Talnagögn!R84</f>
        <v>9.290262622639375</v>
      </c>
      <c r="I253" s="342"/>
      <c r="J253" s="342">
        <f>Talnagögn!AH84-Talnagögn!C84</f>
        <v>-75.181071745519034</v>
      </c>
      <c r="K253" s="342"/>
      <c r="L253" s="342">
        <f>Talnagögn!BA90-Talnagögn!AH84</f>
        <v>-32.678603116760314</v>
      </c>
      <c r="M253" s="342"/>
      <c r="N253" s="342">
        <f>Talnagögn!BK90-Talnagögn!AH84</f>
        <v>-50.463369416466776</v>
      </c>
      <c r="O253" s="342"/>
      <c r="AL253" s="123"/>
    </row>
    <row r="254" spans="1:38" s="100" customFormat="1" x14ac:dyDescent="0.25">
      <c r="A254" s="190"/>
      <c r="B254" s="190"/>
      <c r="C254" s="231"/>
      <c r="D254" s="107"/>
      <c r="E254" s="107"/>
      <c r="F254" s="109"/>
      <c r="G254" s="109"/>
      <c r="H254" s="232"/>
      <c r="I254" s="232"/>
      <c r="J254" s="109"/>
      <c r="K254" s="109"/>
      <c r="AL254" s="123"/>
    </row>
    <row r="255" spans="1:38" s="100" customFormat="1" x14ac:dyDescent="0.25">
      <c r="A255" s="190"/>
      <c r="B255" s="190"/>
      <c r="C255" s="231"/>
      <c r="D255" s="107"/>
      <c r="E255" s="107"/>
      <c r="F255" s="109"/>
      <c r="G255" s="109"/>
      <c r="H255" s="232"/>
      <c r="I255" s="232"/>
      <c r="J255" s="109"/>
      <c r="K255" s="109"/>
      <c r="AL255" s="123"/>
    </row>
    <row r="256" spans="1:38" s="100" customFormat="1" x14ac:dyDescent="0.25">
      <c r="A256" s="190"/>
      <c r="B256" s="190"/>
      <c r="C256" s="231"/>
      <c r="D256" s="107"/>
      <c r="E256" s="107"/>
      <c r="F256" s="273"/>
      <c r="G256" s="273"/>
      <c r="H256" s="232"/>
      <c r="I256" s="232"/>
      <c r="J256" s="273"/>
      <c r="K256" s="273"/>
      <c r="AL256" s="123"/>
    </row>
    <row r="257" spans="1:40" s="100" customFormat="1" x14ac:dyDescent="0.25">
      <c r="A257" s="190"/>
      <c r="B257" s="190"/>
      <c r="C257" s="231"/>
      <c r="D257" s="107"/>
      <c r="E257" s="107"/>
      <c r="F257" s="268"/>
      <c r="G257" s="268"/>
      <c r="H257" s="232"/>
      <c r="I257" s="232"/>
      <c r="J257" s="268"/>
      <c r="K257" s="268"/>
      <c r="AL257" s="123"/>
    </row>
    <row r="258" spans="1:40" s="100" customFormat="1" x14ac:dyDescent="0.25">
      <c r="A258" s="190"/>
      <c r="B258" s="190"/>
      <c r="C258" s="231"/>
      <c r="D258" s="107"/>
      <c r="E258" s="107"/>
      <c r="F258" s="273"/>
      <c r="G258" s="273"/>
      <c r="H258" s="232"/>
      <c r="I258" s="232"/>
      <c r="J258" s="273"/>
      <c r="K258" s="273"/>
      <c r="AL258" s="123"/>
    </row>
    <row r="259" spans="1:40" s="100" customFormat="1" x14ac:dyDescent="0.25">
      <c r="A259" s="190"/>
      <c r="B259" s="190"/>
      <c r="C259" s="231"/>
      <c r="D259" s="107"/>
      <c r="E259" s="107"/>
      <c r="F259" s="268"/>
      <c r="G259" s="268"/>
      <c r="H259" s="232"/>
      <c r="I259" s="232"/>
      <c r="J259" s="268"/>
      <c r="K259" s="268"/>
      <c r="AL259" s="123"/>
    </row>
    <row r="260" spans="1:40" s="100" customFormat="1" ht="26.25" x14ac:dyDescent="0.4">
      <c r="A260" s="190"/>
      <c r="B260" s="308" t="s">
        <v>149</v>
      </c>
      <c r="C260" s="231"/>
      <c r="D260" s="107"/>
      <c r="E260" s="107"/>
      <c r="F260" s="109"/>
      <c r="G260" s="109"/>
      <c r="H260" s="232"/>
      <c r="I260" s="232"/>
      <c r="J260" s="109"/>
      <c r="K260" s="109"/>
      <c r="U260" s="295" t="s">
        <v>148</v>
      </c>
      <c r="AL260" s="123"/>
      <c r="AN260" s="295" t="s">
        <v>148</v>
      </c>
    </row>
    <row r="261" spans="1:40" s="100" customFormat="1" ht="21" customHeight="1" x14ac:dyDescent="0.25">
      <c r="A261" s="190"/>
      <c r="C261" s="231"/>
      <c r="D261" s="107"/>
      <c r="E261" s="107"/>
      <c r="F261" s="109"/>
      <c r="G261" s="109"/>
      <c r="H261" s="232"/>
      <c r="I261" s="232"/>
      <c r="J261" s="109"/>
      <c r="K261" s="109"/>
      <c r="AL261" s="123"/>
    </row>
    <row r="262" spans="1:40" s="100" customFormat="1" x14ac:dyDescent="0.25">
      <c r="A262" s="190"/>
      <c r="B262" s="190"/>
      <c r="C262" s="231"/>
      <c r="D262" s="107"/>
      <c r="E262" s="107"/>
      <c r="F262" s="109"/>
      <c r="G262" s="109"/>
      <c r="H262" s="232"/>
      <c r="I262" s="232"/>
      <c r="J262" s="109"/>
      <c r="K262" s="109"/>
      <c r="AL262" s="123"/>
    </row>
    <row r="263" spans="1:40" s="100" customFormat="1" x14ac:dyDescent="0.25">
      <c r="A263" s="190"/>
      <c r="B263" s="190"/>
      <c r="C263" s="231"/>
      <c r="D263" s="107"/>
      <c r="E263" s="107"/>
      <c r="F263" s="109"/>
      <c r="G263" s="109"/>
      <c r="H263" s="232"/>
      <c r="I263" s="232"/>
      <c r="J263" s="109"/>
      <c r="K263" s="109"/>
      <c r="AL263" s="123"/>
    </row>
    <row r="264" spans="1:40" s="100" customFormat="1" x14ac:dyDescent="0.25">
      <c r="A264" s="190"/>
      <c r="B264" s="190"/>
      <c r="C264" s="231"/>
      <c r="D264" s="107"/>
      <c r="E264" s="107"/>
      <c r="F264" s="109"/>
      <c r="G264" s="109"/>
      <c r="H264" s="232"/>
      <c r="I264" s="232"/>
      <c r="J264" s="109"/>
      <c r="K264" s="109"/>
      <c r="AL264" s="123"/>
    </row>
    <row r="265" spans="1:40" s="100" customFormat="1" x14ac:dyDescent="0.25">
      <c r="A265" s="190"/>
      <c r="B265" s="190"/>
      <c r="C265" s="231"/>
      <c r="D265" s="107"/>
      <c r="E265" s="107"/>
      <c r="F265" s="109"/>
      <c r="G265" s="109"/>
      <c r="H265" s="232"/>
      <c r="I265" s="232"/>
      <c r="J265" s="109"/>
      <c r="K265" s="109"/>
      <c r="AL265" s="123"/>
    </row>
    <row r="266" spans="1:40" s="100" customFormat="1" x14ac:dyDescent="0.25">
      <c r="A266" s="190"/>
      <c r="B266" s="190"/>
      <c r="C266" s="231"/>
      <c r="D266" s="107"/>
      <c r="E266" s="107"/>
      <c r="F266" s="109"/>
      <c r="G266" s="109"/>
      <c r="H266" s="232"/>
      <c r="I266" s="232"/>
      <c r="J266" s="109"/>
      <c r="K266" s="109"/>
      <c r="AL266" s="123"/>
    </row>
    <row r="267" spans="1:40" s="100" customFormat="1" x14ac:dyDescent="0.25">
      <c r="A267" s="190"/>
      <c r="B267" s="190"/>
      <c r="C267" s="231"/>
      <c r="D267" s="107"/>
      <c r="E267" s="107"/>
      <c r="F267" s="109"/>
      <c r="G267" s="109"/>
      <c r="H267" s="232"/>
      <c r="I267" s="232"/>
      <c r="J267" s="109"/>
      <c r="K267" s="109"/>
      <c r="AL267" s="123"/>
    </row>
    <row r="268" spans="1:40" s="100" customFormat="1" x14ac:dyDescent="0.25">
      <c r="A268" s="190"/>
      <c r="B268" s="190"/>
      <c r="C268" s="231"/>
      <c r="D268" s="107"/>
      <c r="E268" s="107"/>
      <c r="F268" s="109"/>
      <c r="G268" s="109"/>
      <c r="H268" s="232"/>
      <c r="I268" s="232"/>
      <c r="J268" s="109"/>
      <c r="K268" s="109"/>
      <c r="AL268" s="123"/>
    </row>
    <row r="269" spans="1:40" s="100" customFormat="1" x14ac:dyDescent="0.25">
      <c r="A269" s="190"/>
      <c r="B269" s="190"/>
      <c r="C269" s="231"/>
      <c r="D269" s="107"/>
      <c r="E269" s="107"/>
      <c r="F269" s="109"/>
      <c r="G269" s="109"/>
      <c r="H269" s="232"/>
      <c r="I269" s="232"/>
      <c r="J269" s="109"/>
      <c r="K269" s="109"/>
      <c r="AL269" s="123"/>
    </row>
    <row r="270" spans="1:40" s="100" customFormat="1" x14ac:dyDescent="0.25">
      <c r="A270" s="190"/>
      <c r="B270" s="190"/>
      <c r="C270" s="231"/>
      <c r="D270" s="107"/>
      <c r="E270" s="107"/>
      <c r="F270" s="109"/>
      <c r="G270" s="109"/>
      <c r="H270" s="232"/>
      <c r="I270" s="232"/>
      <c r="J270" s="109"/>
      <c r="K270" s="109"/>
      <c r="AL270" s="123"/>
    </row>
    <row r="271" spans="1:40" s="100" customFormat="1" x14ac:dyDescent="0.25">
      <c r="A271" s="190"/>
      <c r="B271" s="190"/>
      <c r="C271" s="231"/>
      <c r="D271" s="107"/>
      <c r="E271" s="107"/>
      <c r="F271" s="109"/>
      <c r="G271" s="109"/>
      <c r="H271" s="232"/>
      <c r="I271" s="232"/>
      <c r="J271" s="109"/>
      <c r="K271" s="109"/>
      <c r="AL271" s="123"/>
    </row>
    <row r="272" spans="1:40" s="100" customFormat="1" x14ac:dyDescent="0.25">
      <c r="A272" s="190"/>
      <c r="B272" s="190"/>
      <c r="C272" s="231"/>
      <c r="D272" s="107"/>
      <c r="E272" s="107"/>
      <c r="F272" s="109"/>
      <c r="G272" s="109"/>
      <c r="H272" s="232"/>
      <c r="I272" s="232"/>
      <c r="J272" s="109"/>
      <c r="K272" s="109"/>
      <c r="AL272" s="123"/>
    </row>
    <row r="273" spans="1:38" s="100" customFormat="1" x14ac:dyDescent="0.25">
      <c r="A273" s="190"/>
      <c r="B273" s="190"/>
      <c r="C273" s="231"/>
      <c r="D273" s="107"/>
      <c r="E273" s="107"/>
      <c r="F273" s="109"/>
      <c r="G273" s="109"/>
      <c r="H273" s="232"/>
      <c r="I273" s="232"/>
      <c r="J273" s="109"/>
      <c r="K273" s="109"/>
      <c r="AL273" s="123"/>
    </row>
    <row r="274" spans="1:38" s="100" customFormat="1" x14ac:dyDescent="0.25">
      <c r="A274" s="190"/>
      <c r="B274" s="190"/>
      <c r="C274" s="231"/>
      <c r="D274" s="107"/>
      <c r="E274" s="107"/>
      <c r="F274" s="109"/>
      <c r="G274" s="109"/>
      <c r="H274" s="232"/>
      <c r="I274" s="232"/>
      <c r="J274" s="109"/>
      <c r="K274" s="109"/>
      <c r="AL274" s="123"/>
    </row>
    <row r="275" spans="1:38" s="100" customFormat="1" x14ac:dyDescent="0.25">
      <c r="A275" s="190"/>
      <c r="B275" s="190"/>
      <c r="C275" s="231"/>
      <c r="D275" s="107"/>
      <c r="E275" s="107"/>
      <c r="F275" s="109"/>
      <c r="G275" s="109"/>
      <c r="H275" s="232"/>
      <c r="I275" s="232"/>
      <c r="J275" s="109"/>
      <c r="K275" s="109"/>
      <c r="AL275" s="123"/>
    </row>
    <row r="276" spans="1:38" s="100" customFormat="1" x14ac:dyDescent="0.25">
      <c r="A276" s="190"/>
      <c r="B276" s="190"/>
      <c r="C276" s="231"/>
      <c r="D276" s="107"/>
      <c r="E276" s="107"/>
      <c r="F276" s="109"/>
      <c r="G276" s="109"/>
      <c r="H276" s="232"/>
      <c r="I276" s="232"/>
      <c r="J276" s="109"/>
      <c r="K276" s="109"/>
      <c r="AL276" s="123"/>
    </row>
    <row r="277" spans="1:38" s="100" customFormat="1" x14ac:dyDescent="0.25">
      <c r="A277" s="190"/>
      <c r="B277" s="190"/>
      <c r="C277" s="231"/>
      <c r="D277" s="107"/>
      <c r="E277" s="107"/>
      <c r="F277" s="109"/>
      <c r="G277" s="109"/>
      <c r="H277" s="232"/>
      <c r="I277" s="232"/>
      <c r="J277" s="109"/>
      <c r="K277" s="109"/>
      <c r="AL277" s="123"/>
    </row>
    <row r="278" spans="1:38" s="100" customFormat="1" x14ac:dyDescent="0.25">
      <c r="A278" s="190"/>
      <c r="B278" s="190"/>
      <c r="C278" s="231"/>
      <c r="D278" s="107"/>
      <c r="E278" s="107"/>
      <c r="F278" s="109"/>
      <c r="G278" s="109"/>
      <c r="H278" s="232"/>
      <c r="I278" s="232"/>
      <c r="J278" s="109"/>
      <c r="K278" s="109"/>
      <c r="AL278" s="123"/>
    </row>
    <row r="279" spans="1:38" s="100" customFormat="1" x14ac:dyDescent="0.25">
      <c r="A279" s="190"/>
      <c r="C279" s="231"/>
      <c r="D279" s="107"/>
      <c r="E279" s="107"/>
      <c r="F279" s="109"/>
      <c r="G279" s="109"/>
      <c r="H279" s="232"/>
      <c r="I279" s="232"/>
      <c r="J279" s="109"/>
      <c r="K279" s="109"/>
      <c r="AL279" s="123"/>
    </row>
    <row r="280" spans="1:38" s="100" customFormat="1" ht="26.25" x14ac:dyDescent="0.25">
      <c r="A280" s="190"/>
      <c r="C280" s="289" t="s">
        <v>131</v>
      </c>
      <c r="D280" s="107"/>
      <c r="E280" s="107"/>
      <c r="F280" s="273"/>
      <c r="G280" s="273"/>
      <c r="H280" s="232"/>
      <c r="I280" s="232"/>
      <c r="J280" s="273"/>
      <c r="K280" s="273"/>
      <c r="AL280" s="123"/>
    </row>
    <row r="281" spans="1:38" s="100" customFormat="1" ht="55.5" customHeight="1" x14ac:dyDescent="0.25">
      <c r="A281" s="190"/>
      <c r="C281" s="201"/>
      <c r="D281" s="343" t="s">
        <v>58</v>
      </c>
      <c r="E281" s="343"/>
      <c r="F281" s="343" t="s">
        <v>72</v>
      </c>
      <c r="G281" s="343"/>
      <c r="H281" s="343" t="s">
        <v>30</v>
      </c>
      <c r="I281" s="343"/>
      <c r="J281" s="343" t="s">
        <v>25</v>
      </c>
      <c r="K281" s="343"/>
      <c r="L281" s="343" t="s">
        <v>94</v>
      </c>
      <c r="M281" s="343"/>
      <c r="N281" s="343" t="s">
        <v>92</v>
      </c>
      <c r="O281" s="343"/>
      <c r="AL281" s="123"/>
    </row>
    <row r="282" spans="1:38" s="100" customFormat="1" ht="17.25" customHeight="1" x14ac:dyDescent="0.25">
      <c r="A282" s="190"/>
      <c r="B282" s="190"/>
      <c r="C282" s="206" t="s">
        <v>83</v>
      </c>
      <c r="D282" s="379">
        <f>Talnagögn!AH93/Talnagögn!AH109</f>
        <v>0.23310361666534526</v>
      </c>
      <c r="E282" s="344"/>
      <c r="F282" s="344">
        <f>Talnagögn!AH93/Talnagögn!AG93-1</f>
        <v>3.0451512043461859E-2</v>
      </c>
      <c r="G282" s="344"/>
      <c r="H282" s="344">
        <f>Talnagögn!AH93/Talnagögn!R93-1</f>
        <v>9.7425275828709079E-2</v>
      </c>
      <c r="I282" s="344"/>
      <c r="J282" s="344">
        <f>Talnagögn!AH93/Talnagögn!C93-1</f>
        <v>-3.9220657636526046E-2</v>
      </c>
      <c r="K282" s="344"/>
      <c r="L282" s="344">
        <f>Talnagögn!BA111/Talnagögn!AH93-1</f>
        <v>-1.7618988454271567E-2</v>
      </c>
      <c r="M282" s="344"/>
      <c r="N282" s="344">
        <f>Talnagögn!BK111/Talnagögn!AH93-1</f>
        <v>-2.6009257650527307E-2</v>
      </c>
      <c r="O282" s="344"/>
      <c r="AL282" s="123"/>
    </row>
    <row r="283" spans="1:38" s="100" customFormat="1" ht="17.25" customHeight="1" x14ac:dyDescent="0.25">
      <c r="A283" s="190"/>
      <c r="B283" s="190"/>
      <c r="C283" s="206" t="s">
        <v>84</v>
      </c>
      <c r="D283" s="380">
        <f>Talnagögn!AH95/Talnagögn!AH109</f>
        <v>0.29931087559776121</v>
      </c>
      <c r="E283" s="344"/>
      <c r="F283" s="344">
        <f>Talnagögn!AH95/Talnagögn!AG95-1</f>
        <v>6.1760081201833739E-3</v>
      </c>
      <c r="G283" s="344"/>
      <c r="H283" s="344">
        <f>Talnagögn!AH95/Talnagögn!R95-1</f>
        <v>0.17485803095017349</v>
      </c>
      <c r="I283" s="344"/>
      <c r="J283" s="344">
        <f>Talnagögn!AH95/Talnagögn!C95-1</f>
        <v>-3.4374570237551194E-2</v>
      </c>
      <c r="K283" s="344"/>
      <c r="L283" s="344">
        <f>Talnagögn!BA113/Talnagögn!AH95-1</f>
        <v>-6.578316957058461E-2</v>
      </c>
      <c r="M283" s="344"/>
      <c r="N283" s="344">
        <f>Talnagögn!BK113/Talnagögn!AH95-1</f>
        <v>-9.5173870629837731E-2</v>
      </c>
      <c r="O283" s="344"/>
      <c r="AL283" s="123"/>
    </row>
    <row r="284" spans="1:38" s="100" customFormat="1" ht="17.25" customHeight="1" x14ac:dyDescent="0.25">
      <c r="A284" s="190"/>
      <c r="B284" s="190"/>
      <c r="C284" s="235" t="s">
        <v>85</v>
      </c>
      <c r="D284" s="344">
        <f>Talnagögn!AH99/Talnagögn!AH109</f>
        <v>0.25044981687505469</v>
      </c>
      <c r="E284" s="344"/>
      <c r="F284" s="344">
        <f>Talnagögn!AH99/Talnagögn!AG99-1</f>
        <v>-3.7461785886163668E-3</v>
      </c>
      <c r="G284" s="344"/>
      <c r="H284" s="344">
        <f>Talnagögn!AH99/Talnagögn!R99-1</f>
        <v>-0.16158686987108073</v>
      </c>
      <c r="I284" s="344"/>
      <c r="J284" s="344">
        <f>Talnagögn!AH99/Talnagögn!C99-1</f>
        <v>-0.33053973647412205</v>
      </c>
      <c r="K284" s="344"/>
      <c r="L284" s="344">
        <f>Talnagögn!BA117/Talnagögn!AH99-1</f>
        <v>-0.15199728028337955</v>
      </c>
      <c r="M284" s="344"/>
      <c r="N284" s="344">
        <f>Talnagögn!BK117/Talnagögn!AH99-1</f>
        <v>-0.22643270731133913</v>
      </c>
      <c r="O284" s="344"/>
      <c r="AL284" s="123"/>
    </row>
    <row r="285" spans="1:38" s="100" customFormat="1" ht="17.25" customHeight="1" x14ac:dyDescent="0.25">
      <c r="A285" s="190"/>
      <c r="B285" s="190"/>
      <c r="C285" s="206" t="s">
        <v>86</v>
      </c>
      <c r="D285" s="389">
        <f>Talnagögn!AH103/Talnagögn!AH109</f>
        <v>6.3197915649685424E-2</v>
      </c>
      <c r="E285" s="344"/>
      <c r="F285" s="344">
        <f>Talnagögn!AH103/Talnagögn!AG103-1</f>
        <v>-3.9382263065153356E-2</v>
      </c>
      <c r="G285" s="344"/>
      <c r="H285" s="344">
        <f>Talnagögn!AH103/Talnagögn!R103-1</f>
        <v>-8.0356439065723428E-2</v>
      </c>
      <c r="I285" s="344"/>
      <c r="J285" s="344">
        <f>Talnagögn!AH103/Talnagögn!C103-1</f>
        <v>-4.5167641117592972E-2</v>
      </c>
      <c r="K285" s="344"/>
      <c r="L285" s="344">
        <f>Talnagögn!BA121/Talnagögn!AH103-1</f>
        <v>4.2221033287781262E-2</v>
      </c>
      <c r="M285" s="344"/>
      <c r="N285" s="344">
        <f>Talnagögn!BK121/Talnagögn!AH103-1</f>
        <v>2.7066678598007377E-2</v>
      </c>
      <c r="O285" s="344"/>
      <c r="AL285" s="123"/>
    </row>
    <row r="286" spans="1:38" s="100" customFormat="1" ht="17.25" customHeight="1" x14ac:dyDescent="0.25">
      <c r="A286" s="190"/>
      <c r="B286" s="190"/>
      <c r="C286" s="201" t="s">
        <v>87</v>
      </c>
      <c r="D286" s="381">
        <f>Talnagögn!AH107/Talnagögn!AH109</f>
        <v>0.12004769960600674</v>
      </c>
      <c r="E286" s="344"/>
      <c r="F286" s="344">
        <f>Talnagögn!AH107/Talnagögn!AG107-1</f>
        <v>3.0222068469818453E-3</v>
      </c>
      <c r="G286" s="344"/>
      <c r="H286" s="344">
        <f>Talnagögn!AH107/Talnagögn!R107-1</f>
        <v>3.1560318555553746E-2</v>
      </c>
      <c r="I286" s="344"/>
      <c r="J286" s="344">
        <f>Talnagögn!AH107/Talnagögn!C107-1</f>
        <v>0.37035469145280242</v>
      </c>
      <c r="K286" s="344"/>
      <c r="L286" s="344">
        <f>Talnagögn!BA125/Talnagögn!AH107-1</f>
        <v>1.5683485100030703E-2</v>
      </c>
      <c r="M286" s="344"/>
      <c r="N286" s="344">
        <f>Talnagögn!BK125/Talnagögn!AH107-1</f>
        <v>1.6701995089564159E-2</v>
      </c>
      <c r="O286" s="344"/>
      <c r="AL286" s="123"/>
    </row>
    <row r="287" spans="1:38" s="100" customFormat="1" ht="17.25" customHeight="1" x14ac:dyDescent="0.25">
      <c r="A287" s="190"/>
      <c r="B287" s="190"/>
      <c r="C287" s="201" t="s">
        <v>88</v>
      </c>
      <c r="D287" s="382">
        <f>Talnagögn!AH108/Talnagögn!AH109</f>
        <v>3.3890075606146909E-2</v>
      </c>
      <c r="E287" s="344"/>
      <c r="F287" s="344">
        <f>Talnagögn!AH108/Talnagögn!AG108-1</f>
        <v>-1.7867184249475976E-2</v>
      </c>
      <c r="G287" s="344"/>
      <c r="H287" s="344">
        <f>Talnagögn!AH108/Talnagögn!R108-1</f>
        <v>-4.1318951094261314E-3</v>
      </c>
      <c r="I287" s="344"/>
      <c r="J287" s="344">
        <f>Talnagögn!AH108/Talnagögn!C108-1</f>
        <v>-0.16860310378863375</v>
      </c>
      <c r="K287" s="344"/>
      <c r="L287" s="344">
        <f>Talnagögn!BA126/Talnagögn!AH108-1</f>
        <v>0.13608577489681317</v>
      </c>
      <c r="M287" s="344"/>
      <c r="N287" s="344">
        <f>Talnagögn!BK126/Talnagögn!AH108-1</f>
        <v>0.18178493898450787</v>
      </c>
      <c r="O287" s="344"/>
      <c r="AL287" s="123"/>
    </row>
    <row r="288" spans="1:38" s="100" customFormat="1" ht="17.25" customHeight="1" x14ac:dyDescent="0.25">
      <c r="A288" s="190"/>
      <c r="C288" s="231" t="s">
        <v>4</v>
      </c>
      <c r="D288" s="378">
        <f>Talnagögn!AH110/Talnagögn!$AH$84</f>
        <v>0</v>
      </c>
      <c r="E288" s="345"/>
      <c r="F288" s="345">
        <f>Talnagögn!AH109/Talnagögn!AG109-1</f>
        <v>4.9628064008879758E-3</v>
      </c>
      <c r="G288" s="345"/>
      <c r="H288" s="345">
        <f>Talnagögn!AH109/Talnagögn!R109-1</f>
        <v>1.5210460627892664E-2</v>
      </c>
      <c r="I288" s="345"/>
      <c r="J288" s="345">
        <f>Talnagögn!AH109/Talnagögn!C109-1</f>
        <v>-0.10813492007437153</v>
      </c>
      <c r="K288" s="345"/>
      <c r="L288" s="345">
        <f>Talnagögn!BA127/Talnagögn!AH109-1</f>
        <v>-1.9266892120810564E-3</v>
      </c>
      <c r="M288" s="345"/>
      <c r="N288" s="345">
        <f>Talnagögn!BK127/Talnagögn!AH109-1</f>
        <v>-6.3756680771676399E-2</v>
      </c>
      <c r="O288" s="345"/>
      <c r="AL288" s="123"/>
    </row>
    <row r="289" spans="1:69" s="100" customFormat="1" ht="17.25" customHeight="1" x14ac:dyDescent="0.25">
      <c r="A289" s="190"/>
      <c r="C289" s="231"/>
      <c r="D289" s="273"/>
      <c r="E289" s="273"/>
      <c r="F289" s="273"/>
      <c r="G289" s="273"/>
      <c r="H289" s="273"/>
      <c r="I289" s="273"/>
      <c r="J289" s="273"/>
      <c r="K289" s="273"/>
      <c r="L289" s="273"/>
      <c r="M289" s="273"/>
      <c r="N289" s="273"/>
      <c r="O289" s="273"/>
      <c r="AL289" s="123"/>
    </row>
    <row r="290" spans="1:69" s="100" customFormat="1" x14ac:dyDescent="0.25">
      <c r="A290" s="190"/>
      <c r="C290" s="231"/>
      <c r="D290" s="107"/>
      <c r="E290" s="107"/>
      <c r="F290" s="109"/>
      <c r="G290" s="109"/>
      <c r="H290" s="232"/>
      <c r="I290" s="232"/>
      <c r="J290" s="109"/>
      <c r="K290" s="109"/>
      <c r="AL290" s="123"/>
    </row>
    <row r="291" spans="1:69" s="100" customFormat="1" ht="30.75" x14ac:dyDescent="0.25">
      <c r="A291" s="190"/>
      <c r="C291" s="289" t="s">
        <v>146</v>
      </c>
      <c r="D291" s="107"/>
      <c r="E291" s="107"/>
      <c r="F291" s="273"/>
      <c r="G291" s="273"/>
      <c r="H291" s="232"/>
      <c r="I291" s="232"/>
      <c r="J291" s="273"/>
      <c r="K291" s="273"/>
      <c r="AL291" s="123"/>
    </row>
    <row r="292" spans="1:69" s="100" customFormat="1" ht="55.5" customHeight="1" x14ac:dyDescent="0.25">
      <c r="A292" s="190"/>
      <c r="D292" s="343" t="s">
        <v>105</v>
      </c>
      <c r="E292" s="343"/>
      <c r="F292" s="343" t="s">
        <v>72</v>
      </c>
      <c r="G292" s="343"/>
      <c r="H292" s="343" t="s">
        <v>30</v>
      </c>
      <c r="I292" s="343"/>
      <c r="J292" s="343" t="s">
        <v>25</v>
      </c>
      <c r="K292" s="343"/>
      <c r="L292" s="343" t="s">
        <v>94</v>
      </c>
      <c r="M292" s="343"/>
      <c r="N292" s="343" t="s">
        <v>92</v>
      </c>
      <c r="O292" s="343"/>
      <c r="AL292" s="123"/>
    </row>
    <row r="293" spans="1:69" s="100" customFormat="1" ht="17.25" customHeight="1" x14ac:dyDescent="0.25">
      <c r="A293" s="190"/>
      <c r="C293" s="236" t="s">
        <v>83</v>
      </c>
      <c r="D293" s="341">
        <f>Talnagögn!AH93</f>
        <v>144.54088869390407</v>
      </c>
      <c r="E293" s="341"/>
      <c r="F293" s="341">
        <f>Talnagögn!AH93-Talnagögn!AG93</f>
        <v>4.2714174916455931</v>
      </c>
      <c r="G293" s="341"/>
      <c r="H293" s="341">
        <f>Talnagögn!AH93-Talnagögn!R93</f>
        <v>12.831794801606435</v>
      </c>
      <c r="I293" s="341"/>
      <c r="J293" s="341">
        <f>Talnagögn!AH93-Talnagögn!C93</f>
        <v>-5.9004065345507684</v>
      </c>
      <c r="K293" s="341"/>
      <c r="L293" s="341">
        <f>Talnagögn!BA111-Talnagögn!AH93</f>
        <v>-2.5466642490680442</v>
      </c>
      <c r="M293" s="341"/>
      <c r="N293" s="341">
        <f>Talnagögn!BK111-Talnagögn!AH93</f>
        <v>-3.7594012150759397</v>
      </c>
      <c r="O293" s="341"/>
      <c r="AL293" s="123"/>
    </row>
    <row r="294" spans="1:69" s="100" customFormat="1" ht="17.25" customHeight="1" x14ac:dyDescent="0.25">
      <c r="A294" s="190"/>
      <c r="C294" s="237" t="s">
        <v>84</v>
      </c>
      <c r="D294" s="341">
        <f>Talnagögn!AH95</f>
        <v>185.5941172150963</v>
      </c>
      <c r="E294" s="341"/>
      <c r="F294" s="341">
        <f>Talnagögn!AH95-Talnagögn!AG95</f>
        <v>1.1391950968103117</v>
      </c>
      <c r="G294" s="341"/>
      <c r="H294" s="341">
        <f>Talnagögn!AH95-Talnagögn!R95</f>
        <v>27.62259016599748</v>
      </c>
      <c r="I294" s="341"/>
      <c r="J294" s="341">
        <f>Talnagögn!AH95-Talnagögn!C95</f>
        <v>-6.6068247803458178</v>
      </c>
      <c r="K294" s="341"/>
      <c r="L294" s="341">
        <f>Talnagögn!BA113-Talnagögn!AH95</f>
        <v>-12.208969284063642</v>
      </c>
      <c r="M294" s="341"/>
      <c r="N294" s="341">
        <f>Talnagögn!BK113-Talnagögn!AH95</f>
        <v>-17.663710501488509</v>
      </c>
      <c r="O294" s="341"/>
      <c r="AL294" s="123"/>
    </row>
    <row r="295" spans="1:69" s="100" customFormat="1" ht="17.25" customHeight="1" x14ac:dyDescent="0.25">
      <c r="A295" s="190"/>
      <c r="C295" s="206" t="s">
        <v>85</v>
      </c>
      <c r="D295" s="397">
        <f>Talnagögn!AH99</f>
        <v>155.29677154823699</v>
      </c>
      <c r="E295" s="341"/>
      <c r="F295" s="341">
        <f>Talnagögn!AH99-Talnagögn!AG99</f>
        <v>-0.5839570478445637</v>
      </c>
      <c r="G295" s="341"/>
      <c r="H295" s="341">
        <f>Talnagögn!AH99-Talnagögn!R99</f>
        <v>-29.930255519382598</v>
      </c>
      <c r="I295" s="341"/>
      <c r="J295" s="341">
        <f>Talnagögn!AH99-Talnagögn!C99</f>
        <v>-76.676326795685867</v>
      </c>
      <c r="K295" s="341"/>
      <c r="L295" s="341">
        <f>Talnagögn!BA117-Talnagögn!AH99</f>
        <v>-23.604686912121338</v>
      </c>
      <c r="M295" s="341"/>
      <c r="N295" s="341">
        <f>Talnagögn!BK117-Talnagögn!AH99</f>
        <v>-35.164268418377844</v>
      </c>
      <c r="O295" s="341"/>
      <c r="AL295" s="123"/>
    </row>
    <row r="296" spans="1:69" s="100" customFormat="1" ht="17.25" customHeight="1" x14ac:dyDescent="0.25">
      <c r="A296" s="190"/>
      <c r="C296" s="238" t="s">
        <v>86</v>
      </c>
      <c r="D296" s="341">
        <f>Talnagögn!AH103</f>
        <v>39.187220783116842</v>
      </c>
      <c r="E296" s="341"/>
      <c r="F296" s="341">
        <f>Talnagögn!AH103-Talnagögn!AG103</f>
        <v>-1.6065510539054557</v>
      </c>
      <c r="G296" s="341"/>
      <c r="H296" s="341">
        <f>Talnagögn!AH103-Talnagögn!R103</f>
        <v>-3.4240934779280465</v>
      </c>
      <c r="I296" s="341"/>
      <c r="J296" s="341">
        <f>Talnagögn!AH103-Talnagögn!C103</f>
        <v>-1.853722601943872</v>
      </c>
      <c r="K296" s="341"/>
      <c r="L296" s="341">
        <f>Talnagögn!BA121-Talnagögn!AH103</f>
        <v>1.6545249531396138</v>
      </c>
      <c r="M296" s="341"/>
      <c r="N296" s="341">
        <f>Talnagögn!BK121-Talnagögn!AH103</f>
        <v>1.0606679100857761</v>
      </c>
      <c r="O296" s="341"/>
      <c r="AL296" s="123"/>
    </row>
    <row r="297" spans="1:69" s="100" customFormat="1" ht="17.25" customHeight="1" x14ac:dyDescent="0.25">
      <c r="A297" s="190"/>
      <c r="C297" s="201" t="s">
        <v>87</v>
      </c>
      <c r="D297" s="394">
        <f>Talnagögn!AH107</f>
        <v>74.438146584495641</v>
      </c>
      <c r="E297" s="341"/>
      <c r="F297" s="341">
        <f>Talnagögn!AH107-Talnagögn!AG107</f>
        <v>0.22428962663896357</v>
      </c>
      <c r="G297" s="341"/>
      <c r="H297" s="341">
        <f>Talnagögn!AH107-Talnagögn!R107</f>
        <v>2.2774156553261804</v>
      </c>
      <c r="I297" s="341"/>
      <c r="J297" s="341">
        <f>Talnagögn!AH107-Talnagögn!C107</f>
        <v>20.117796496461935</v>
      </c>
      <c r="K297" s="341"/>
      <c r="L297" s="341">
        <f>Talnagögn!BA125-Talnagögn!AH107</f>
        <v>1.167449562831834</v>
      </c>
      <c r="M297" s="341"/>
      <c r="N297" s="341">
        <f>Talnagögn!BK125-Talnagögn!AH107</f>
        <v>1.2432655587304993</v>
      </c>
      <c r="O297" s="341"/>
      <c r="AL297" s="123"/>
    </row>
    <row r="298" spans="1:69" s="100" customFormat="1" ht="17.25" customHeight="1" x14ac:dyDescent="0.25">
      <c r="A298" s="190"/>
      <c r="C298" s="201" t="s">
        <v>88</v>
      </c>
      <c r="D298" s="399">
        <f>Talnagögn!AH108</f>
        <v>21.014267028935024</v>
      </c>
      <c r="E298" s="341"/>
      <c r="F298" s="341">
        <f>Talnagögn!AH108-Talnagögn!AG108</f>
        <v>-0.38229634001868362</v>
      </c>
      <c r="G298" s="341"/>
      <c r="H298" s="341">
        <f>Talnagögn!AH108-Talnagögn!R108</f>
        <v>-8.7189002980039731E-2</v>
      </c>
      <c r="I298" s="341"/>
      <c r="J298" s="341">
        <f>Talnagögn!AH108-Talnagögn!C108</f>
        <v>-4.2615875294545731</v>
      </c>
      <c r="K298" s="341"/>
      <c r="L298" s="341">
        <f>Talnagögn!BA126-Talnagögn!AH108</f>
        <v>2.8597428125211763</v>
      </c>
      <c r="M298" s="341"/>
      <c r="N298" s="341">
        <f>Talnagögn!BK126-Talnagögn!AH108</f>
        <v>3.8200772496591071</v>
      </c>
      <c r="O298" s="341"/>
      <c r="AL298" s="123"/>
    </row>
    <row r="299" spans="1:69" s="100" customFormat="1" ht="17.25" customHeight="1" x14ac:dyDescent="0.25">
      <c r="A299" s="190"/>
      <c r="C299" s="231" t="s">
        <v>4</v>
      </c>
      <c r="D299" s="393">
        <f>Talnagögn!AH109</f>
        <v>620.07141185378475</v>
      </c>
      <c r="E299" s="342"/>
      <c r="F299" s="342">
        <f>Talnagögn!AH109-Talnagögn!AG109</f>
        <v>3.0620977733260588</v>
      </c>
      <c r="G299" s="342"/>
      <c r="H299" s="342">
        <f>Talnagögn!AH109-Talnagögn!R109</f>
        <v>9.290262622639375</v>
      </c>
      <c r="I299" s="342"/>
      <c r="J299" s="342">
        <f>Talnagögn!AH109-Talnagögn!C109</f>
        <v>-75.181071745519034</v>
      </c>
      <c r="K299" s="342"/>
      <c r="L299" s="342">
        <f>Talnagögn!BA127-Talnagögn!AH109</f>
        <v>-1.1946848999385793</v>
      </c>
      <c r="M299" s="342"/>
      <c r="N299" s="342">
        <f>Talnagögn!BK127-Talnagögn!AH109</f>
        <v>-39.533695061204412</v>
      </c>
      <c r="O299" s="342"/>
      <c r="AL299" s="123"/>
    </row>
    <row r="300" spans="1:69" s="100" customFormat="1" ht="17.25" customHeight="1" x14ac:dyDescent="0.25">
      <c r="A300" s="190"/>
      <c r="C300" s="231"/>
      <c r="D300" s="272"/>
      <c r="E300" s="272"/>
      <c r="F300" s="272"/>
      <c r="G300" s="272"/>
      <c r="H300" s="272"/>
      <c r="I300" s="272"/>
      <c r="J300" s="272"/>
      <c r="K300" s="272"/>
      <c r="L300" s="272"/>
      <c r="M300" s="272"/>
      <c r="N300" s="272"/>
      <c r="O300" s="272"/>
      <c r="AL300" s="123"/>
    </row>
    <row r="301" spans="1:69" s="227" customFormat="1" x14ac:dyDescent="0.25">
      <c r="A301" s="292"/>
      <c r="C301" s="300"/>
      <c r="D301" s="301"/>
      <c r="E301" s="301"/>
      <c r="F301" s="302"/>
      <c r="G301" s="302"/>
      <c r="H301" s="303"/>
      <c r="I301" s="303"/>
      <c r="J301" s="302"/>
      <c r="K301" s="302"/>
      <c r="AL301" s="294"/>
    </row>
    <row r="302" spans="1:69" s="100" customFormat="1" x14ac:dyDescent="0.25">
      <c r="A302" s="190"/>
      <c r="B302" s="190"/>
      <c r="D302" s="120"/>
      <c r="AL302" s="123"/>
      <c r="AO302" s="239"/>
      <c r="AP302" s="239"/>
      <c r="AQ302" s="239"/>
      <c r="AR302" s="240"/>
      <c r="AS302" s="239"/>
      <c r="AT302" s="239"/>
      <c r="AU302" s="239"/>
      <c r="AV302" s="239"/>
      <c r="AW302" s="239"/>
      <c r="AX302" s="239"/>
      <c r="AY302" s="239"/>
      <c r="AZ302" s="239"/>
      <c r="BA302" s="239"/>
      <c r="BB302" s="239"/>
      <c r="BC302" s="239"/>
      <c r="BD302" s="239"/>
      <c r="BE302" s="239"/>
      <c r="BF302" s="239"/>
      <c r="BG302" s="239"/>
      <c r="BH302" s="239"/>
      <c r="BI302" s="239"/>
      <c r="BJ302" s="239"/>
      <c r="BK302" s="239"/>
      <c r="BL302" s="239"/>
      <c r="BM302" s="239"/>
      <c r="BN302" s="239"/>
      <c r="BO302" s="239"/>
      <c r="BP302" s="239"/>
      <c r="BQ302" s="239"/>
    </row>
    <row r="303" spans="1:69" s="100" customFormat="1" x14ac:dyDescent="0.25">
      <c r="A303" s="190"/>
      <c r="B303" s="190"/>
      <c r="D303" s="120"/>
      <c r="AL303" s="123"/>
      <c r="AO303" s="239"/>
      <c r="AP303" s="239"/>
      <c r="AQ303" s="239"/>
      <c r="AR303" s="240"/>
      <c r="AS303" s="239"/>
      <c r="AT303" s="239"/>
      <c r="AU303" s="239"/>
      <c r="AV303" s="239"/>
      <c r="AW303" s="239"/>
      <c r="AX303" s="239"/>
      <c r="AY303" s="239"/>
      <c r="AZ303" s="239"/>
      <c r="BA303" s="239"/>
      <c r="BB303" s="239"/>
      <c r="BC303" s="239"/>
      <c r="BD303" s="239"/>
      <c r="BE303" s="239"/>
      <c r="BF303" s="239"/>
      <c r="BG303" s="239"/>
      <c r="BH303" s="239"/>
      <c r="BI303" s="239"/>
      <c r="BJ303" s="239"/>
      <c r="BK303" s="239"/>
      <c r="BL303" s="239"/>
      <c r="BM303" s="239"/>
      <c r="BN303" s="239"/>
      <c r="BO303" s="239"/>
      <c r="BP303" s="239"/>
      <c r="BQ303" s="239"/>
    </row>
    <row r="304" spans="1:69" s="111" customFormat="1" ht="30.75" x14ac:dyDescent="0.25">
      <c r="A304" s="249"/>
      <c r="B304" s="249"/>
      <c r="C304" s="304" t="s">
        <v>47</v>
      </c>
      <c r="D304" s="115"/>
      <c r="U304" s="290" t="s">
        <v>82</v>
      </c>
      <c r="AL304" s="251"/>
      <c r="AN304" s="290" t="s">
        <v>82</v>
      </c>
    </row>
    <row r="305" spans="1:38" s="100" customFormat="1" x14ac:dyDescent="0.25">
      <c r="A305" s="190"/>
      <c r="B305" s="190"/>
      <c r="D305" s="120"/>
      <c r="AL305" s="123"/>
    </row>
    <row r="306" spans="1:38" s="100" customFormat="1" x14ac:dyDescent="0.25">
      <c r="A306" s="190"/>
      <c r="B306" s="190"/>
      <c r="D306" s="120"/>
      <c r="AL306" s="123"/>
    </row>
    <row r="307" spans="1:38" s="100" customFormat="1" x14ac:dyDescent="0.25">
      <c r="A307" s="190"/>
      <c r="B307" s="190"/>
      <c r="D307" s="120"/>
      <c r="AL307" s="123"/>
    </row>
    <row r="308" spans="1:38" s="100" customFormat="1" ht="14.45" customHeight="1" x14ac:dyDescent="0.45">
      <c r="A308" s="190"/>
      <c r="B308" s="190"/>
      <c r="C308" s="202"/>
      <c r="D308" s="120"/>
      <c r="AL308" s="123"/>
    </row>
    <row r="309" spans="1:38" s="100" customFormat="1" ht="26.25" x14ac:dyDescent="0.25">
      <c r="A309" s="190"/>
      <c r="B309" s="290"/>
      <c r="D309" s="120"/>
      <c r="AL309" s="123"/>
    </row>
    <row r="310" spans="1:38" s="100" customFormat="1" x14ac:dyDescent="0.25">
      <c r="A310" s="190"/>
      <c r="B310" s="190"/>
      <c r="D310" s="120"/>
      <c r="AL310" s="123"/>
    </row>
    <row r="311" spans="1:38" s="100" customFormat="1" x14ac:dyDescent="0.25">
      <c r="A311" s="190"/>
      <c r="B311" s="190"/>
      <c r="D311" s="120"/>
      <c r="P311" s="119"/>
      <c r="AL311" s="123"/>
    </row>
    <row r="312" spans="1:38" s="100" customFormat="1" x14ac:dyDescent="0.25">
      <c r="A312" s="190"/>
      <c r="B312" s="190"/>
      <c r="D312" s="120"/>
      <c r="AL312" s="123"/>
    </row>
    <row r="313" spans="1:38" s="100" customFormat="1" x14ac:dyDescent="0.25">
      <c r="A313" s="190"/>
      <c r="B313" s="190"/>
      <c r="D313" s="120"/>
      <c r="AL313" s="123"/>
    </row>
    <row r="314" spans="1:38" s="100" customFormat="1" x14ac:dyDescent="0.25">
      <c r="A314" s="190"/>
      <c r="B314" s="190"/>
      <c r="D314" s="120"/>
      <c r="AL314" s="123"/>
    </row>
    <row r="315" spans="1:38" s="100" customFormat="1" x14ac:dyDescent="0.25">
      <c r="A315" s="190"/>
      <c r="B315" s="190"/>
      <c r="D315" s="120"/>
      <c r="AL315" s="123"/>
    </row>
    <row r="316" spans="1:38" s="100" customFormat="1" x14ac:dyDescent="0.25">
      <c r="A316" s="190"/>
      <c r="B316" s="190"/>
      <c r="D316" s="120"/>
      <c r="AL316" s="123"/>
    </row>
    <row r="317" spans="1:38" s="100" customFormat="1" x14ac:dyDescent="0.25">
      <c r="A317" s="190"/>
      <c r="B317" s="190"/>
      <c r="D317" s="120"/>
      <c r="AL317" s="123"/>
    </row>
    <row r="318" spans="1:38" s="100" customFormat="1" x14ac:dyDescent="0.25">
      <c r="A318" s="190"/>
      <c r="B318" s="190"/>
      <c r="D318" s="120"/>
      <c r="AL318" s="123"/>
    </row>
    <row r="319" spans="1:38" s="100" customFormat="1" x14ac:dyDescent="0.25">
      <c r="A319" s="190"/>
      <c r="B319" s="190"/>
      <c r="D319" s="120"/>
      <c r="AL319" s="123"/>
    </row>
    <row r="320" spans="1:38" s="100" customFormat="1" x14ac:dyDescent="0.25">
      <c r="A320" s="190"/>
      <c r="B320" s="190"/>
      <c r="D320" s="120"/>
      <c r="AL320" s="123"/>
    </row>
    <row r="321" spans="1:38" s="100" customFormat="1" x14ac:dyDescent="0.25">
      <c r="A321" s="190"/>
      <c r="B321" s="190"/>
      <c r="D321" s="120"/>
      <c r="AL321" s="123"/>
    </row>
    <row r="322" spans="1:38" s="100" customFormat="1" x14ac:dyDescent="0.25">
      <c r="A322" s="190"/>
      <c r="B322" s="190"/>
      <c r="D322" s="120"/>
      <c r="AL322" s="123"/>
    </row>
    <row r="323" spans="1:38" s="100" customFormat="1" x14ac:dyDescent="0.25">
      <c r="A323" s="190"/>
      <c r="B323" s="190"/>
      <c r="D323" s="120"/>
      <c r="AL323" s="123"/>
    </row>
    <row r="324" spans="1:38" s="100" customFormat="1" x14ac:dyDescent="0.25">
      <c r="A324" s="190"/>
      <c r="B324" s="190"/>
      <c r="D324" s="120"/>
      <c r="AL324" s="123"/>
    </row>
    <row r="325" spans="1:38" s="100" customFormat="1" x14ac:dyDescent="0.25">
      <c r="A325" s="190"/>
      <c r="B325" s="190"/>
      <c r="D325" s="120"/>
      <c r="AL325" s="123"/>
    </row>
    <row r="326" spans="1:38" s="100" customFormat="1" x14ac:dyDescent="0.25">
      <c r="A326" s="190"/>
      <c r="B326" s="190"/>
      <c r="D326" s="120"/>
      <c r="AL326" s="123"/>
    </row>
    <row r="327" spans="1:38" s="100" customFormat="1" x14ac:dyDescent="0.25">
      <c r="A327" s="190"/>
      <c r="B327" s="190"/>
      <c r="D327" s="120"/>
      <c r="AL327" s="123"/>
    </row>
    <row r="328" spans="1:38" s="100" customFormat="1" x14ac:dyDescent="0.25">
      <c r="A328" s="190"/>
      <c r="B328" s="190"/>
      <c r="D328" s="120"/>
      <c r="AL328" s="123"/>
    </row>
    <row r="329" spans="1:38" s="100" customFormat="1" ht="26.25" x14ac:dyDescent="0.25">
      <c r="A329" s="190"/>
      <c r="B329" s="190"/>
      <c r="C329" s="290" t="s">
        <v>131</v>
      </c>
      <c r="D329" s="120"/>
      <c r="AL329" s="123"/>
    </row>
    <row r="330" spans="1:38" s="100" customFormat="1" ht="55.5" customHeight="1" x14ac:dyDescent="0.25">
      <c r="A330" s="190"/>
      <c r="C330" s="119"/>
      <c r="D330" s="343" t="s">
        <v>58</v>
      </c>
      <c r="E330" s="343"/>
      <c r="F330" s="343" t="s">
        <v>72</v>
      </c>
      <c r="G330" s="343"/>
      <c r="H330" s="343" t="s">
        <v>30</v>
      </c>
      <c r="I330" s="343"/>
      <c r="J330" s="343" t="s">
        <v>25</v>
      </c>
      <c r="K330" s="343"/>
      <c r="L330" s="343" t="s">
        <v>94</v>
      </c>
      <c r="M330" s="343"/>
      <c r="N330" s="343" t="s">
        <v>92</v>
      </c>
      <c r="O330" s="343"/>
      <c r="AL330" s="123"/>
    </row>
    <row r="331" spans="1:38" s="100" customFormat="1" ht="17.25" customHeight="1" x14ac:dyDescent="0.25">
      <c r="A331" s="190"/>
      <c r="B331" s="190"/>
      <c r="C331" s="164" t="s">
        <v>15</v>
      </c>
      <c r="D331" s="379">
        <f>Talnagögn!AH130/Talnagögn!$AH$134</f>
        <v>0.77168628130101957</v>
      </c>
      <c r="E331" s="344"/>
      <c r="F331" s="344">
        <f>Talnagögn!AH130/Talnagögn!AG130-1</f>
        <v>-1.6369193858549735E-3</v>
      </c>
      <c r="G331" s="344"/>
      <c r="H331" s="344">
        <f>Talnagögn!AH130/Talnagögn!R130-1</f>
        <v>-0.21075305756449914</v>
      </c>
      <c r="I331" s="344"/>
      <c r="J331" s="344">
        <f>Talnagögn!AH130/Talnagögn!C130-1</f>
        <v>0.23542579725956436</v>
      </c>
      <c r="K331" s="344"/>
      <c r="L331" s="344">
        <f>Talnagögn!BA136/Talnagögn!AH130-1</f>
        <v>-0.38584927092085253</v>
      </c>
      <c r="M331" s="344"/>
      <c r="N331" s="344">
        <f>Talnagögn!BK136/Talnagögn!AH130-1</f>
        <v>-0.46818444370548407</v>
      </c>
      <c r="O331" s="344"/>
      <c r="AL331" s="123"/>
    </row>
    <row r="332" spans="1:38" s="100" customFormat="1" ht="17.25" customHeight="1" x14ac:dyDescent="0.25">
      <c r="A332" s="190"/>
      <c r="B332" s="190"/>
      <c r="C332" s="164" t="s">
        <v>16</v>
      </c>
      <c r="D332" s="380">
        <f>Talnagögn!AH131/Talnagögn!$AH$134</f>
        <v>2.0465715241513929E-2</v>
      </c>
      <c r="E332" s="344"/>
      <c r="F332" s="344">
        <f>Talnagögn!AH131/Talnagögn!AG131-1</f>
        <v>-1.884512070476807E-2</v>
      </c>
      <c r="G332" s="344"/>
      <c r="H332" s="344">
        <f>Talnagögn!AH131/Talnagögn!R131-1</f>
        <v>5.2580878018223229</v>
      </c>
      <c r="I332" s="344"/>
      <c r="J332" s="344" t="s">
        <v>67</v>
      </c>
      <c r="K332" s="344"/>
      <c r="L332" s="344">
        <f>Talnagögn!BA137/Talnagögn!AH131-1</f>
        <v>1.5759631304150346</v>
      </c>
      <c r="M332" s="344"/>
      <c r="N332" s="344">
        <f>Talnagögn!BK137/Talnagögn!AH131-1</f>
        <v>1.8065272761455362</v>
      </c>
      <c r="O332" s="344"/>
      <c r="AL332" s="123"/>
    </row>
    <row r="333" spans="1:38" s="100" customFormat="1" ht="17.25" customHeight="1" x14ac:dyDescent="0.25">
      <c r="A333" s="190"/>
      <c r="B333" s="190"/>
      <c r="C333" s="241" t="s">
        <v>26</v>
      </c>
      <c r="D333" s="344">
        <f>Talnagögn!AH132/Talnagögn!$AH$134</f>
        <v>2.5874774842425383E-2</v>
      </c>
      <c r="E333" s="344"/>
      <c r="F333" s="344">
        <f>Talnagögn!AH132/Talnagögn!AG132-1</f>
        <v>-4.7107950727327541E-3</v>
      </c>
      <c r="G333" s="344"/>
      <c r="H333" s="344">
        <f>Talnagögn!AH132/Talnagögn!R132-1</f>
        <v>0.25002666840286913</v>
      </c>
      <c r="I333" s="344"/>
      <c r="J333" s="344">
        <f>Talnagögn!AH132/Talnagögn!C132-1</f>
        <v>-0.55469276899932551</v>
      </c>
      <c r="K333" s="344"/>
      <c r="L333" s="344">
        <f>Talnagögn!BA138/Talnagögn!AH132-1</f>
        <v>0.13521506416052209</v>
      </c>
      <c r="M333" s="344"/>
      <c r="N333" s="344">
        <f>Talnagögn!BK138/Talnagögn!AH132-1</f>
        <v>0.19228178257228246</v>
      </c>
      <c r="O333" s="344"/>
      <c r="AL333" s="123"/>
    </row>
    <row r="334" spans="1:38" s="100" customFormat="1" ht="17.25" customHeight="1" x14ac:dyDescent="0.25">
      <c r="A334" s="190"/>
      <c r="B334" s="190"/>
      <c r="C334" s="164" t="s">
        <v>14</v>
      </c>
      <c r="D334" s="389">
        <f>Talnagögn!AH133/Talnagögn!$AH$134</f>
        <v>0.181973228615041</v>
      </c>
      <c r="E334" s="344"/>
      <c r="F334" s="344">
        <f>Talnagögn!AH133/Talnagögn!AG133-1</f>
        <v>7.255168272474366E-2</v>
      </c>
      <c r="G334" s="344"/>
      <c r="H334" s="344">
        <f>Talnagögn!AH133/Talnagögn!R133-1</f>
        <v>-0.31010329198604503</v>
      </c>
      <c r="I334" s="344"/>
      <c r="J334" s="344">
        <f>Talnagögn!AH133/Talnagögn!C133-1</f>
        <v>-0.18969910099902532</v>
      </c>
      <c r="K334" s="344"/>
      <c r="L334" s="344">
        <f>Talnagögn!BA139/Talnagögn!AH133-1</f>
        <v>9.7255098375338855E-2</v>
      </c>
      <c r="M334" s="344"/>
      <c r="N334" s="344">
        <f>Talnagögn!BK139/Talnagögn!AH133-1</f>
        <v>0.11974049649159113</v>
      </c>
      <c r="O334" s="344"/>
      <c r="AL334" s="123"/>
    </row>
    <row r="335" spans="1:38" s="100" customFormat="1" ht="17.25" customHeight="1" x14ac:dyDescent="0.25">
      <c r="A335" s="190"/>
      <c r="B335" s="190"/>
      <c r="C335" s="233" t="s">
        <v>4</v>
      </c>
      <c r="D335" s="345">
        <f>Talnagögn!AH134/Talnagögn!$AH$134</f>
        <v>1</v>
      </c>
      <c r="E335" s="345"/>
      <c r="F335" s="345">
        <f>Talnagögn!AH134/Talnagögn!AG134-1</f>
        <v>1.0640613413596789E-2</v>
      </c>
      <c r="G335" s="345"/>
      <c r="H335" s="345">
        <f>Talnagögn!AH134/Talnagögn!R134-1</f>
        <v>-0.20979136083624328</v>
      </c>
      <c r="I335" s="345"/>
      <c r="J335" s="345">
        <f>Talnagögn!AH134/Talnagögn!C134-1</f>
        <v>0.10215650504486362</v>
      </c>
      <c r="K335" s="345"/>
      <c r="L335" s="345">
        <f>Talnagögn!BA140/Talnagögn!AH134-1</f>
        <v>-0.24430489277033207</v>
      </c>
      <c r="M335" s="345"/>
      <c r="N335" s="345">
        <f>Talnagögn!BK140/Talnagögn!AH134-1</f>
        <v>-0.29755482694354851</v>
      </c>
      <c r="O335" s="345"/>
      <c r="AL335" s="123"/>
    </row>
    <row r="336" spans="1:38" s="100" customFormat="1" ht="17.25" customHeight="1" x14ac:dyDescent="0.25">
      <c r="A336" s="190"/>
      <c r="B336" s="190"/>
      <c r="C336" s="231"/>
      <c r="D336" s="273"/>
      <c r="E336" s="273"/>
      <c r="F336" s="273"/>
      <c r="G336" s="273"/>
      <c r="H336" s="273"/>
      <c r="I336" s="273"/>
      <c r="J336" s="273"/>
      <c r="K336" s="273"/>
      <c r="L336" s="273"/>
      <c r="M336" s="273"/>
      <c r="N336" s="273"/>
      <c r="O336" s="273"/>
      <c r="AL336" s="123"/>
    </row>
    <row r="337" spans="1:69" s="100" customFormat="1" x14ac:dyDescent="0.25">
      <c r="A337" s="190"/>
      <c r="B337" s="190"/>
      <c r="C337" s="231"/>
      <c r="D337" s="242"/>
      <c r="E337" s="242"/>
      <c r="F337" s="242"/>
      <c r="G337" s="242"/>
      <c r="H337" s="243"/>
      <c r="I337" s="243"/>
      <c r="J337" s="242"/>
      <c r="K337" s="242"/>
      <c r="L337" s="210"/>
      <c r="N337" s="210"/>
      <c r="AL337" s="123"/>
    </row>
    <row r="338" spans="1:69" s="100" customFormat="1" ht="30.75" x14ac:dyDescent="0.25">
      <c r="A338" s="190"/>
      <c r="B338" s="190"/>
      <c r="C338" s="290" t="s">
        <v>158</v>
      </c>
      <c r="D338" s="270"/>
      <c r="E338" s="270"/>
      <c r="F338" s="270"/>
      <c r="G338" s="270"/>
      <c r="H338" s="243"/>
      <c r="I338" s="243"/>
      <c r="J338" s="270"/>
      <c r="K338" s="270"/>
      <c r="L338" s="210"/>
      <c r="N338" s="210"/>
      <c r="AL338" s="123"/>
    </row>
    <row r="339" spans="1:69" s="100" customFormat="1" ht="56.25" customHeight="1" x14ac:dyDescent="0.25">
      <c r="A339" s="190"/>
      <c r="C339" s="119"/>
      <c r="D339" s="343" t="s">
        <v>105</v>
      </c>
      <c r="E339" s="343"/>
      <c r="F339" s="343" t="s">
        <v>72</v>
      </c>
      <c r="G339" s="343"/>
      <c r="H339" s="343" t="s">
        <v>30</v>
      </c>
      <c r="I339" s="343"/>
      <c r="J339" s="343" t="s">
        <v>25</v>
      </c>
      <c r="K339" s="343"/>
      <c r="L339" s="343" t="s">
        <v>94</v>
      </c>
      <c r="M339" s="343"/>
      <c r="N339" s="343" t="s">
        <v>92</v>
      </c>
      <c r="O339" s="343"/>
      <c r="AL339" s="123"/>
    </row>
    <row r="340" spans="1:69" s="100" customFormat="1" ht="17.25" customHeight="1" x14ac:dyDescent="0.25">
      <c r="A340" s="190"/>
      <c r="B340" s="190"/>
      <c r="C340" s="164" t="s">
        <v>15</v>
      </c>
      <c r="D340" s="391">
        <f>Talnagögn!AH130</f>
        <v>207.18104558465319</v>
      </c>
      <c r="E340" s="341"/>
      <c r="F340" s="341">
        <f>Talnagögn!AH130-Talnagögn!AG130</f>
        <v>-0.33969472277621549</v>
      </c>
      <c r="G340" s="341"/>
      <c r="H340" s="341">
        <f>Talnagögn!AH130-Talnagögn!R130</f>
        <v>-55.323671817637546</v>
      </c>
      <c r="I340" s="341"/>
      <c r="J340" s="341">
        <f>Talnagögn!AH130-Talnagögn!C130</f>
        <v>39.480932761831667</v>
      </c>
      <c r="K340" s="341"/>
      <c r="L340" s="341">
        <f>Talnagögn!BA136-Talnagögn!AH130</f>
        <v>-79.940655387458349</v>
      </c>
      <c r="M340" s="341"/>
      <c r="N340" s="341">
        <f>Talnagögn!BK136-Talnagögn!AH130</f>
        <v>-96.99894257337138</v>
      </c>
      <c r="O340" s="341"/>
      <c r="AL340" s="123"/>
    </row>
    <row r="341" spans="1:69" s="100" customFormat="1" ht="17.25" customHeight="1" x14ac:dyDescent="0.25">
      <c r="A341" s="190"/>
      <c r="B341" s="190"/>
      <c r="C341" s="164" t="s">
        <v>16</v>
      </c>
      <c r="D341" s="392">
        <f>Talnagögn!AH131</f>
        <v>5.4946010899999997</v>
      </c>
      <c r="E341" s="341"/>
      <c r="F341" s="341">
        <f>Talnagögn!AH131-Talnagögn!AG131</f>
        <v>-0.10553524520000135</v>
      </c>
      <c r="G341" s="341"/>
      <c r="H341" s="341">
        <f>Talnagögn!AH131-Talnagögn!R131</f>
        <v>4.6166010899999996</v>
      </c>
      <c r="I341" s="341"/>
      <c r="J341" s="341">
        <f>Talnagögn!AH131-Talnagögn!C131</f>
        <v>5.4946010899999997</v>
      </c>
      <c r="K341" s="341"/>
      <c r="L341" s="341">
        <f>Talnagögn!BA137-Talnagögn!AH131</f>
        <v>8.6592887341782596</v>
      </c>
      <c r="M341" s="341"/>
      <c r="N341" s="341">
        <f>Talnagögn!BK137-Talnagögn!AH131</f>
        <v>9.9261467406239934</v>
      </c>
      <c r="O341" s="341"/>
      <c r="AL341" s="123"/>
    </row>
    <row r="342" spans="1:69" s="100" customFormat="1" ht="17.25" customHeight="1" x14ac:dyDescent="0.25">
      <c r="A342" s="190"/>
      <c r="B342" s="190"/>
      <c r="C342" s="164" t="s">
        <v>26</v>
      </c>
      <c r="D342" s="397">
        <f>Talnagögn!AH132</f>
        <v>6.9468163890165657</v>
      </c>
      <c r="E342" s="341"/>
      <c r="F342" s="341">
        <f>Talnagögn!AH132-Talnagögn!AG132</f>
        <v>-3.2879918976866485E-2</v>
      </c>
      <c r="G342" s="341"/>
      <c r="H342" s="341">
        <f>Talnagögn!AH132-Talnagögn!R132</f>
        <v>1.3894818419925761</v>
      </c>
      <c r="I342" s="341"/>
      <c r="J342" s="341">
        <f>Talnagögn!AH132-Talnagögn!C132</f>
        <v>-8.6532365753289504</v>
      </c>
      <c r="K342" s="341"/>
      <c r="L342" s="341">
        <f>Talnagögn!BA138-Talnagögn!AH132</f>
        <v>0.93931422375224205</v>
      </c>
      <c r="M342" s="341"/>
      <c r="N342" s="341">
        <f>Talnagögn!BK138-Talnagögn!AH132</f>
        <v>1.335746238482451</v>
      </c>
      <c r="O342" s="341"/>
      <c r="AL342" s="123"/>
    </row>
    <row r="343" spans="1:69" s="100" customFormat="1" ht="17.25" customHeight="1" x14ac:dyDescent="0.25">
      <c r="A343" s="190"/>
      <c r="B343" s="190"/>
      <c r="C343" s="164" t="s">
        <v>14</v>
      </c>
      <c r="D343" s="395">
        <f>Talnagögn!AH133</f>
        <v>48.855868876296313</v>
      </c>
      <c r="E343" s="341"/>
      <c r="F343" s="341">
        <f>Talnagögn!AH133-Talnagögn!AG133</f>
        <v>3.3048062438818562</v>
      </c>
      <c r="G343" s="341"/>
      <c r="H343" s="341">
        <f>Talnagögn!AH133-Talnagögn!R133</f>
        <v>-21.960339273095343</v>
      </c>
      <c r="I343" s="341"/>
      <c r="J343" s="341">
        <f>Talnagögn!AH133-Talnagögn!C133</f>
        <v>-11.437620784804935</v>
      </c>
      <c r="K343" s="341"/>
      <c r="L343" s="341">
        <f>Talnagögn!BA139-Talnagögn!AH133</f>
        <v>4.751482333776849</v>
      </c>
      <c r="M343" s="341"/>
      <c r="N343" s="341">
        <f>Talnagögn!BK139-Talnagögn!AH133</f>
        <v>5.8500259957757947</v>
      </c>
      <c r="O343" s="341"/>
      <c r="AL343" s="123"/>
    </row>
    <row r="344" spans="1:69" s="100" customFormat="1" ht="17.25" customHeight="1" x14ac:dyDescent="0.25">
      <c r="A344" s="190"/>
      <c r="C344" s="231" t="s">
        <v>4</v>
      </c>
      <c r="D344" s="393">
        <f>Talnagögn!AH134</f>
        <v>268.4783319399661</v>
      </c>
      <c r="E344" s="342"/>
      <c r="F344" s="342">
        <f>Talnagögn!AH134-Talnagögn!AG134</f>
        <v>2.8266963569287782</v>
      </c>
      <c r="G344" s="342"/>
      <c r="H344" s="342">
        <f>Talnagögn!AH134-Talnagögn!R134</f>
        <v>-71.277928158740224</v>
      </c>
      <c r="I344" s="342"/>
      <c r="J344" s="342">
        <f>Talnagögn!AH134-Talnagögn!C134</f>
        <v>24.884676491697803</v>
      </c>
      <c r="K344" s="342"/>
      <c r="L344" s="342">
        <f>Talnagögn!BA140-Talnagögn!AH134</f>
        <v>-65.590570095751048</v>
      </c>
      <c r="M344" s="342"/>
      <c r="N344" s="342">
        <f>Talnagögn!BK140-Talnagögn!AH134</f>
        <v>-79.887023598489179</v>
      </c>
      <c r="O344" s="342"/>
      <c r="AL344" s="123"/>
    </row>
    <row r="345" spans="1:69" s="100" customFormat="1" ht="17.25" customHeight="1" x14ac:dyDescent="0.25">
      <c r="A345" s="190"/>
      <c r="C345" s="231"/>
      <c r="D345" s="272"/>
      <c r="E345" s="272"/>
      <c r="F345" s="272"/>
      <c r="G345" s="272"/>
      <c r="H345" s="272"/>
      <c r="I345" s="272"/>
      <c r="J345" s="272"/>
      <c r="K345" s="272"/>
      <c r="L345" s="272"/>
      <c r="M345" s="272"/>
      <c r="N345" s="272"/>
      <c r="O345" s="272"/>
      <c r="AL345" s="123"/>
    </row>
    <row r="346" spans="1:69" s="227" customFormat="1" x14ac:dyDescent="0.25">
      <c r="A346" s="292"/>
      <c r="B346" s="292"/>
      <c r="D346" s="293"/>
      <c r="AL346" s="294"/>
    </row>
    <row r="347" spans="1:69" s="100" customFormat="1" x14ac:dyDescent="0.25">
      <c r="A347" s="190"/>
      <c r="B347" s="190"/>
      <c r="D347" s="120"/>
      <c r="AL347" s="123"/>
      <c r="AO347" s="244"/>
      <c r="AP347" s="244"/>
      <c r="AQ347" s="244"/>
      <c r="AR347" s="245"/>
      <c r="AS347" s="244"/>
      <c r="AT347" s="244"/>
      <c r="AU347" s="244"/>
      <c r="AV347" s="244"/>
      <c r="AW347" s="244"/>
      <c r="AX347" s="244"/>
      <c r="AY347" s="244"/>
      <c r="AZ347" s="244"/>
      <c r="BA347" s="244"/>
      <c r="BB347" s="244"/>
      <c r="BC347" s="244"/>
      <c r="BD347" s="244"/>
      <c r="BE347" s="244"/>
      <c r="BF347" s="244"/>
      <c r="BG347" s="244"/>
      <c r="BH347" s="244"/>
      <c r="BI347" s="244"/>
      <c r="BJ347" s="244"/>
      <c r="BK347" s="244"/>
      <c r="BL347" s="244"/>
      <c r="BM347" s="244"/>
      <c r="BN347" s="244"/>
      <c r="BO347" s="244"/>
      <c r="BP347" s="244"/>
      <c r="BQ347" s="244"/>
    </row>
    <row r="348" spans="1:69" s="100" customFormat="1" x14ac:dyDescent="0.25">
      <c r="A348" s="190"/>
      <c r="B348" s="190"/>
      <c r="D348" s="120"/>
      <c r="AL348" s="123"/>
      <c r="AO348" s="244"/>
      <c r="AP348" s="244"/>
      <c r="AQ348" s="244"/>
      <c r="AR348" s="245"/>
      <c r="AS348" s="244"/>
      <c r="AT348" s="244"/>
      <c r="AU348" s="244"/>
      <c r="AV348" s="244"/>
      <c r="AW348" s="244"/>
      <c r="AX348" s="244"/>
      <c r="AY348" s="244"/>
      <c r="AZ348" s="244"/>
      <c r="BA348" s="244"/>
      <c r="BB348" s="244"/>
      <c r="BC348" s="244"/>
      <c r="BD348" s="244"/>
      <c r="BE348" s="244"/>
      <c r="BF348" s="244"/>
      <c r="BG348" s="244"/>
      <c r="BH348" s="244"/>
      <c r="BI348" s="244"/>
      <c r="BJ348" s="244"/>
      <c r="BK348" s="244"/>
      <c r="BL348" s="244"/>
      <c r="BM348" s="244"/>
      <c r="BN348" s="244"/>
      <c r="BO348" s="244"/>
      <c r="BP348" s="244"/>
      <c r="BQ348" s="244"/>
    </row>
    <row r="349" spans="1:69" s="100" customFormat="1" ht="30.75" x14ac:dyDescent="0.45">
      <c r="A349" s="190"/>
      <c r="B349" s="190"/>
      <c r="C349" s="202" t="s">
        <v>68</v>
      </c>
      <c r="D349" s="120"/>
      <c r="U349" s="295" t="s">
        <v>82</v>
      </c>
      <c r="AL349" s="123"/>
      <c r="AN349" s="295" t="s">
        <v>82</v>
      </c>
      <c r="BG349" s="290" t="s">
        <v>119</v>
      </c>
    </row>
    <row r="350" spans="1:69" s="100" customFormat="1" x14ac:dyDescent="0.25">
      <c r="A350" s="190"/>
      <c r="B350" s="190"/>
      <c r="D350" s="120"/>
      <c r="AL350" s="123"/>
    </row>
    <row r="351" spans="1:69" s="100" customFormat="1" x14ac:dyDescent="0.25">
      <c r="A351" s="190"/>
      <c r="B351" s="190"/>
      <c r="D351" s="120"/>
      <c r="AL351" s="123"/>
    </row>
    <row r="352" spans="1:69" s="100" customFormat="1" x14ac:dyDescent="0.25">
      <c r="A352" s="190"/>
      <c r="B352" s="190"/>
      <c r="D352" s="120"/>
      <c r="AL352" s="123"/>
    </row>
    <row r="353" spans="1:38" s="100" customFormat="1" ht="14.45" customHeight="1" x14ac:dyDescent="0.45">
      <c r="A353" s="190"/>
      <c r="B353" s="190"/>
      <c r="C353" s="202"/>
      <c r="D353" s="120"/>
      <c r="AL353" s="123"/>
    </row>
    <row r="354" spans="1:38" s="100" customFormat="1" x14ac:dyDescent="0.25">
      <c r="A354" s="190"/>
      <c r="B354" s="190"/>
      <c r="D354" s="120"/>
      <c r="AL354" s="123"/>
    </row>
    <row r="355" spans="1:38" s="100" customFormat="1" ht="26.25" x14ac:dyDescent="0.25">
      <c r="A355" s="190"/>
      <c r="B355" s="290"/>
      <c r="D355" s="120"/>
      <c r="AL355" s="123"/>
    </row>
    <row r="356" spans="1:38" s="100" customFormat="1" x14ac:dyDescent="0.25">
      <c r="A356" s="190"/>
      <c r="B356" s="190"/>
      <c r="D356" s="120"/>
      <c r="Q356" s="119"/>
      <c r="AL356" s="123"/>
    </row>
    <row r="357" spans="1:38" s="100" customFormat="1" x14ac:dyDescent="0.25">
      <c r="A357" s="190"/>
      <c r="B357" s="190"/>
      <c r="D357" s="120"/>
      <c r="AL357" s="123"/>
    </row>
    <row r="358" spans="1:38" s="100" customFormat="1" x14ac:dyDescent="0.25">
      <c r="A358" s="190"/>
      <c r="B358" s="190"/>
      <c r="D358" s="120"/>
      <c r="AL358" s="123"/>
    </row>
    <row r="359" spans="1:38" s="100" customFormat="1" x14ac:dyDescent="0.25">
      <c r="A359" s="190"/>
      <c r="B359" s="190"/>
      <c r="D359" s="120"/>
      <c r="AL359" s="123"/>
    </row>
    <row r="360" spans="1:38" s="100" customFormat="1" x14ac:dyDescent="0.25">
      <c r="A360" s="190"/>
      <c r="B360" s="190"/>
      <c r="D360" s="120"/>
      <c r="AL360" s="123"/>
    </row>
    <row r="361" spans="1:38" s="100" customFormat="1" x14ac:dyDescent="0.25">
      <c r="A361" s="190"/>
      <c r="B361" s="190"/>
      <c r="D361" s="120"/>
      <c r="AL361" s="123"/>
    </row>
    <row r="362" spans="1:38" s="100" customFormat="1" x14ac:dyDescent="0.25">
      <c r="A362" s="190"/>
      <c r="B362" s="190"/>
      <c r="D362" s="120"/>
      <c r="AL362" s="123"/>
    </row>
    <row r="363" spans="1:38" s="100" customFormat="1" x14ac:dyDescent="0.25">
      <c r="A363" s="190"/>
      <c r="B363" s="190"/>
      <c r="D363" s="120"/>
      <c r="AL363" s="123"/>
    </row>
    <row r="364" spans="1:38" s="100" customFormat="1" x14ac:dyDescent="0.25">
      <c r="A364" s="190"/>
      <c r="B364" s="190"/>
      <c r="D364" s="120"/>
      <c r="AL364" s="123"/>
    </row>
    <row r="365" spans="1:38" s="100" customFormat="1" x14ac:dyDescent="0.25">
      <c r="A365" s="247"/>
      <c r="B365" s="247"/>
      <c r="D365" s="120"/>
      <c r="AL365" s="123"/>
    </row>
    <row r="366" spans="1:38" s="100" customFormat="1" x14ac:dyDescent="0.25">
      <c r="A366" s="190"/>
      <c r="B366" s="190"/>
      <c r="D366" s="120"/>
      <c r="AL366" s="123"/>
    </row>
    <row r="367" spans="1:38" s="100" customFormat="1" x14ac:dyDescent="0.25">
      <c r="A367" s="190"/>
      <c r="B367" s="190"/>
      <c r="C367" s="248"/>
      <c r="D367" s="120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  <c r="AA367" s="143"/>
      <c r="AB367" s="143"/>
      <c r="AC367" s="143"/>
      <c r="AD367" s="143"/>
      <c r="AE367" s="143"/>
      <c r="AF367" s="143"/>
      <c r="AG367" s="143"/>
      <c r="AH367" s="143"/>
      <c r="AL367" s="123"/>
    </row>
    <row r="368" spans="1:38" s="100" customFormat="1" x14ac:dyDescent="0.25">
      <c r="A368" s="190"/>
      <c r="B368" s="190"/>
      <c r="C368" s="248"/>
      <c r="D368" s="120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  <c r="AA368" s="143"/>
      <c r="AB368" s="143"/>
      <c r="AC368" s="143"/>
      <c r="AD368" s="143"/>
      <c r="AE368" s="143"/>
      <c r="AF368" s="143"/>
      <c r="AG368" s="143"/>
      <c r="AH368" s="143"/>
      <c r="AL368" s="123"/>
    </row>
    <row r="369" spans="1:59" s="100" customFormat="1" x14ac:dyDescent="0.25">
      <c r="A369" s="190"/>
      <c r="B369" s="190"/>
      <c r="C369" s="248"/>
      <c r="D369" s="120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  <c r="AA369" s="143"/>
      <c r="AB369" s="143"/>
      <c r="AC369" s="143"/>
      <c r="AD369" s="143"/>
      <c r="AE369" s="143"/>
      <c r="AF369" s="143"/>
      <c r="AG369" s="143"/>
      <c r="AH369" s="143"/>
      <c r="AL369" s="123"/>
    </row>
    <row r="370" spans="1:59" s="100" customFormat="1" x14ac:dyDescent="0.25">
      <c r="A370" s="190"/>
      <c r="B370" s="190"/>
      <c r="C370" s="248"/>
      <c r="D370" s="120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  <c r="AA370" s="143"/>
      <c r="AB370" s="143"/>
      <c r="AC370" s="143"/>
      <c r="AD370" s="143"/>
      <c r="AE370" s="143"/>
      <c r="AF370" s="143"/>
      <c r="AG370" s="143"/>
      <c r="AH370" s="143"/>
      <c r="AL370" s="123"/>
    </row>
    <row r="371" spans="1:59" s="100" customFormat="1" x14ac:dyDescent="0.25">
      <c r="A371" s="190"/>
      <c r="B371" s="190"/>
      <c r="C371" s="248"/>
      <c r="D371" s="120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V371" s="143"/>
      <c r="W371" s="143"/>
      <c r="X371" s="143"/>
      <c r="Y371" s="143"/>
      <c r="Z371" s="143"/>
      <c r="AA371" s="143"/>
      <c r="AB371" s="143"/>
      <c r="AC371" s="143"/>
      <c r="AD371" s="143"/>
      <c r="AE371" s="143"/>
      <c r="AF371" s="143"/>
      <c r="AG371" s="143"/>
      <c r="AH371" s="143"/>
      <c r="AL371" s="123"/>
    </row>
    <row r="372" spans="1:59" s="100" customFormat="1" ht="23.25" x14ac:dyDescent="0.35">
      <c r="A372" s="190"/>
      <c r="B372" s="190"/>
      <c r="C372" s="248"/>
      <c r="D372" s="120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234"/>
      <c r="V372" s="143"/>
      <c r="W372" s="143"/>
      <c r="X372" s="143"/>
      <c r="Y372" s="143"/>
      <c r="Z372" s="143"/>
      <c r="AA372" s="143"/>
      <c r="AB372" s="143"/>
      <c r="AC372" s="143"/>
      <c r="AD372" s="143"/>
      <c r="AE372" s="143"/>
      <c r="AF372" s="143"/>
      <c r="AG372" s="143"/>
      <c r="AH372" s="143"/>
      <c r="AL372" s="123"/>
      <c r="AN372" s="234"/>
      <c r="BG372" s="184"/>
    </row>
    <row r="373" spans="1:59" s="100" customFormat="1" ht="23.25" x14ac:dyDescent="0.35">
      <c r="A373" s="190"/>
      <c r="B373" s="190"/>
      <c r="C373" s="248"/>
      <c r="D373" s="120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234"/>
      <c r="V373" s="143"/>
      <c r="W373" s="143"/>
      <c r="X373" s="143"/>
      <c r="Y373" s="143"/>
      <c r="Z373" s="143"/>
      <c r="AA373" s="143"/>
      <c r="AB373" s="143"/>
      <c r="AC373" s="143"/>
      <c r="AD373" s="143"/>
      <c r="AE373" s="143"/>
      <c r="AF373" s="143"/>
      <c r="AG373" s="143"/>
      <c r="AH373" s="143"/>
      <c r="AL373" s="123"/>
      <c r="AN373" s="234"/>
      <c r="BG373" s="184"/>
    </row>
    <row r="374" spans="1:59" s="100" customFormat="1" x14ac:dyDescent="0.25">
      <c r="A374" s="190"/>
      <c r="B374" s="190"/>
      <c r="C374" s="248"/>
      <c r="D374" s="120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V374" s="143"/>
      <c r="W374" s="143"/>
      <c r="X374" s="143"/>
      <c r="Y374" s="143"/>
      <c r="Z374" s="143"/>
      <c r="AA374" s="143"/>
      <c r="AB374" s="143"/>
      <c r="AC374" s="143"/>
      <c r="AD374" s="143"/>
      <c r="AE374" s="143"/>
      <c r="AF374" s="143"/>
      <c r="AG374" s="143"/>
      <c r="AH374" s="143"/>
      <c r="AL374" s="123"/>
    </row>
    <row r="375" spans="1:59" s="100" customFormat="1" ht="26.25" x14ac:dyDescent="0.25">
      <c r="A375" s="190"/>
      <c r="C375" s="289" t="s">
        <v>131</v>
      </c>
      <c r="D375" s="120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V375" s="143"/>
      <c r="W375" s="143"/>
      <c r="X375" s="143"/>
      <c r="Y375" s="143"/>
      <c r="Z375" s="143"/>
      <c r="AA375" s="143"/>
      <c r="AB375" s="143"/>
      <c r="AC375" s="143"/>
      <c r="AD375" s="143"/>
      <c r="AE375" s="143"/>
      <c r="AF375" s="143"/>
      <c r="AG375" s="143"/>
      <c r="AH375" s="143"/>
      <c r="AL375" s="123"/>
    </row>
    <row r="376" spans="1:59" s="111" customFormat="1" ht="61.5" customHeight="1" x14ac:dyDescent="0.25">
      <c r="A376" s="249"/>
      <c r="B376" s="343"/>
      <c r="C376" s="343"/>
      <c r="D376" s="343" t="s">
        <v>58</v>
      </c>
      <c r="E376" s="343"/>
      <c r="F376" s="343" t="s">
        <v>72</v>
      </c>
      <c r="G376" s="343"/>
      <c r="H376" s="343" t="s">
        <v>30</v>
      </c>
      <c r="I376" s="343"/>
      <c r="J376" s="343" t="s">
        <v>25</v>
      </c>
      <c r="K376" s="343"/>
      <c r="L376" s="343" t="s">
        <v>94</v>
      </c>
      <c r="M376" s="343"/>
      <c r="N376" s="343" t="s">
        <v>95</v>
      </c>
      <c r="O376" s="343"/>
      <c r="P376" s="343" t="s">
        <v>92</v>
      </c>
      <c r="Q376" s="343"/>
      <c r="R376" s="343" t="s">
        <v>93</v>
      </c>
      <c r="S376" s="343"/>
      <c r="T376" s="250"/>
      <c r="U376" s="290" t="s">
        <v>81</v>
      </c>
      <c r="V376" s="250"/>
      <c r="W376" s="250"/>
      <c r="X376" s="250"/>
      <c r="Y376" s="250"/>
      <c r="Z376" s="250"/>
      <c r="AA376" s="250"/>
      <c r="AB376" s="250"/>
      <c r="AC376" s="250"/>
      <c r="AD376" s="250"/>
      <c r="AE376" s="250"/>
      <c r="AF376" s="250"/>
      <c r="AG376" s="250"/>
      <c r="AK376" s="251"/>
      <c r="AN376" s="290" t="s">
        <v>81</v>
      </c>
      <c r="BG376" s="290" t="s">
        <v>127</v>
      </c>
    </row>
    <row r="377" spans="1:59" s="100" customFormat="1" ht="17.25" customHeight="1" x14ac:dyDescent="0.25">
      <c r="A377" s="190"/>
      <c r="B377" s="190"/>
      <c r="C377" s="189" t="s">
        <v>48</v>
      </c>
      <c r="D377" s="379">
        <f>Talnagögn!AH143/Talnagögn!$AH$149</f>
        <v>-5.415741293859333E-2</v>
      </c>
      <c r="E377" s="344"/>
      <c r="F377" s="344">
        <f>Talnagögn!AH143/Talnagögn!AG143-1</f>
        <v>3.2571574540110726E-2</v>
      </c>
      <c r="G377" s="344"/>
      <c r="H377" s="344">
        <f>Talnagögn!AH143/Talnagögn!R143-1</f>
        <v>2.6476158974006463</v>
      </c>
      <c r="I377" s="344"/>
      <c r="J377" s="344">
        <f>Talnagögn!AH143/Talnagögn!C143-1</f>
        <v>16.385408708308564</v>
      </c>
      <c r="K377" s="344"/>
      <c r="L377" s="344">
        <f>Talnagögn!BA151/Talnagögn!AH143-1</f>
        <v>0.45384149571225074</v>
      </c>
      <c r="M377" s="344"/>
      <c r="N377" s="344">
        <f>Talnagögn!BA159/Talnagögn!AH143-1</f>
        <v>0.73243195643514358</v>
      </c>
      <c r="O377" s="344"/>
      <c r="P377" s="344">
        <f>Talnagögn!BK151/Talnagögn!AH143-1</f>
        <v>0.73496720290231332</v>
      </c>
      <c r="Q377" s="344"/>
      <c r="R377" s="344">
        <f>Talnagögn!BK159/Talnagögn!AH143-1</f>
        <v>1.4843877758380346</v>
      </c>
      <c r="S377" s="344"/>
      <c r="T377" s="143"/>
      <c r="U377" s="143"/>
      <c r="V377" s="143"/>
      <c r="W377" s="143"/>
      <c r="X377" s="143"/>
      <c r="Y377" s="143"/>
      <c r="Z377" s="143"/>
      <c r="AA377" s="143"/>
      <c r="AB377" s="143"/>
      <c r="AC377" s="143"/>
      <c r="AD377" s="143"/>
      <c r="AE377" s="143"/>
      <c r="AF377" s="143"/>
      <c r="AG377" s="143"/>
      <c r="AK377" s="123"/>
    </row>
    <row r="378" spans="1:59" s="100" customFormat="1" ht="17.25" customHeight="1" x14ac:dyDescent="0.25">
      <c r="A378" s="190"/>
      <c r="B378" s="190"/>
      <c r="C378" s="189" t="s">
        <v>49</v>
      </c>
      <c r="D378" s="398">
        <f>Talnagögn!AH144/Talnagögn!$AH$149</f>
        <v>0.21316841943436562</v>
      </c>
      <c r="E378" s="344"/>
      <c r="F378" s="344">
        <f>Talnagögn!AH144/Talnagögn!AG144-1</f>
        <v>2.1171885307724736E-4</v>
      </c>
      <c r="G378" s="344"/>
      <c r="H378" s="344">
        <f>Talnagögn!AH144/Talnagögn!R144-1</f>
        <v>3.7534126868525863E-3</v>
      </c>
      <c r="I378" s="344"/>
      <c r="J378" s="344">
        <f>Talnagögn!AH144/Talnagögn!C144-1</f>
        <v>6.3830775594664324E-3</v>
      </c>
      <c r="K378" s="344"/>
      <c r="L378" s="344">
        <f>Talnagögn!BA152/Talnagögn!AH144-1</f>
        <v>4.499423722426954E-3</v>
      </c>
      <c r="M378" s="344"/>
      <c r="N378" s="344">
        <f>Talnagögn!BA160/Talnagögn!AH144-1</f>
        <v>4.499423722426954E-3</v>
      </c>
      <c r="O378" s="344"/>
      <c r="P378" s="344">
        <f>Talnagögn!BK152/Talnagögn!AH144-1</f>
        <v>6.6764947204478453E-3</v>
      </c>
      <c r="Q378" s="344"/>
      <c r="R378" s="344">
        <f>Talnagögn!BK160/Talnagögn!AH144-1</f>
        <v>6.6764947204478453E-3</v>
      </c>
      <c r="S378" s="344"/>
      <c r="T378" s="143"/>
      <c r="U378" s="143"/>
      <c r="V378" s="143"/>
      <c r="W378" s="143"/>
      <c r="X378" s="143"/>
      <c r="Y378" s="143"/>
      <c r="Z378" s="143"/>
      <c r="AA378" s="143"/>
      <c r="AB378" s="143"/>
      <c r="AC378" s="143"/>
      <c r="AD378" s="143"/>
      <c r="AE378" s="143"/>
      <c r="AF378" s="143"/>
      <c r="AG378" s="143"/>
      <c r="AK378" s="123"/>
    </row>
    <row r="379" spans="1:59" s="100" customFormat="1" ht="17.25" customHeight="1" x14ac:dyDescent="0.25">
      <c r="A379" s="190"/>
      <c r="B379" s="190"/>
      <c r="C379" s="252" t="s">
        <v>53</v>
      </c>
      <c r="D379" s="344">
        <f>Talnagögn!AH145/Talnagögn!$AH$149</f>
        <v>0.61435257549194222</v>
      </c>
      <c r="E379" s="344"/>
      <c r="F379" s="344">
        <f>Talnagögn!AH145/Talnagögn!AG145-1</f>
        <v>-4.1650420352945527E-4</v>
      </c>
      <c r="G379" s="344"/>
      <c r="H379" s="344">
        <f>Talnagögn!AH145/Talnagögn!R145-1</f>
        <v>3.2956569579221773E-2</v>
      </c>
      <c r="I379" s="344"/>
      <c r="J379" s="344">
        <f>Talnagögn!AH145/Talnagögn!C145-1</f>
        <v>6.5146357424049617E-2</v>
      </c>
      <c r="K379" s="344"/>
      <c r="L379" s="344">
        <f>Talnagögn!BA153/Talnagögn!AH145-1</f>
        <v>-3.3952101119784195E-2</v>
      </c>
      <c r="M379" s="344"/>
      <c r="N379" s="344">
        <f>Talnagögn!BA161/Talnagögn!AH145-1</f>
        <v>-0.13894721437287472</v>
      </c>
      <c r="O379" s="344"/>
      <c r="P379" s="344">
        <f>Talnagögn!BK153/Talnagögn!AH145-1</f>
        <v>-5.0979611053495355E-2</v>
      </c>
      <c r="Q379" s="344"/>
      <c r="R379" s="344">
        <f>Talnagögn!BK161/Talnagögn!AH145-1</f>
        <v>-0.22172238885509232</v>
      </c>
      <c r="S379" s="344"/>
      <c r="T379" s="143"/>
      <c r="U379" s="143"/>
      <c r="V379" s="143"/>
      <c r="W379" s="143"/>
      <c r="X379" s="143"/>
      <c r="Y379" s="143"/>
      <c r="Z379" s="143"/>
      <c r="AA379" s="143"/>
      <c r="AB379" s="143"/>
      <c r="AC379" s="143"/>
      <c r="AD379" s="143"/>
      <c r="AE379" s="143"/>
      <c r="AF379" s="143"/>
      <c r="AG379" s="143"/>
      <c r="AK379" s="123"/>
    </row>
    <row r="380" spans="1:59" s="100" customFormat="1" ht="17.25" customHeight="1" x14ac:dyDescent="0.25">
      <c r="A380" s="190"/>
      <c r="B380" s="190"/>
      <c r="C380" s="189" t="s">
        <v>50</v>
      </c>
      <c r="D380" s="380">
        <f>Talnagögn!AH146/Talnagögn!$AH$149</f>
        <v>0.22570064076445887</v>
      </c>
      <c r="E380" s="344"/>
      <c r="F380" s="344">
        <f>Talnagögn!AH146/Talnagögn!AG146-1</f>
        <v>7.5642536056186316E-5</v>
      </c>
      <c r="G380" s="344"/>
      <c r="H380" s="344">
        <f>Talnagögn!AH146/Talnagögn!R146-1</f>
        <v>-2.3233910517809431E-2</v>
      </c>
      <c r="I380" s="344"/>
      <c r="J380" s="344">
        <f>Talnagögn!AH146/Talnagögn!C146-1</f>
        <v>-3.8473441949063214E-2</v>
      </c>
      <c r="K380" s="344"/>
      <c r="L380" s="344">
        <f>Talnagögn!BA154/Talnagögn!AH146-1</f>
        <v>-5.8865211537595385E-4</v>
      </c>
      <c r="M380" s="344"/>
      <c r="N380" s="344">
        <f>Talnagögn!BA162/Talnagögn!AH146-1</f>
        <v>3.5465612167903782E-2</v>
      </c>
      <c r="O380" s="344"/>
      <c r="P380" s="344">
        <f>Talnagögn!BK154/Talnagögn!AH146-1</f>
        <v>-2.5627977271980296E-4</v>
      </c>
      <c r="Q380" s="344"/>
      <c r="R380" s="344">
        <f>Talnagögn!BK162/Talnagögn!AH146-1</f>
        <v>6.1299781198733472E-2</v>
      </c>
      <c r="S380" s="344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3"/>
      <c r="AD380" s="143"/>
      <c r="AE380" s="143"/>
      <c r="AF380" s="143"/>
      <c r="AG380" s="143"/>
      <c r="AK380" s="123"/>
    </row>
    <row r="381" spans="1:59" s="100" customFormat="1" ht="17.25" customHeight="1" x14ac:dyDescent="0.25">
      <c r="A381" s="190"/>
      <c r="B381" s="190"/>
      <c r="C381" s="189" t="s">
        <v>52</v>
      </c>
      <c r="D381" s="382">
        <f>Talnagögn!AH147/Talnagögn!$AH$149</f>
        <v>9.3728052170167716E-4</v>
      </c>
      <c r="E381" s="344"/>
      <c r="F381" s="344">
        <f>Talnagögn!AH147/Talnagögn!AG147-1</f>
        <v>-0.36672786857983741</v>
      </c>
      <c r="G381" s="344"/>
      <c r="H381" s="344">
        <f>Talnagögn!AH147/Talnagögn!R147-1</f>
        <v>-0.51376146227813613</v>
      </c>
      <c r="I381" s="344"/>
      <c r="J381" s="344">
        <f>Talnagögn!AH147/Talnagögn!C147-1</f>
        <v>-0.59660671038287394</v>
      </c>
      <c r="K381" s="344"/>
      <c r="L381" s="344">
        <f>Talnagögn!BA155/Talnagögn!AH147-1</f>
        <v>0.50653131206814028</v>
      </c>
      <c r="M381" s="344"/>
      <c r="N381" s="344">
        <f>Talnagögn!BA163/Talnagögn!AH147-1</f>
        <v>0.50653131206814028</v>
      </c>
      <c r="O381" s="344"/>
      <c r="P381" s="344">
        <f>Talnagögn!BK155/Talnagögn!AH147-1</f>
        <v>0.46580550759432371</v>
      </c>
      <c r="Q381" s="344"/>
      <c r="R381" s="344">
        <f>Talnagögn!BK163/Talnagögn!AH147-1</f>
        <v>0.46580550759432371</v>
      </c>
      <c r="S381" s="344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3"/>
      <c r="AD381" s="143"/>
      <c r="AE381" s="143"/>
      <c r="AF381" s="143"/>
      <c r="AG381" s="143"/>
      <c r="AK381" s="123"/>
    </row>
    <row r="382" spans="1:59" s="100" customFormat="1" ht="17.25" customHeight="1" x14ac:dyDescent="0.25">
      <c r="A382" s="190"/>
      <c r="B382" s="190"/>
      <c r="C382" s="230" t="s">
        <v>51</v>
      </c>
      <c r="D382" s="344">
        <f>Talnagögn!AH148/Talnagögn!$AH$149</f>
        <v>-1.5032738749846978E-6</v>
      </c>
      <c r="E382" s="344"/>
      <c r="F382" s="344">
        <f>Talnagögn!AH148/Talnagögn!AG148-1</f>
        <v>-0.65287993524791688</v>
      </c>
      <c r="G382" s="344"/>
      <c r="H382" s="344">
        <f>Talnagögn!AH148/Talnagögn!R148-1</f>
        <v>-5.5825322606264374</v>
      </c>
      <c r="I382" s="344"/>
      <c r="J382" s="344" t="s">
        <v>67</v>
      </c>
      <c r="K382" s="344"/>
      <c r="L382" s="344">
        <f>Talnagögn!BA156/Talnagögn!AH148-1</f>
        <v>17.987958306684362</v>
      </c>
      <c r="M382" s="344"/>
      <c r="N382" s="344">
        <f>Talnagögn!BA164/Talnagögn!AH148-1</f>
        <v>17.987958306684362</v>
      </c>
      <c r="O382" s="344"/>
      <c r="P382" s="344">
        <f>Talnagögn!BK156/Talnagögn!AH148-1</f>
        <v>18.754332524093453</v>
      </c>
      <c r="Q382" s="344"/>
      <c r="R382" s="344">
        <f>Talnagögn!BK164/Talnagögn!AH148-1</f>
        <v>18.754332524093453</v>
      </c>
      <c r="S382" s="344"/>
      <c r="T382" s="143"/>
      <c r="U382" s="143"/>
      <c r="V382" s="143"/>
      <c r="W382" s="143"/>
      <c r="X382" s="143"/>
      <c r="Y382" s="143"/>
      <c r="Z382" s="143"/>
      <c r="AA382" s="143"/>
      <c r="AB382" s="143"/>
      <c r="AC382" s="143"/>
      <c r="AD382" s="143"/>
      <c r="AE382" s="143"/>
      <c r="AF382" s="143"/>
      <c r="AG382" s="143"/>
      <c r="AK382" s="123"/>
    </row>
    <row r="383" spans="1:59" s="100" customFormat="1" ht="17.25" customHeight="1" x14ac:dyDescent="0.25">
      <c r="A383" s="190"/>
      <c r="B383" s="190"/>
      <c r="C383" s="231" t="s">
        <v>4</v>
      </c>
      <c r="D383" s="378">
        <f>Talnagögn!AH149/Talnagögn!$AH$149</f>
        <v>1</v>
      </c>
      <c r="E383" s="345"/>
      <c r="F383" s="345">
        <f>Talnagögn!AH149/Talnagögn!AG149-1</f>
        <v>-2.436144554438302E-3</v>
      </c>
      <c r="G383" s="345"/>
      <c r="H383" s="345">
        <f>Talnagögn!AH149/Talnagögn!R149-1</f>
        <v>-2.4649816805167646E-2</v>
      </c>
      <c r="I383" s="345"/>
      <c r="J383" s="345">
        <f>Talnagögn!AH149/Talnagögn!C149-1</f>
        <v>-2.2037360758687119E-2</v>
      </c>
      <c r="K383" s="345"/>
      <c r="L383" s="345">
        <f>Talnagögn!BA157/Talnagögn!AH149-1</f>
        <v>-4.4163445069965168E-2</v>
      </c>
      <c r="M383" s="345"/>
      <c r="N383" s="345">
        <f>Talnagögn!BA165/Talnagögn!AH149-1</f>
        <v>-0.11561773138216469</v>
      </c>
      <c r="O383" s="345"/>
      <c r="P383" s="345">
        <f>Talnagögn!BK157/Talnagögn!AH149-1</f>
        <v>-6.9349604803150555E-2</v>
      </c>
      <c r="Q383" s="345"/>
      <c r="R383" s="345">
        <f>Talnagögn!BK165/Talnagögn!AH149-1</f>
        <v>-0.20093930712117403</v>
      </c>
      <c r="S383" s="345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K383" s="123"/>
    </row>
    <row r="384" spans="1:59" s="100" customFormat="1" ht="17.25" customHeight="1" x14ac:dyDescent="0.25">
      <c r="A384" s="190"/>
      <c r="B384" s="190"/>
      <c r="C384" s="231"/>
      <c r="D384" s="273"/>
      <c r="E384" s="273"/>
      <c r="F384" s="273"/>
      <c r="G384" s="273"/>
      <c r="H384" s="273"/>
      <c r="I384" s="273"/>
      <c r="J384" s="273"/>
      <c r="K384" s="273"/>
      <c r="L384" s="273"/>
      <c r="M384" s="273"/>
      <c r="N384" s="273"/>
      <c r="O384" s="273"/>
      <c r="P384" s="273"/>
      <c r="Q384" s="273"/>
      <c r="R384" s="273"/>
      <c r="S384" s="273"/>
      <c r="T384" s="143"/>
      <c r="U384" s="143"/>
      <c r="V384" s="143"/>
      <c r="W384" s="143"/>
      <c r="X384" s="143"/>
      <c r="Y384" s="143"/>
      <c r="Z384" s="143"/>
      <c r="AA384" s="143"/>
      <c r="AB384" s="143"/>
      <c r="AC384" s="143"/>
      <c r="AD384" s="143"/>
      <c r="AE384" s="143"/>
      <c r="AF384" s="143"/>
      <c r="AG384" s="143"/>
      <c r="AK384" s="123"/>
    </row>
    <row r="385" spans="1:40" s="100" customFormat="1" x14ac:dyDescent="0.25">
      <c r="A385" s="190"/>
      <c r="B385" s="190"/>
      <c r="C385" s="231"/>
      <c r="D385" s="109"/>
      <c r="E385" s="109"/>
      <c r="F385" s="109"/>
      <c r="G385" s="109"/>
      <c r="H385" s="107"/>
      <c r="I385" s="107"/>
      <c r="J385" s="109"/>
      <c r="K385" s="109"/>
      <c r="L385" s="209"/>
      <c r="M385" s="143"/>
      <c r="N385" s="210"/>
      <c r="O385" s="143"/>
      <c r="P385" s="210"/>
      <c r="Q385" s="143"/>
      <c r="R385" s="210"/>
      <c r="S385" s="143"/>
      <c r="T385" s="143"/>
      <c r="U385" s="143"/>
      <c r="V385" s="143"/>
      <c r="W385" s="143"/>
      <c r="X385" s="143"/>
      <c r="Y385" s="143"/>
      <c r="Z385" s="143"/>
      <c r="AA385" s="143"/>
      <c r="AB385" s="143"/>
      <c r="AC385" s="143"/>
      <c r="AD385" s="143"/>
      <c r="AE385" s="143"/>
      <c r="AF385" s="143"/>
      <c r="AG385" s="143"/>
      <c r="AK385" s="123"/>
    </row>
    <row r="386" spans="1:40" s="100" customFormat="1" ht="30.75" x14ac:dyDescent="0.25">
      <c r="A386" s="190"/>
      <c r="B386" s="190"/>
      <c r="C386" s="290" t="s">
        <v>158</v>
      </c>
      <c r="D386" s="273"/>
      <c r="E386" s="273"/>
      <c r="F386" s="273"/>
      <c r="G386" s="273"/>
      <c r="H386" s="107"/>
      <c r="I386" s="107"/>
      <c r="J386" s="273"/>
      <c r="K386" s="273"/>
      <c r="L386" s="209"/>
      <c r="M386" s="143"/>
      <c r="N386" s="210"/>
      <c r="O386" s="143"/>
      <c r="P386" s="210"/>
      <c r="Q386" s="143"/>
      <c r="R386" s="210"/>
      <c r="S386" s="143"/>
      <c r="T386" s="143"/>
      <c r="U386" s="143"/>
      <c r="V386" s="143"/>
      <c r="W386" s="143"/>
      <c r="X386" s="143"/>
      <c r="Y386" s="143"/>
      <c r="Z386" s="143"/>
      <c r="AA386" s="143"/>
      <c r="AB386" s="143"/>
      <c r="AC386" s="143"/>
      <c r="AD386" s="143"/>
      <c r="AE386" s="143"/>
      <c r="AF386" s="143"/>
      <c r="AG386" s="143"/>
      <c r="AK386" s="123"/>
    </row>
    <row r="387" spans="1:40" s="100" customFormat="1" ht="69" customHeight="1" x14ac:dyDescent="0.25">
      <c r="A387" s="190"/>
      <c r="C387" s="111"/>
      <c r="D387" s="343" t="s">
        <v>105</v>
      </c>
      <c r="E387" s="343"/>
      <c r="F387" s="343" t="s">
        <v>72</v>
      </c>
      <c r="G387" s="343"/>
      <c r="H387" s="343" t="s">
        <v>30</v>
      </c>
      <c r="I387" s="343"/>
      <c r="J387" s="343" t="s">
        <v>25</v>
      </c>
      <c r="K387" s="343"/>
      <c r="L387" s="343" t="s">
        <v>94</v>
      </c>
      <c r="M387" s="343"/>
      <c r="N387" s="343" t="s">
        <v>95</v>
      </c>
      <c r="O387" s="343"/>
      <c r="P387" s="343" t="s">
        <v>92</v>
      </c>
      <c r="Q387" s="343"/>
      <c r="R387" s="343" t="s">
        <v>93</v>
      </c>
      <c r="S387" s="343"/>
      <c r="T387" s="143"/>
      <c r="U387" s="143"/>
      <c r="V387" s="143"/>
      <c r="W387" s="143"/>
      <c r="X387" s="143"/>
      <c r="Y387" s="143"/>
      <c r="Z387" s="143"/>
      <c r="AA387" s="143"/>
      <c r="AB387" s="143"/>
      <c r="AC387" s="143"/>
      <c r="AD387" s="143"/>
      <c r="AE387" s="143"/>
      <c r="AF387" s="143"/>
      <c r="AG387" s="143"/>
      <c r="AK387" s="123"/>
    </row>
    <row r="388" spans="1:40" s="100" customFormat="1" ht="17.25" customHeight="1" x14ac:dyDescent="0.25">
      <c r="A388" s="190"/>
      <c r="B388" s="190"/>
      <c r="C388" s="189" t="s">
        <v>48</v>
      </c>
      <c r="D388" s="391">
        <f>Talnagögn!AH143</f>
        <v>-508.96217200365254</v>
      </c>
      <c r="E388" s="341"/>
      <c r="F388" s="341">
        <f>Talnagögn!AH143-Talnagögn!AG143</f>
        <v>-16.054770179875504</v>
      </c>
      <c r="G388" s="341"/>
      <c r="H388" s="341">
        <f>Talnagögn!AH143-Talnagögn!R143</f>
        <v>-369.42934115752433</v>
      </c>
      <c r="I388" s="341"/>
      <c r="J388" s="341">
        <f>Talnagögn!AH143-Talnagögn!C143</f>
        <v>-479.68692282527587</v>
      </c>
      <c r="K388" s="341"/>
      <c r="L388" s="341">
        <f>Talnagögn!BA151-Talnagögn!AH143</f>
        <v>-230.98815340309352</v>
      </c>
      <c r="M388" s="341"/>
      <c r="N388" s="341">
        <f>Talnagögn!BA159-Talnagögn!AH143</f>
        <v>-372.78015939211525</v>
      </c>
      <c r="O388" s="341"/>
      <c r="P388" s="341">
        <f>Talnagögn!BK151-Talnagögn!AH143</f>
        <v>-374.07050394061059</v>
      </c>
      <c r="Q388" s="341"/>
      <c r="R388" s="341">
        <f>Talnagögn!BK159-Talnagögn!AH143</f>
        <v>-755.49722648619695</v>
      </c>
      <c r="S388" s="341"/>
      <c r="T388" s="143"/>
      <c r="U388" s="143"/>
      <c r="V388" s="143"/>
      <c r="W388" s="143"/>
      <c r="X388" s="143"/>
      <c r="Y388" s="143"/>
      <c r="Z388" s="143"/>
      <c r="AA388" s="143"/>
      <c r="AB388" s="143"/>
      <c r="AC388" s="143"/>
      <c r="AD388" s="143"/>
      <c r="AE388" s="143"/>
      <c r="AF388" s="143"/>
      <c r="AG388" s="143"/>
      <c r="AK388" s="123"/>
    </row>
    <row r="389" spans="1:40" s="100" customFormat="1" ht="17.25" customHeight="1" x14ac:dyDescent="0.25">
      <c r="A389" s="190"/>
      <c r="B389" s="190"/>
      <c r="C389" s="229" t="s">
        <v>49</v>
      </c>
      <c r="D389" s="341">
        <f>Talnagögn!AH144</f>
        <v>2003.3206143158573</v>
      </c>
      <c r="E389" s="341"/>
      <c r="F389" s="341">
        <f>Talnagögn!AH144-Talnagögn!AG144</f>
        <v>0.42405096322545432</v>
      </c>
      <c r="G389" s="341"/>
      <c r="H389" s="341">
        <f>Talnagögn!AH144-Talnagögn!R144</f>
        <v>7.4911715512666888</v>
      </c>
      <c r="I389" s="341"/>
      <c r="J389" s="341">
        <f>Talnagögn!AH144-Talnagögn!C144</f>
        <v>12.706245904557591</v>
      </c>
      <c r="K389" s="341"/>
      <c r="L389" s="341">
        <f>Talnagögn!BA152-Talnagögn!AH144</f>
        <v>9.0137882956796602</v>
      </c>
      <c r="M389" s="341"/>
      <c r="N389" s="341">
        <f>Talnagögn!BA160-Talnagögn!AH144</f>
        <v>9.0137882956796602</v>
      </c>
      <c r="O389" s="341"/>
      <c r="P389" s="341">
        <f>Talnagögn!BK152-Talnagögn!AH144</f>
        <v>13.375159504844305</v>
      </c>
      <c r="Q389" s="341"/>
      <c r="R389" s="341">
        <f>Talnagögn!BK160-Talnagögn!AH144</f>
        <v>13.375159504844305</v>
      </c>
      <c r="S389" s="341"/>
      <c r="T389" s="143"/>
      <c r="U389" s="143"/>
      <c r="V389" s="143"/>
      <c r="W389" s="143"/>
      <c r="X389" s="143"/>
      <c r="Y389" s="143"/>
      <c r="Z389" s="143"/>
      <c r="AA389" s="143"/>
      <c r="AB389" s="143"/>
      <c r="AC389" s="143"/>
      <c r="AD389" s="143"/>
      <c r="AE389" s="143"/>
      <c r="AF389" s="143"/>
      <c r="AG389" s="143"/>
      <c r="AK389" s="123"/>
    </row>
    <row r="390" spans="1:40" s="100" customFormat="1" ht="17.25" customHeight="1" x14ac:dyDescent="0.25">
      <c r="A390" s="190"/>
      <c r="B390" s="190"/>
      <c r="C390" s="189" t="s">
        <v>53</v>
      </c>
      <c r="D390" s="394">
        <f>Talnagögn!AH145</f>
        <v>5773.5812002865287</v>
      </c>
      <c r="E390" s="341"/>
      <c r="F390" s="341">
        <f>Talnagögn!AH145-Talnagögn!AG145</f>
        <v>-2.4057228330102589</v>
      </c>
      <c r="G390" s="341"/>
      <c r="H390" s="341">
        <f>Talnagögn!AH145-Talnagögn!R145</f>
        <v>184.20661250650573</v>
      </c>
      <c r="I390" s="341"/>
      <c r="J390" s="341">
        <f>Talnagögn!AH145-Talnagögn!C145</f>
        <v>353.12310075421647</v>
      </c>
      <c r="K390" s="341"/>
      <c r="L390" s="341">
        <f>Talnagögn!BA153-Talnagögn!AH145</f>
        <v>-196.02521273541333</v>
      </c>
      <c r="M390" s="341"/>
      <c r="N390" s="341">
        <f>Talnagögn!BA161-Talnagögn!AH145</f>
        <v>-802.22302473541185</v>
      </c>
      <c r="O390" s="341"/>
      <c r="P390" s="341">
        <f>Talnagögn!BK153-Talnagögn!AH145</f>
        <v>-294.3349239763802</v>
      </c>
      <c r="Q390" s="341"/>
      <c r="R390" s="341">
        <f>Talnagögn!BK161-Talnagögn!AH145</f>
        <v>-1280.1322159763804</v>
      </c>
      <c r="S390" s="341"/>
      <c r="T390" s="143"/>
      <c r="U390" s="143"/>
      <c r="V390" s="143"/>
      <c r="W390" s="143"/>
      <c r="X390" s="143"/>
      <c r="Y390" s="143"/>
      <c r="Z390" s="143"/>
      <c r="AA390" s="143"/>
      <c r="AB390" s="143"/>
      <c r="AC390" s="143"/>
      <c r="AD390" s="143"/>
      <c r="AE390" s="143"/>
      <c r="AF390" s="143"/>
      <c r="AG390" s="143"/>
      <c r="AK390" s="123"/>
    </row>
    <row r="391" spans="1:40" s="100" customFormat="1" ht="17.25" customHeight="1" x14ac:dyDescent="0.25">
      <c r="A391" s="190"/>
      <c r="B391" s="190"/>
      <c r="C391" s="189" t="s">
        <v>50</v>
      </c>
      <c r="D391" s="392">
        <f>Talnagögn!AH146</f>
        <v>2121.0963026676436</v>
      </c>
      <c r="E391" s="341"/>
      <c r="F391" s="341">
        <f>Talnagögn!AH146-Talnagögn!AG146</f>
        <v>0.16043296799671225</v>
      </c>
      <c r="G391" s="341"/>
      <c r="H391" s="341">
        <f>Talnagögn!AH146-Talnagögn!R146</f>
        <v>-50.453596031330108</v>
      </c>
      <c r="I391" s="341"/>
      <c r="J391" s="341">
        <f>Talnagögn!AH146-Talnagögn!C146</f>
        <v>-84.871161161138843</v>
      </c>
      <c r="K391" s="341"/>
      <c r="L391" s="341">
        <f>Talnagögn!BA154-Talnagögn!AH146</f>
        <v>-1.2485878254815361</v>
      </c>
      <c r="M391" s="341"/>
      <c r="N391" s="341">
        <f>Talnagögn!BA162-Talnagögn!AH146</f>
        <v>75.225978841185224</v>
      </c>
      <c r="O391" s="341"/>
      <c r="P391" s="341">
        <f>Talnagögn!BK154-Talnagögn!AH146</f>
        <v>-0.5435940783645492</v>
      </c>
      <c r="Q391" s="341"/>
      <c r="R391" s="341">
        <f>Talnagögn!BK162-Talnagögn!AH146</f>
        <v>130.02273925496911</v>
      </c>
      <c r="S391" s="341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3"/>
      <c r="AD391" s="143"/>
      <c r="AE391" s="143"/>
      <c r="AF391" s="143"/>
      <c r="AG391" s="143"/>
      <c r="AK391" s="123"/>
    </row>
    <row r="392" spans="1:40" s="100" customFormat="1" ht="17.25" customHeight="1" x14ac:dyDescent="0.25">
      <c r="A392" s="190"/>
      <c r="B392" s="190"/>
      <c r="C392" s="189" t="s">
        <v>52</v>
      </c>
      <c r="D392" s="399">
        <f>Talnagögn!AH147</f>
        <v>8.8084032123708891</v>
      </c>
      <c r="E392" s="341"/>
      <c r="F392" s="341">
        <f>Talnagögn!AH147-Talnagögn!AG147</f>
        <v>-5.1009459841859712</v>
      </c>
      <c r="G392" s="341"/>
      <c r="H392" s="341">
        <f>Talnagögn!AH147-Talnagögn!R147</f>
        <v>-9.3069918643752398</v>
      </c>
      <c r="I392" s="341"/>
      <c r="J392" s="341">
        <f>Talnagögn!AH147-Talnagögn!C147</f>
        <v>-13.027367086959663</v>
      </c>
      <c r="K392" s="341"/>
      <c r="L392" s="341">
        <f>Talnagögn!BA155-Talnagögn!AH147</f>
        <v>4.4617320363874491</v>
      </c>
      <c r="M392" s="341"/>
      <c r="N392" s="341">
        <f>Talnagögn!BA163-Talnagögn!AH147</f>
        <v>4.4617320363874491</v>
      </c>
      <c r="O392" s="341"/>
      <c r="P392" s="341">
        <f>Talnagögn!BK155-Talnagögn!AH147</f>
        <v>4.1030027294338929</v>
      </c>
      <c r="Q392" s="341"/>
      <c r="R392" s="341">
        <f>Talnagögn!BK163-Talnagögn!AH147</f>
        <v>4.1030027294338929</v>
      </c>
      <c r="S392" s="341"/>
      <c r="T392" s="143"/>
      <c r="U392" s="143"/>
      <c r="V392" s="143"/>
      <c r="W392" s="143"/>
      <c r="X392" s="143"/>
      <c r="Y392" s="143"/>
      <c r="Z392" s="143"/>
      <c r="AA392" s="143"/>
      <c r="AB392" s="143"/>
      <c r="AC392" s="143"/>
      <c r="AD392" s="143"/>
      <c r="AE392" s="143"/>
      <c r="AF392" s="143"/>
      <c r="AG392" s="143"/>
      <c r="AK392" s="123"/>
    </row>
    <row r="393" spans="1:40" s="100" customFormat="1" ht="17.25" customHeight="1" x14ac:dyDescent="0.25">
      <c r="A393" s="190"/>
      <c r="B393" s="190"/>
      <c r="C393" s="189" t="s">
        <v>51</v>
      </c>
      <c r="D393" s="395">
        <f>Talnagögn!AH148</f>
        <v>-1.412751265272E-2</v>
      </c>
      <c r="E393" s="341"/>
      <c r="F393" s="341">
        <f>Talnagögn!AH148-Talnagögn!AG148</f>
        <v>2.6571698044910004E-2</v>
      </c>
      <c r="G393" s="341"/>
      <c r="H393" s="341">
        <f>Talnagögn!AH148-Talnagögn!R148</f>
        <v>-1.721041787831E-2</v>
      </c>
      <c r="I393" s="341"/>
      <c r="J393" s="341">
        <f>Talnagögn!AH148-Talnagögn!C148</f>
        <v>-1.412751265272E-2</v>
      </c>
      <c r="K393" s="341"/>
      <c r="L393" s="341">
        <f>Talnagögn!BA156-Talnagögn!AH148</f>
        <v>-0.25412510857428317</v>
      </c>
      <c r="M393" s="341"/>
      <c r="N393" s="341">
        <f>Talnagögn!BA164-Talnagögn!AH148</f>
        <v>-0.25412510857428317</v>
      </c>
      <c r="O393" s="341"/>
      <c r="P393" s="341">
        <f>Talnagögn!BK156-Talnagögn!AH148</f>
        <v>-0.26495207002744847</v>
      </c>
      <c r="Q393" s="341"/>
      <c r="R393" s="341">
        <f>Talnagögn!BK164-Talnagögn!AH148</f>
        <v>-0.26495207002744847</v>
      </c>
      <c r="S393" s="341"/>
      <c r="T393" s="143"/>
      <c r="U393" s="143"/>
      <c r="V393" s="143"/>
      <c r="W393" s="143"/>
      <c r="X393" s="143"/>
      <c r="Y393" s="143"/>
      <c r="Z393" s="143"/>
      <c r="AA393" s="143"/>
      <c r="AB393" s="143"/>
      <c r="AC393" s="143"/>
      <c r="AD393" s="143"/>
      <c r="AE393" s="143"/>
      <c r="AF393" s="143"/>
      <c r="AG393" s="143"/>
    </row>
    <row r="394" spans="1:40" s="100" customFormat="1" ht="17.25" customHeight="1" x14ac:dyDescent="0.25">
      <c r="A394" s="190"/>
      <c r="B394" s="190"/>
      <c r="C394" s="233" t="s">
        <v>4</v>
      </c>
      <c r="D394" s="342">
        <f>Talnagögn!AH149</f>
        <v>9397.8302209660942</v>
      </c>
      <c r="E394" s="342"/>
      <c r="F394" s="342">
        <f>Talnagögn!AH149-Talnagögn!AG149</f>
        <v>-22.950383367806353</v>
      </c>
      <c r="G394" s="342"/>
      <c r="H394" s="342">
        <f>Talnagögn!AH149-Talnagögn!R149</f>
        <v>-237.50935541333456</v>
      </c>
      <c r="I394" s="342"/>
      <c r="J394" s="342">
        <f>Talnagögn!AH149-Talnagögn!C149</f>
        <v>-211.77023192725392</v>
      </c>
      <c r="K394" s="342"/>
      <c r="L394" s="342">
        <f>Talnagögn!BA157-Talnagögn!AH149</f>
        <v>-415.04055874049482</v>
      </c>
      <c r="M394" s="342"/>
      <c r="N394" s="342">
        <f>Talnagögn!BA165-Talnagögn!AH149</f>
        <v>-1086.5558100628477</v>
      </c>
      <c r="O394" s="342"/>
      <c r="P394" s="342">
        <f>Talnagögn!BK157-Talnagögn!AH149</f>
        <v>-651.735811831104</v>
      </c>
      <c r="Q394" s="342"/>
      <c r="R394" s="342">
        <f>Talnagögn!BK165-Talnagögn!AH149</f>
        <v>-1888.393493043357</v>
      </c>
      <c r="S394" s="342"/>
      <c r="T394" s="143"/>
      <c r="U394" s="143"/>
      <c r="V394" s="143"/>
      <c r="W394" s="143"/>
      <c r="X394" s="143"/>
      <c r="Y394" s="143"/>
      <c r="Z394" s="143"/>
      <c r="AA394" s="143"/>
      <c r="AB394" s="143"/>
      <c r="AC394" s="143"/>
      <c r="AD394" s="143"/>
      <c r="AE394" s="143"/>
      <c r="AF394" s="143"/>
      <c r="AG394" s="143"/>
      <c r="AH394" s="143"/>
      <c r="AL394" s="123"/>
    </row>
    <row r="395" spans="1:40" s="100" customFormat="1" x14ac:dyDescent="0.25">
      <c r="A395" s="190"/>
      <c r="B395" s="190"/>
      <c r="C395" s="231"/>
      <c r="D395" s="253"/>
      <c r="E395" s="253"/>
      <c r="F395" s="253"/>
      <c r="G395" s="253"/>
      <c r="H395" s="253"/>
      <c r="I395" s="253"/>
      <c r="J395" s="253"/>
      <c r="K395" s="253"/>
      <c r="L395" s="253"/>
      <c r="M395" s="253"/>
      <c r="N395" s="253"/>
      <c r="O395" s="253"/>
      <c r="P395" s="253"/>
      <c r="Q395" s="253"/>
      <c r="R395" s="253"/>
      <c r="S395" s="143"/>
      <c r="T395" s="143"/>
      <c r="U395" s="143"/>
      <c r="V395" s="143"/>
      <c r="W395" s="143"/>
      <c r="X395" s="143"/>
      <c r="Y395" s="143"/>
      <c r="Z395" s="143"/>
      <c r="AA395" s="143"/>
      <c r="AB395" s="143"/>
      <c r="AC395" s="143"/>
      <c r="AD395" s="143"/>
      <c r="AE395" s="143"/>
      <c r="AF395" s="143"/>
      <c r="AG395" s="143"/>
      <c r="AH395" s="143"/>
      <c r="AL395" s="123"/>
    </row>
    <row r="396" spans="1:40" s="100" customFormat="1" x14ac:dyDescent="0.25">
      <c r="A396" s="190"/>
      <c r="B396" s="190"/>
      <c r="C396" s="231"/>
      <c r="D396" s="253"/>
      <c r="E396" s="253"/>
      <c r="F396" s="253"/>
      <c r="G396" s="253"/>
      <c r="H396" s="253"/>
      <c r="I396" s="253"/>
      <c r="J396" s="253"/>
      <c r="K396" s="253"/>
      <c r="L396" s="253"/>
      <c r="M396" s="253"/>
      <c r="N396" s="253"/>
      <c r="O396" s="253"/>
      <c r="P396" s="253"/>
      <c r="Q396" s="253"/>
      <c r="R396" s="253"/>
      <c r="S396" s="143"/>
      <c r="T396" s="143"/>
      <c r="U396" s="143"/>
      <c r="V396" s="143"/>
      <c r="W396" s="143"/>
      <c r="X396" s="143"/>
      <c r="Y396" s="143"/>
      <c r="Z396" s="143"/>
      <c r="AA396" s="143"/>
      <c r="AB396" s="143"/>
      <c r="AC396" s="143"/>
      <c r="AD396" s="143"/>
      <c r="AE396" s="143"/>
      <c r="AF396" s="143"/>
      <c r="AG396" s="143"/>
      <c r="AH396" s="143"/>
      <c r="AL396" s="123"/>
    </row>
    <row r="397" spans="1:40" s="100" customFormat="1" ht="26.25" x14ac:dyDescent="0.25">
      <c r="A397" s="190"/>
      <c r="B397" s="190"/>
      <c r="C397" s="289" t="s">
        <v>82</v>
      </c>
      <c r="D397" s="274"/>
      <c r="E397" s="274"/>
      <c r="F397" s="274"/>
      <c r="G397" s="274"/>
      <c r="H397" s="274"/>
      <c r="I397" s="274"/>
      <c r="J397" s="274"/>
      <c r="K397" s="274"/>
      <c r="L397" s="274"/>
      <c r="M397" s="274"/>
      <c r="N397" s="274"/>
      <c r="O397" s="274"/>
      <c r="P397" s="274"/>
      <c r="Q397" s="274"/>
      <c r="R397" s="274"/>
      <c r="S397" s="143"/>
      <c r="T397" s="143"/>
      <c r="U397" s="143"/>
      <c r="V397" s="143"/>
      <c r="W397" s="143"/>
      <c r="X397" s="143"/>
      <c r="Y397" s="143"/>
      <c r="Z397" s="143"/>
      <c r="AA397" s="143"/>
      <c r="AB397" s="143"/>
      <c r="AC397" s="143"/>
      <c r="AD397" s="143"/>
      <c r="AE397" s="143"/>
      <c r="AF397" s="143"/>
      <c r="AG397" s="143"/>
      <c r="AH397" s="143"/>
      <c r="AL397" s="123"/>
    </row>
    <row r="398" spans="1:40" s="100" customFormat="1" x14ac:dyDescent="0.25">
      <c r="A398" s="190"/>
      <c r="C398" s="231"/>
      <c r="D398" s="343">
        <v>2021</v>
      </c>
      <c r="E398" s="343"/>
      <c r="F398" s="343">
        <v>2050</v>
      </c>
      <c r="G398" s="343"/>
      <c r="H398" s="343" t="s">
        <v>150</v>
      </c>
      <c r="I398" s="343"/>
      <c r="J398" s="343" t="s">
        <v>150</v>
      </c>
      <c r="K398" s="343"/>
      <c r="L398" s="253"/>
      <c r="M398" s="253"/>
      <c r="N398" s="253"/>
      <c r="O398" s="253"/>
      <c r="P398" s="253"/>
      <c r="Q398" s="253"/>
      <c r="R398" s="253"/>
      <c r="S398" s="143"/>
      <c r="T398" s="143"/>
      <c r="V398" s="143"/>
      <c r="W398" s="143"/>
      <c r="X398" s="143"/>
      <c r="Y398" s="143"/>
      <c r="Z398" s="143"/>
      <c r="AA398" s="143"/>
      <c r="AB398" s="143"/>
      <c r="AC398" s="143"/>
      <c r="AD398" s="143"/>
      <c r="AE398" s="143"/>
      <c r="AF398" s="143"/>
      <c r="AG398" s="143"/>
      <c r="AH398" s="143"/>
      <c r="AL398" s="123"/>
    </row>
    <row r="399" spans="1:40" s="100" customFormat="1" ht="22.5" customHeight="1" x14ac:dyDescent="0.25">
      <c r="A399" s="190"/>
      <c r="B399" s="184"/>
      <c r="C399" s="231"/>
      <c r="D399" s="340" t="s">
        <v>137</v>
      </c>
      <c r="E399" s="340"/>
      <c r="F399" s="340" t="s">
        <v>138</v>
      </c>
      <c r="G399" s="340"/>
      <c r="H399" s="340" t="s">
        <v>139</v>
      </c>
      <c r="I399" s="340"/>
      <c r="J399" s="340" t="s">
        <v>140</v>
      </c>
      <c r="K399" s="340"/>
      <c r="L399" s="253"/>
      <c r="M399" s="253"/>
      <c r="N399" s="253"/>
      <c r="O399" s="253"/>
      <c r="P399" s="253"/>
      <c r="Q399" s="253"/>
      <c r="R399" s="253"/>
      <c r="S399" s="143"/>
      <c r="T399" s="143"/>
      <c r="U399" s="122" t="s">
        <v>111</v>
      </c>
      <c r="V399" s="143"/>
      <c r="W399" s="143"/>
      <c r="X399" s="143"/>
      <c r="Y399" s="143"/>
      <c r="Z399" s="143"/>
      <c r="AA399" s="143"/>
      <c r="AB399" s="143"/>
      <c r="AC399" s="143"/>
      <c r="AD399" s="143"/>
      <c r="AE399" s="143"/>
      <c r="AF399" s="143"/>
      <c r="AG399" s="143"/>
      <c r="AH399" s="143"/>
      <c r="AL399" s="123"/>
      <c r="AN399" s="290" t="s">
        <v>111</v>
      </c>
    </row>
    <row r="400" spans="1:40" s="100" customFormat="1" x14ac:dyDescent="0.25">
      <c r="A400" s="190"/>
      <c r="B400" s="190"/>
      <c r="C400" s="189" t="s">
        <v>48</v>
      </c>
      <c r="D400" s="391">
        <f>Talnagögn!BQ143</f>
        <v>-509.45355912992909</v>
      </c>
      <c r="E400" s="341"/>
      <c r="F400" s="341">
        <f>Talnagögn!BS151</f>
        <v>-883.03267594426279</v>
      </c>
      <c r="G400" s="341"/>
      <c r="H400" s="341">
        <f>F400-D400</f>
        <v>-373.5791168143337</v>
      </c>
      <c r="I400" s="341"/>
      <c r="J400" s="344">
        <v>-0.73</v>
      </c>
      <c r="K400" s="344"/>
      <c r="L400" s="253"/>
      <c r="M400" s="253"/>
      <c r="N400" s="253"/>
      <c r="O400" s="253"/>
      <c r="P400" s="253"/>
      <c r="Q400" s="253"/>
      <c r="R400" s="253"/>
      <c r="S400" s="143"/>
      <c r="T400" s="143"/>
      <c r="U400" s="143"/>
      <c r="V400" s="143"/>
      <c r="W400" s="143"/>
      <c r="X400" s="143"/>
      <c r="Y400" s="143"/>
      <c r="Z400" s="143"/>
      <c r="AA400" s="143"/>
      <c r="AB400" s="143"/>
      <c r="AC400" s="143"/>
      <c r="AD400" s="143"/>
      <c r="AE400" s="143"/>
      <c r="AF400" s="143"/>
      <c r="AG400" s="143"/>
      <c r="AH400" s="143"/>
      <c r="AL400" s="123"/>
    </row>
    <row r="401" spans="1:38" s="100" customFormat="1" x14ac:dyDescent="0.25">
      <c r="A401" s="190"/>
      <c r="B401" s="190"/>
      <c r="C401" s="189" t="s">
        <v>49</v>
      </c>
      <c r="D401" s="397">
        <f>Talnagögn!BQ144</f>
        <v>2003.3206143158559</v>
      </c>
      <c r="E401" s="341"/>
      <c r="F401" s="341">
        <f>Talnagögn!BS152</f>
        <v>2016.6957738207013</v>
      </c>
      <c r="G401" s="341"/>
      <c r="H401" s="341">
        <f t="shared" ref="H401:H405" si="0">F401-D401</f>
        <v>13.375159504845442</v>
      </c>
      <c r="I401" s="341"/>
      <c r="J401" s="344">
        <f t="shared" ref="J401:J404" si="1">F401/D401-1</f>
        <v>6.6764947204485114E-3</v>
      </c>
      <c r="K401" s="344"/>
      <c r="L401" s="253"/>
      <c r="M401" s="253"/>
      <c r="N401" s="253"/>
      <c r="O401" s="253"/>
      <c r="P401" s="253"/>
      <c r="Q401" s="253"/>
      <c r="R401" s="253"/>
      <c r="S401" s="143"/>
      <c r="T401" s="143"/>
      <c r="U401" s="143"/>
      <c r="V401" s="143"/>
      <c r="W401" s="143"/>
      <c r="X401" s="143"/>
      <c r="Y401" s="143"/>
      <c r="Z401" s="143"/>
      <c r="AA401" s="143"/>
      <c r="AB401" s="143"/>
      <c r="AC401" s="143"/>
      <c r="AD401" s="143"/>
      <c r="AE401" s="143"/>
      <c r="AF401" s="143"/>
      <c r="AG401" s="143"/>
      <c r="AH401" s="143"/>
      <c r="AL401" s="123"/>
    </row>
    <row r="402" spans="1:38" s="100" customFormat="1" x14ac:dyDescent="0.25">
      <c r="A402" s="190"/>
      <c r="B402" s="190"/>
      <c r="C402" s="189" t="s">
        <v>53</v>
      </c>
      <c r="D402" s="394">
        <f>Talnagögn!BQ145</f>
        <v>5773.4834421655723</v>
      </c>
      <c r="E402" s="341"/>
      <c r="F402" s="341">
        <f>Talnagögn!BS153</f>
        <v>5479.1492249059338</v>
      </c>
      <c r="G402" s="341"/>
      <c r="H402" s="341">
        <f t="shared" si="0"/>
        <v>-294.33421725963854</v>
      </c>
      <c r="I402" s="341"/>
      <c r="J402" s="344">
        <f t="shared" si="1"/>
        <v>-5.0980351846170113E-2</v>
      </c>
      <c r="K402" s="344"/>
      <c r="L402" s="253"/>
      <c r="M402" s="253"/>
      <c r="N402" s="253"/>
      <c r="O402" s="253"/>
      <c r="P402" s="253"/>
      <c r="Q402" s="253"/>
      <c r="R402" s="253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3"/>
      <c r="AD402" s="143"/>
      <c r="AE402" s="143"/>
      <c r="AF402" s="143"/>
      <c r="AG402" s="143"/>
      <c r="AH402" s="143"/>
      <c r="AL402" s="123"/>
    </row>
    <row r="403" spans="1:38" s="100" customFormat="1" x14ac:dyDescent="0.25">
      <c r="A403" s="190"/>
      <c r="B403" s="190"/>
      <c r="C403" s="189" t="s">
        <v>50</v>
      </c>
      <c r="D403" s="392">
        <f>Talnagögn!BQ146</f>
        <v>2121.5946153759724</v>
      </c>
      <c r="E403" s="341"/>
      <c r="F403" s="341">
        <f>Talnagögn!BS154</f>
        <v>2120.5527085892791</v>
      </c>
      <c r="G403" s="341"/>
      <c r="H403" s="341">
        <f t="shared" si="0"/>
        <v>-1.0419067866932892</v>
      </c>
      <c r="I403" s="341"/>
      <c r="J403" s="344">
        <f t="shared" si="1"/>
        <v>-4.910960742180448E-4</v>
      </c>
      <c r="K403" s="344"/>
      <c r="L403" s="253"/>
      <c r="M403" s="253"/>
      <c r="N403" s="253"/>
      <c r="O403" s="253"/>
      <c r="P403" s="253"/>
      <c r="Q403" s="253"/>
      <c r="R403" s="253"/>
      <c r="S403" s="143"/>
      <c r="T403" s="143"/>
      <c r="U403" s="143"/>
      <c r="V403" s="143"/>
      <c r="W403" s="143"/>
      <c r="X403" s="143"/>
      <c r="Y403" s="143"/>
      <c r="Z403" s="143"/>
      <c r="AA403" s="143"/>
      <c r="AB403" s="143"/>
      <c r="AC403" s="143"/>
      <c r="AD403" s="143"/>
      <c r="AE403" s="143"/>
      <c r="AF403" s="143"/>
      <c r="AG403" s="143"/>
      <c r="AH403" s="143"/>
      <c r="AL403" s="123"/>
    </row>
    <row r="404" spans="1:38" s="100" customFormat="1" x14ac:dyDescent="0.25">
      <c r="A404" s="190"/>
      <c r="B404" s="190"/>
      <c r="C404" s="189" t="s">
        <v>52</v>
      </c>
      <c r="D404" s="399">
        <f>Talnagögn!BQ147</f>
        <v>8.7966444413562712</v>
      </c>
      <c r="E404" s="341"/>
      <c r="F404" s="341">
        <f>Talnagögn!BS155</f>
        <v>12.737444608810144</v>
      </c>
      <c r="G404" s="341"/>
      <c r="H404" s="341">
        <f t="shared" si="0"/>
        <v>3.9408001674538724</v>
      </c>
      <c r="I404" s="341"/>
      <c r="J404" s="344">
        <f t="shared" si="1"/>
        <v>0.44798902510219873</v>
      </c>
      <c r="K404" s="344"/>
      <c r="L404" s="253"/>
      <c r="M404" s="253"/>
      <c r="N404" s="253"/>
      <c r="O404" s="253"/>
      <c r="P404" s="253"/>
      <c r="Q404" s="253"/>
      <c r="R404" s="25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  <c r="AL404" s="123"/>
    </row>
    <row r="405" spans="1:38" s="100" customFormat="1" x14ac:dyDescent="0.25">
      <c r="A405" s="190"/>
      <c r="B405" s="190"/>
      <c r="C405" s="189" t="s">
        <v>51</v>
      </c>
      <c r="D405" s="395">
        <f>Talnagögn!BQ148</f>
        <v>-6.0161013302070548E-2</v>
      </c>
      <c r="E405" s="341"/>
      <c r="F405" s="341">
        <f>Talnagögn!BS156</f>
        <v>-0.26811169980629251</v>
      </c>
      <c r="G405" s="341"/>
      <c r="H405" s="341">
        <f t="shared" si="0"/>
        <v>-0.20795068650422197</v>
      </c>
      <c r="I405" s="341"/>
      <c r="J405" s="344">
        <v>-3.46</v>
      </c>
      <c r="K405" s="344"/>
      <c r="L405" s="253"/>
      <c r="M405" s="189"/>
      <c r="N405" s="253"/>
      <c r="O405" s="253"/>
      <c r="P405" s="253"/>
      <c r="Q405" s="253"/>
      <c r="R405" s="253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3"/>
      <c r="AD405" s="143"/>
      <c r="AE405" s="143"/>
      <c r="AF405" s="143"/>
      <c r="AG405" s="143"/>
      <c r="AH405" s="143"/>
      <c r="AL405" s="123"/>
    </row>
    <row r="406" spans="1:38" s="100" customFormat="1" x14ac:dyDescent="0.25">
      <c r="A406" s="190"/>
      <c r="B406" s="190"/>
      <c r="C406" s="233" t="s">
        <v>4</v>
      </c>
      <c r="D406" s="342">
        <f>SUM(D400:E405)</f>
        <v>9397.6815961555258</v>
      </c>
      <c r="E406" s="342"/>
      <c r="F406" s="342">
        <f>SUM(F400:G405)</f>
        <v>8745.8343642806558</v>
      </c>
      <c r="G406" s="342"/>
      <c r="H406" s="342">
        <f>F406-D406</f>
        <v>-651.84723187486998</v>
      </c>
      <c r="I406" s="342"/>
      <c r="J406" s="345">
        <f>F406/D406-1</f>
        <v>-6.9362557690987536E-2</v>
      </c>
      <c r="K406" s="345"/>
      <c r="L406" s="253"/>
      <c r="M406" s="253"/>
      <c r="N406" s="253"/>
      <c r="O406" s="253"/>
      <c r="P406" s="253"/>
      <c r="Q406" s="253"/>
      <c r="R406" s="25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3"/>
      <c r="AL406" s="123"/>
    </row>
    <row r="407" spans="1:38" s="100" customFormat="1" x14ac:dyDescent="0.25">
      <c r="A407" s="190"/>
      <c r="B407" s="190"/>
      <c r="C407" s="231"/>
      <c r="D407" s="272"/>
      <c r="E407" s="272"/>
      <c r="F407" s="272"/>
      <c r="G407" s="272"/>
      <c r="H407" s="272"/>
      <c r="I407" s="272"/>
      <c r="J407" s="273"/>
      <c r="K407" s="273"/>
      <c r="L407" s="274"/>
      <c r="M407" s="274"/>
      <c r="N407" s="274"/>
      <c r="O407" s="274"/>
      <c r="P407" s="274"/>
      <c r="Q407" s="274"/>
      <c r="R407" s="274"/>
      <c r="S407" s="143"/>
      <c r="T407" s="143"/>
      <c r="U407" s="143"/>
      <c r="V407" s="143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  <c r="AG407" s="143"/>
      <c r="AH407" s="143"/>
      <c r="AL407" s="123"/>
    </row>
    <row r="408" spans="1:38" s="100" customFormat="1" x14ac:dyDescent="0.25">
      <c r="A408" s="190"/>
      <c r="B408" s="190"/>
      <c r="C408" s="231"/>
      <c r="D408" s="253"/>
      <c r="E408" s="253"/>
      <c r="F408" s="253"/>
      <c r="G408" s="253"/>
      <c r="H408" s="253"/>
      <c r="I408" s="253"/>
      <c r="J408" s="253"/>
      <c r="K408" s="253"/>
      <c r="L408" s="253"/>
      <c r="M408" s="253"/>
      <c r="N408" s="253"/>
      <c r="O408" s="253"/>
      <c r="P408" s="253"/>
      <c r="Q408" s="253"/>
      <c r="R408" s="25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43"/>
      <c r="AF408" s="143"/>
      <c r="AG408" s="143"/>
      <c r="AH408" s="143"/>
      <c r="AL408" s="123"/>
    </row>
    <row r="409" spans="1:38" s="100" customFormat="1" ht="26.25" x14ac:dyDescent="0.25">
      <c r="A409" s="190"/>
      <c r="B409" s="190"/>
      <c r="C409" s="289" t="s">
        <v>81</v>
      </c>
      <c r="D409" s="274"/>
      <c r="E409" s="274"/>
      <c r="F409" s="274"/>
      <c r="G409" s="274"/>
      <c r="H409" s="274"/>
      <c r="I409" s="274"/>
      <c r="J409" s="274"/>
      <c r="K409" s="274"/>
      <c r="L409" s="274"/>
      <c r="M409" s="274"/>
      <c r="N409" s="274"/>
      <c r="O409" s="274"/>
      <c r="P409" s="274"/>
      <c r="Q409" s="274"/>
      <c r="R409" s="274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  <c r="AL409" s="123"/>
    </row>
    <row r="410" spans="1:38" s="100" customFormat="1" x14ac:dyDescent="0.25">
      <c r="A410" s="190"/>
      <c r="C410" s="231"/>
      <c r="D410" s="343">
        <v>2021</v>
      </c>
      <c r="E410" s="343"/>
      <c r="F410" s="343">
        <v>2050</v>
      </c>
      <c r="G410" s="343"/>
      <c r="H410" s="343" t="s">
        <v>150</v>
      </c>
      <c r="I410" s="343"/>
      <c r="J410" s="343" t="s">
        <v>150</v>
      </c>
      <c r="K410" s="343"/>
      <c r="L410" s="253"/>
      <c r="M410" s="253"/>
      <c r="N410" s="253"/>
      <c r="O410" s="253"/>
      <c r="P410" s="253"/>
      <c r="Q410" s="253"/>
      <c r="R410" s="25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  <c r="AL410" s="123"/>
    </row>
    <row r="411" spans="1:38" s="100" customFormat="1" ht="22.5" customHeight="1" x14ac:dyDescent="0.25">
      <c r="A411" s="190"/>
      <c r="B411" s="184"/>
      <c r="C411" s="231"/>
      <c r="D411" s="340" t="s">
        <v>137</v>
      </c>
      <c r="E411" s="340"/>
      <c r="F411" s="340" t="s">
        <v>138</v>
      </c>
      <c r="G411" s="340"/>
      <c r="H411" s="340" t="s">
        <v>139</v>
      </c>
      <c r="I411" s="340"/>
      <c r="J411" s="340" t="s">
        <v>140</v>
      </c>
      <c r="K411" s="340"/>
      <c r="L411" s="253"/>
      <c r="M411" s="253"/>
      <c r="N411" s="253"/>
      <c r="O411" s="253"/>
      <c r="P411" s="253"/>
      <c r="Q411" s="253"/>
      <c r="R411" s="25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  <c r="AL411" s="123"/>
    </row>
    <row r="412" spans="1:38" s="100" customFormat="1" x14ac:dyDescent="0.25">
      <c r="A412" s="190"/>
      <c r="B412" s="190"/>
      <c r="C412" s="189" t="s">
        <v>48</v>
      </c>
      <c r="D412" s="391">
        <f>Talnagögn!BQ143</f>
        <v>-509.45355912992909</v>
      </c>
      <c r="E412" s="341"/>
      <c r="F412" s="341">
        <f>Talnagögn!BS159</f>
        <v>-1264.459398489849</v>
      </c>
      <c r="G412" s="341"/>
      <c r="H412" s="341">
        <f>F412-D412</f>
        <v>-755.00583935991995</v>
      </c>
      <c r="I412" s="341"/>
      <c r="J412" s="344">
        <v>-1.48</v>
      </c>
      <c r="K412" s="344"/>
      <c r="L412" s="253"/>
      <c r="M412" s="253"/>
      <c r="N412" s="253"/>
      <c r="O412" s="253"/>
      <c r="P412" s="253"/>
      <c r="Q412" s="253"/>
      <c r="R412" s="25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  <c r="AL412" s="123"/>
    </row>
    <row r="413" spans="1:38" s="100" customFormat="1" x14ac:dyDescent="0.25">
      <c r="A413" s="190"/>
      <c r="B413" s="190"/>
      <c r="C413" s="189" t="s">
        <v>49</v>
      </c>
      <c r="D413" s="397">
        <f>Talnagögn!BQ144</f>
        <v>2003.3206143158559</v>
      </c>
      <c r="E413" s="341"/>
      <c r="F413" s="341">
        <f>Talnagögn!BS160</f>
        <v>2016.6957738207013</v>
      </c>
      <c r="G413" s="341"/>
      <c r="H413" s="341">
        <f t="shared" ref="H413:H417" si="2">F413-D413</f>
        <v>13.375159504845442</v>
      </c>
      <c r="I413" s="341"/>
      <c r="J413" s="344">
        <f t="shared" ref="J413:J418" si="3">F413/D413-1</f>
        <v>6.6764947204485114E-3</v>
      </c>
      <c r="K413" s="344"/>
      <c r="L413" s="253"/>
      <c r="M413" s="253"/>
      <c r="N413" s="253"/>
      <c r="O413" s="253"/>
      <c r="P413" s="253"/>
      <c r="Q413" s="253"/>
      <c r="R413" s="253"/>
      <c r="S413" s="143"/>
      <c r="T413" s="143"/>
      <c r="U413" s="143"/>
      <c r="V413" s="143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  <c r="AG413" s="143"/>
      <c r="AH413" s="143"/>
      <c r="AL413" s="123"/>
    </row>
    <row r="414" spans="1:38" s="100" customFormat="1" x14ac:dyDescent="0.25">
      <c r="A414" s="190"/>
      <c r="B414" s="190"/>
      <c r="C414" s="189" t="s">
        <v>53</v>
      </c>
      <c r="D414" s="394">
        <f>Talnagögn!BQ145</f>
        <v>5773.4834421655723</v>
      </c>
      <c r="E414" s="341"/>
      <c r="F414" s="341">
        <f>Talnagögn!BS161</f>
        <v>4493.3519329059354</v>
      </c>
      <c r="G414" s="341"/>
      <c r="H414" s="341">
        <f t="shared" si="2"/>
        <v>-1280.1315092596369</v>
      </c>
      <c r="I414" s="341"/>
      <c r="J414" s="344">
        <f t="shared" si="3"/>
        <v>-0.22172602070882064</v>
      </c>
      <c r="K414" s="344"/>
      <c r="L414" s="253"/>
      <c r="M414" s="253"/>
      <c r="N414" s="253"/>
      <c r="O414" s="253"/>
      <c r="P414" s="253"/>
      <c r="Q414" s="253"/>
      <c r="R414" s="25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  <c r="AL414" s="123"/>
    </row>
    <row r="415" spans="1:38" s="100" customFormat="1" x14ac:dyDescent="0.25">
      <c r="A415" s="190"/>
      <c r="B415" s="190"/>
      <c r="C415" s="254" t="s">
        <v>50</v>
      </c>
      <c r="D415" s="391">
        <f>Talnagögn!BQ146</f>
        <v>2121.5946153759724</v>
      </c>
      <c r="E415" s="341"/>
      <c r="F415" s="341">
        <f>Talnagögn!BS162</f>
        <v>2251.1190419226132</v>
      </c>
      <c r="G415" s="341"/>
      <c r="H415" s="341">
        <f t="shared" si="2"/>
        <v>129.52442654664083</v>
      </c>
      <c r="I415" s="341"/>
      <c r="J415" s="344">
        <f t="shared" si="3"/>
        <v>6.1050506825351958E-2</v>
      </c>
      <c r="K415" s="344"/>
      <c r="L415" s="253"/>
      <c r="M415" s="253"/>
      <c r="N415" s="253"/>
      <c r="O415" s="253"/>
      <c r="P415" s="253"/>
      <c r="Q415" s="253"/>
      <c r="R415" s="25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3"/>
      <c r="AF415" s="143"/>
      <c r="AG415" s="143"/>
      <c r="AH415" s="143"/>
      <c r="AL415" s="123"/>
    </row>
    <row r="416" spans="1:38" s="100" customFormat="1" x14ac:dyDescent="0.25">
      <c r="A416" s="190"/>
      <c r="B416" s="190"/>
      <c r="C416" s="189" t="s">
        <v>52</v>
      </c>
      <c r="D416" s="399">
        <f>Talnagögn!BQ147</f>
        <v>8.7966444413562712</v>
      </c>
      <c r="E416" s="341"/>
      <c r="F416" s="341">
        <f>Talnagögn!BS163</f>
        <v>12.737444608810144</v>
      </c>
      <c r="G416" s="341"/>
      <c r="H416" s="341">
        <f t="shared" si="2"/>
        <v>3.9408001674538724</v>
      </c>
      <c r="I416" s="341"/>
      <c r="J416" s="344">
        <f t="shared" si="3"/>
        <v>0.44798902510219873</v>
      </c>
      <c r="K416" s="344"/>
      <c r="L416" s="253"/>
      <c r="M416" s="253"/>
      <c r="N416" s="253"/>
      <c r="O416" s="253"/>
      <c r="P416" s="253"/>
      <c r="Q416" s="253"/>
      <c r="R416" s="25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  <c r="AL416" s="123"/>
    </row>
    <row r="417" spans="1:38" s="100" customFormat="1" x14ac:dyDescent="0.25">
      <c r="A417" s="190"/>
      <c r="B417" s="190"/>
      <c r="C417" s="189" t="s">
        <v>51</v>
      </c>
      <c r="D417" s="395">
        <f>Talnagögn!BQ148</f>
        <v>-6.0161013302070548E-2</v>
      </c>
      <c r="E417" s="341"/>
      <c r="F417" s="341">
        <f>Talnagögn!BS164</f>
        <v>-0.26811169980629251</v>
      </c>
      <c r="G417" s="341"/>
      <c r="H417" s="341">
        <f t="shared" si="2"/>
        <v>-0.20795068650422197</v>
      </c>
      <c r="I417" s="341"/>
      <c r="J417" s="344">
        <v>-3.46</v>
      </c>
      <c r="K417" s="344"/>
      <c r="L417" s="253"/>
      <c r="M417" s="253"/>
      <c r="N417" s="253"/>
      <c r="O417" s="253"/>
      <c r="P417" s="253"/>
      <c r="Q417" s="253"/>
      <c r="R417" s="25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43"/>
      <c r="AF417" s="143"/>
      <c r="AG417" s="143"/>
      <c r="AH417" s="143"/>
      <c r="AL417" s="123"/>
    </row>
    <row r="418" spans="1:38" s="100" customFormat="1" x14ac:dyDescent="0.25">
      <c r="A418" s="190"/>
      <c r="B418" s="190"/>
      <c r="C418" s="233" t="s">
        <v>4</v>
      </c>
      <c r="D418" s="342">
        <f>SUM(D412:E417)</f>
        <v>9397.6815961555258</v>
      </c>
      <c r="E418" s="342"/>
      <c r="F418" s="342">
        <f>SUM(F412:G417)</f>
        <v>7509.1766830684037</v>
      </c>
      <c r="G418" s="342"/>
      <c r="H418" s="342">
        <f>F418-D418</f>
        <v>-1888.5049130871221</v>
      </c>
      <c r="I418" s="342"/>
      <c r="J418" s="345">
        <f t="shared" si="3"/>
        <v>-0.20095434110681998</v>
      </c>
      <c r="K418" s="345"/>
      <c r="L418" s="253"/>
      <c r="M418" s="253"/>
      <c r="N418" s="253"/>
      <c r="O418" s="253"/>
      <c r="P418" s="253"/>
      <c r="Q418" s="253"/>
      <c r="R418" s="25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43"/>
      <c r="AF418" s="143"/>
      <c r="AG418" s="143"/>
      <c r="AH418" s="143"/>
      <c r="AL418" s="123"/>
    </row>
    <row r="419" spans="1:38" s="100" customFormat="1" x14ac:dyDescent="0.25">
      <c r="A419" s="190"/>
      <c r="B419" s="190"/>
      <c r="C419" s="231"/>
      <c r="D419" s="272"/>
      <c r="E419" s="272"/>
      <c r="F419" s="272"/>
      <c r="G419" s="272"/>
      <c r="H419" s="272"/>
      <c r="I419" s="272"/>
      <c r="J419" s="273"/>
      <c r="K419" s="273"/>
      <c r="L419" s="274"/>
      <c r="M419" s="274"/>
      <c r="N419" s="274"/>
      <c r="O419" s="274"/>
      <c r="P419" s="274"/>
      <c r="Q419" s="274"/>
      <c r="R419" s="274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43"/>
      <c r="AF419" s="143"/>
      <c r="AG419" s="143"/>
      <c r="AH419" s="143"/>
      <c r="AL419" s="123"/>
    </row>
    <row r="420" spans="1:38" s="100" customFormat="1" x14ac:dyDescent="0.25">
      <c r="A420" s="190"/>
      <c r="B420" s="190"/>
      <c r="C420" s="231"/>
      <c r="D420" s="253"/>
      <c r="E420" s="253"/>
      <c r="F420" s="253"/>
      <c r="G420" s="253"/>
      <c r="H420" s="253"/>
      <c r="I420" s="253"/>
      <c r="J420" s="253"/>
      <c r="K420" s="253"/>
      <c r="L420" s="253"/>
      <c r="M420" s="253"/>
      <c r="N420" s="253"/>
      <c r="O420" s="253"/>
      <c r="P420" s="253"/>
      <c r="Q420" s="253"/>
      <c r="R420" s="253"/>
      <c r="S420" s="143"/>
      <c r="T420" s="143"/>
      <c r="U420" s="143"/>
      <c r="V420" s="143"/>
      <c r="W420" s="143"/>
      <c r="X420" s="143"/>
      <c r="Y420" s="143"/>
      <c r="Z420" s="143"/>
      <c r="AA420" s="143"/>
      <c r="AB420" s="143"/>
      <c r="AC420" s="143"/>
      <c r="AD420" s="143"/>
      <c r="AE420" s="143"/>
      <c r="AF420" s="143"/>
      <c r="AG420" s="143"/>
      <c r="AH420" s="143"/>
      <c r="AL420" s="123"/>
    </row>
    <row r="421" spans="1:38" s="100" customFormat="1" ht="26.25" x14ac:dyDescent="0.25">
      <c r="A421" s="190"/>
      <c r="B421" s="190"/>
      <c r="C421" s="290" t="s">
        <v>119</v>
      </c>
      <c r="D421" s="274"/>
      <c r="E421" s="274"/>
      <c r="F421" s="274"/>
      <c r="G421" s="274"/>
      <c r="H421" s="274"/>
      <c r="I421" s="274"/>
      <c r="J421" s="274"/>
      <c r="K421" s="274"/>
      <c r="L421" s="274"/>
      <c r="M421" s="274"/>
      <c r="N421" s="274"/>
      <c r="O421" s="274"/>
      <c r="P421" s="274"/>
      <c r="Q421" s="274"/>
      <c r="R421" s="274"/>
      <c r="S421" s="143"/>
      <c r="T421" s="143"/>
      <c r="U421" s="143"/>
      <c r="V421" s="143"/>
      <c r="W421" s="143"/>
      <c r="X421" s="143"/>
      <c r="Y421" s="143"/>
      <c r="Z421" s="143"/>
      <c r="AA421" s="143"/>
      <c r="AB421" s="143"/>
      <c r="AC421" s="143"/>
      <c r="AD421" s="143"/>
      <c r="AE421" s="143"/>
      <c r="AF421" s="143"/>
      <c r="AG421" s="143"/>
      <c r="AH421" s="143"/>
      <c r="AL421" s="123"/>
    </row>
    <row r="422" spans="1:38" s="100" customFormat="1" x14ac:dyDescent="0.25">
      <c r="A422" s="190"/>
      <c r="C422" s="231"/>
      <c r="D422" s="343">
        <v>2021</v>
      </c>
      <c r="E422" s="343"/>
      <c r="F422" s="343">
        <v>2050</v>
      </c>
      <c r="G422" s="343"/>
      <c r="H422" s="343" t="s">
        <v>150</v>
      </c>
      <c r="I422" s="343"/>
      <c r="J422" s="343" t="s">
        <v>150</v>
      </c>
      <c r="K422" s="343"/>
      <c r="L422" s="253"/>
      <c r="M422" s="253"/>
      <c r="N422" s="253"/>
      <c r="O422" s="253"/>
      <c r="P422" s="253"/>
      <c r="Q422" s="253"/>
      <c r="R422" s="253"/>
      <c r="S422" s="143"/>
      <c r="T422" s="143"/>
      <c r="U422" s="143"/>
      <c r="V422" s="143"/>
      <c r="W422" s="143"/>
      <c r="X422" s="143"/>
      <c r="Y422" s="143"/>
      <c r="Z422" s="143"/>
      <c r="AA422" s="143"/>
      <c r="AB422" s="143"/>
      <c r="AC422" s="143"/>
      <c r="AD422" s="143"/>
      <c r="AE422" s="143"/>
      <c r="AF422" s="143"/>
      <c r="AG422" s="143"/>
      <c r="AH422" s="143"/>
      <c r="AL422" s="123"/>
    </row>
    <row r="423" spans="1:38" s="100" customFormat="1" ht="22.5" customHeight="1" x14ac:dyDescent="0.25">
      <c r="A423" s="190"/>
      <c r="B423" s="122"/>
      <c r="C423" s="231"/>
      <c r="D423" s="340" t="s">
        <v>137</v>
      </c>
      <c r="E423" s="340"/>
      <c r="F423" s="340" t="s">
        <v>138</v>
      </c>
      <c r="G423" s="340"/>
      <c r="H423" s="340" t="s">
        <v>139</v>
      </c>
      <c r="I423" s="340"/>
      <c r="J423" s="340" t="s">
        <v>140</v>
      </c>
      <c r="K423" s="340"/>
      <c r="L423" s="253"/>
      <c r="M423" s="253"/>
      <c r="N423" s="253"/>
      <c r="O423" s="253"/>
      <c r="P423" s="253"/>
      <c r="Q423" s="253"/>
      <c r="R423" s="253"/>
      <c r="S423" s="143"/>
      <c r="T423" s="143"/>
      <c r="U423" s="143"/>
      <c r="V423" s="143"/>
      <c r="W423" s="143"/>
      <c r="X423" s="143"/>
      <c r="Y423" s="143"/>
      <c r="Z423" s="143"/>
      <c r="AA423" s="143"/>
      <c r="AB423" s="143"/>
      <c r="AC423" s="143"/>
      <c r="AD423" s="143"/>
      <c r="AE423" s="143"/>
      <c r="AF423" s="143"/>
      <c r="AG423" s="143"/>
      <c r="AH423" s="143"/>
      <c r="AL423" s="123"/>
    </row>
    <row r="424" spans="1:38" s="100" customFormat="1" x14ac:dyDescent="0.25">
      <c r="A424" s="190"/>
      <c r="B424" s="190"/>
      <c r="C424" s="189" t="s">
        <v>82</v>
      </c>
      <c r="D424" s="395">
        <f>D406</f>
        <v>9397.6815961555258</v>
      </c>
      <c r="E424" s="341"/>
      <c r="F424" s="341">
        <f>F406</f>
        <v>8745.8343642806558</v>
      </c>
      <c r="G424" s="341"/>
      <c r="H424" s="341">
        <f>F424-D424</f>
        <v>-651.84723187486998</v>
      </c>
      <c r="I424" s="341"/>
      <c r="J424" s="344">
        <f>F424/D424-1</f>
        <v>-6.9362557690987536E-2</v>
      </c>
      <c r="K424" s="344"/>
      <c r="L424" s="189"/>
      <c r="M424" s="253"/>
      <c r="N424" s="253"/>
      <c r="O424" s="253"/>
      <c r="P424" s="253"/>
      <c r="Q424" s="253"/>
      <c r="R424" s="253"/>
      <c r="S424" s="143"/>
      <c r="T424" s="143"/>
      <c r="U424" s="143"/>
      <c r="V424" s="143"/>
      <c r="W424" s="143"/>
      <c r="X424" s="143"/>
      <c r="Y424" s="143"/>
      <c r="Z424" s="143"/>
      <c r="AA424" s="143"/>
      <c r="AB424" s="143"/>
      <c r="AC424" s="143"/>
      <c r="AD424" s="143"/>
      <c r="AE424" s="143"/>
      <c r="AF424" s="143"/>
      <c r="AG424" s="143"/>
      <c r="AH424" s="143"/>
      <c r="AL424" s="123"/>
    </row>
    <row r="425" spans="1:38" s="100" customFormat="1" x14ac:dyDescent="0.25">
      <c r="A425" s="190"/>
      <c r="B425" s="190"/>
      <c r="C425" s="147" t="s">
        <v>81</v>
      </c>
      <c r="D425" s="391">
        <f>D418</f>
        <v>9397.6815961555258</v>
      </c>
      <c r="E425" s="341"/>
      <c r="F425" s="341">
        <f>F418</f>
        <v>7509.1766830684037</v>
      </c>
      <c r="G425" s="341"/>
      <c r="H425" s="341">
        <f>F425-D425</f>
        <v>-1888.5049130871221</v>
      </c>
      <c r="I425" s="341"/>
      <c r="J425" s="344">
        <f>F425/D425-1</f>
        <v>-0.20095434110681998</v>
      </c>
      <c r="K425" s="344"/>
      <c r="L425" s="190"/>
      <c r="M425" s="190"/>
      <c r="N425" s="253"/>
      <c r="O425" s="253"/>
      <c r="P425" s="253"/>
      <c r="Q425" s="253"/>
      <c r="R425" s="253"/>
      <c r="S425" s="143"/>
      <c r="T425" s="143"/>
      <c r="U425" s="143"/>
      <c r="V425" s="143"/>
      <c r="W425" s="143"/>
      <c r="X425" s="143"/>
      <c r="Y425" s="143"/>
      <c r="Z425" s="143"/>
      <c r="AA425" s="143"/>
      <c r="AB425" s="143"/>
      <c r="AC425" s="143"/>
      <c r="AD425" s="143"/>
      <c r="AE425" s="143"/>
      <c r="AF425" s="143"/>
      <c r="AG425" s="143"/>
      <c r="AH425" s="143"/>
      <c r="AL425" s="123"/>
    </row>
    <row r="426" spans="1:38" s="100" customFormat="1" x14ac:dyDescent="0.25">
      <c r="A426" s="190"/>
      <c r="B426" s="190"/>
      <c r="C426" s="147"/>
      <c r="D426" s="269"/>
      <c r="E426" s="269"/>
      <c r="F426" s="269"/>
      <c r="G426" s="269"/>
      <c r="H426" s="269"/>
      <c r="I426" s="269"/>
      <c r="J426" s="270"/>
      <c r="K426" s="270"/>
      <c r="L426" s="190"/>
      <c r="M426" s="190"/>
      <c r="N426" s="274"/>
      <c r="O426" s="274"/>
      <c r="P426" s="274"/>
      <c r="Q426" s="274"/>
      <c r="R426" s="274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  <c r="AL426" s="123"/>
    </row>
    <row r="427" spans="1:38" s="100" customFormat="1" x14ac:dyDescent="0.25">
      <c r="A427" s="190"/>
      <c r="B427" s="190"/>
      <c r="C427" s="190"/>
      <c r="D427" s="190"/>
      <c r="E427" s="190"/>
      <c r="F427" s="190"/>
      <c r="G427" s="190"/>
      <c r="H427" s="190"/>
      <c r="I427" s="190"/>
      <c r="J427" s="190"/>
      <c r="K427" s="190"/>
      <c r="L427" s="190"/>
      <c r="M427" s="190"/>
      <c r="N427" s="253"/>
      <c r="O427" s="253"/>
      <c r="P427" s="253"/>
      <c r="Q427" s="253"/>
      <c r="R427" s="25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  <c r="AG427" s="143"/>
      <c r="AH427" s="143"/>
      <c r="AL427" s="123"/>
    </row>
    <row r="428" spans="1:38" s="100" customFormat="1" ht="26.25" x14ac:dyDescent="0.25">
      <c r="A428" s="190"/>
      <c r="B428" s="190"/>
      <c r="C428" s="290" t="s">
        <v>127</v>
      </c>
      <c r="D428" s="190"/>
      <c r="E428" s="190"/>
      <c r="F428" s="190"/>
      <c r="G428" s="190"/>
      <c r="H428" s="190"/>
      <c r="I428" s="190"/>
      <c r="J428" s="190"/>
      <c r="K428" s="190"/>
      <c r="L428" s="190"/>
      <c r="M428" s="190"/>
      <c r="N428" s="274"/>
      <c r="O428" s="274"/>
      <c r="P428" s="274"/>
      <c r="Q428" s="274"/>
      <c r="R428" s="274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L428" s="123"/>
    </row>
    <row r="429" spans="1:38" s="100" customFormat="1" x14ac:dyDescent="0.25">
      <c r="A429" s="190"/>
      <c r="C429" s="231"/>
      <c r="D429" s="343">
        <v>2021</v>
      </c>
      <c r="E429" s="343"/>
      <c r="F429" s="343">
        <v>2050</v>
      </c>
      <c r="G429" s="343"/>
      <c r="H429" s="343" t="s">
        <v>150</v>
      </c>
      <c r="I429" s="343"/>
      <c r="J429" s="343" t="s">
        <v>150</v>
      </c>
      <c r="K429" s="343"/>
      <c r="L429" s="190"/>
      <c r="M429" s="190"/>
      <c r="N429" s="253"/>
      <c r="O429" s="253"/>
      <c r="P429" s="253"/>
      <c r="Q429" s="253"/>
      <c r="R429" s="25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  <c r="AG429" s="143"/>
      <c r="AH429" s="143"/>
      <c r="AL429" s="123"/>
    </row>
    <row r="430" spans="1:38" s="100" customFormat="1" ht="22.5" customHeight="1" x14ac:dyDescent="0.25">
      <c r="A430" s="190"/>
      <c r="B430" s="184"/>
      <c r="C430" s="231"/>
      <c r="D430" s="340" t="s">
        <v>137</v>
      </c>
      <c r="E430" s="340"/>
      <c r="F430" s="340" t="s">
        <v>138</v>
      </c>
      <c r="G430" s="340"/>
      <c r="H430" s="340" t="s">
        <v>139</v>
      </c>
      <c r="I430" s="340"/>
      <c r="J430" s="340" t="s">
        <v>140</v>
      </c>
      <c r="K430" s="340"/>
      <c r="L430" s="190"/>
      <c r="M430" s="190"/>
      <c r="N430" s="253"/>
      <c r="O430" s="253"/>
      <c r="P430" s="253"/>
      <c r="Q430" s="253"/>
      <c r="R430" s="25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  <c r="AG430" s="143"/>
      <c r="AH430" s="143"/>
      <c r="AL430" s="123"/>
    </row>
    <row r="431" spans="1:38" s="100" customFormat="1" x14ac:dyDescent="0.25">
      <c r="A431" s="190"/>
      <c r="B431" s="190"/>
      <c r="C431" s="189" t="s">
        <v>82</v>
      </c>
      <c r="D431" s="395">
        <f>D406</f>
        <v>9397.6815961555258</v>
      </c>
      <c r="E431" s="341"/>
      <c r="F431" s="341">
        <f>F406</f>
        <v>8745.8343642806558</v>
      </c>
      <c r="G431" s="341"/>
      <c r="H431" s="341">
        <f>F431-D431</f>
        <v>-651.84723187486998</v>
      </c>
      <c r="I431" s="341"/>
      <c r="J431" s="344">
        <f>F431/D431-1</f>
        <v>-6.9362557690987536E-2</v>
      </c>
      <c r="K431" s="344"/>
      <c r="L431" s="190"/>
      <c r="M431" s="190"/>
      <c r="N431" s="253"/>
      <c r="O431" s="253"/>
      <c r="P431" s="253"/>
      <c r="Q431" s="253"/>
      <c r="R431" s="253"/>
      <c r="S431" s="143"/>
      <c r="T431" s="143"/>
      <c r="U431" s="143"/>
      <c r="V431" s="143"/>
      <c r="W431" s="143"/>
      <c r="X431" s="143"/>
      <c r="Y431" s="143"/>
      <c r="Z431" s="143"/>
      <c r="AA431" s="143"/>
      <c r="AB431" s="143"/>
      <c r="AC431" s="143"/>
      <c r="AD431" s="143"/>
      <c r="AE431" s="143"/>
      <c r="AF431" s="143"/>
      <c r="AG431" s="143"/>
      <c r="AH431" s="143"/>
      <c r="AL431" s="123"/>
    </row>
    <row r="432" spans="1:38" s="100" customFormat="1" x14ac:dyDescent="0.25">
      <c r="A432" s="190"/>
      <c r="B432" s="190"/>
      <c r="C432" s="147" t="s">
        <v>81</v>
      </c>
      <c r="D432" s="391">
        <f>D418</f>
        <v>9397.6815961555258</v>
      </c>
      <c r="E432" s="341"/>
      <c r="F432" s="341">
        <f>F418</f>
        <v>7509.1766830684037</v>
      </c>
      <c r="G432" s="341"/>
      <c r="H432" s="341">
        <f t="shared" ref="H432:H433" si="4">F432-D432</f>
        <v>-1888.5049130871221</v>
      </c>
      <c r="I432" s="341"/>
      <c r="J432" s="344">
        <f>F432/D432-1</f>
        <v>-0.20095434110681998</v>
      </c>
      <c r="K432" s="344"/>
      <c r="L432" s="190"/>
      <c r="M432" s="190"/>
      <c r="N432" s="253"/>
      <c r="O432" s="253"/>
      <c r="P432" s="253"/>
      <c r="Q432" s="253"/>
      <c r="R432" s="253"/>
      <c r="S432" s="143"/>
      <c r="T432" s="143"/>
      <c r="U432" s="143"/>
      <c r="V432" s="143"/>
      <c r="W432" s="143"/>
      <c r="X432" s="143"/>
      <c r="Y432" s="143"/>
      <c r="Z432" s="143"/>
      <c r="AA432" s="143"/>
      <c r="AB432" s="143"/>
      <c r="AC432" s="143"/>
      <c r="AD432" s="143"/>
      <c r="AE432" s="143"/>
      <c r="AF432" s="143"/>
      <c r="AG432" s="143"/>
      <c r="AH432" s="143"/>
      <c r="AL432" s="123"/>
    </row>
    <row r="433" spans="1:40" s="100" customFormat="1" x14ac:dyDescent="0.25">
      <c r="A433" s="190"/>
      <c r="B433" s="190"/>
      <c r="C433" s="147" t="s">
        <v>128</v>
      </c>
      <c r="D433" s="403">
        <f>Talnagögn!AH149</f>
        <v>9397.8302209660942</v>
      </c>
      <c r="E433" s="341"/>
      <c r="F433" s="341">
        <f>Talnagögn!BK173</f>
        <v>7105.1686684831029</v>
      </c>
      <c r="G433" s="341"/>
      <c r="H433" s="341">
        <f t="shared" si="4"/>
        <v>-2292.6615524829913</v>
      </c>
      <c r="I433" s="341"/>
      <c r="J433" s="344">
        <f>F433/D433-1</f>
        <v>-0.2439564770353243</v>
      </c>
      <c r="K433" s="344"/>
      <c r="L433" s="190"/>
      <c r="M433" s="190"/>
      <c r="N433" s="253"/>
      <c r="O433" s="253"/>
      <c r="P433" s="253"/>
      <c r="Q433" s="253"/>
      <c r="R433" s="25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  <c r="AG433" s="143"/>
      <c r="AH433" s="143"/>
      <c r="AL433" s="123"/>
    </row>
    <row r="434" spans="1:40" s="100" customFormat="1" x14ac:dyDescent="0.25">
      <c r="A434" s="190"/>
      <c r="B434" s="190"/>
      <c r="C434" s="190"/>
      <c r="D434" s="190"/>
      <c r="E434" s="253"/>
      <c r="F434" s="253"/>
      <c r="G434" s="253"/>
      <c r="H434" s="253"/>
      <c r="I434" s="253"/>
      <c r="J434" s="253"/>
      <c r="K434" s="253"/>
      <c r="L434" s="253"/>
      <c r="M434" s="253"/>
      <c r="N434" s="253"/>
      <c r="O434" s="253"/>
      <c r="P434" s="253"/>
      <c r="Q434" s="253"/>
      <c r="R434" s="253"/>
      <c r="S434" s="143"/>
      <c r="T434" s="143"/>
      <c r="U434" s="143"/>
      <c r="V434" s="143"/>
      <c r="W434" s="143"/>
      <c r="X434" s="143"/>
      <c r="Y434" s="143"/>
      <c r="Z434" s="143"/>
      <c r="AA434" s="143"/>
      <c r="AB434" s="143"/>
      <c r="AC434" s="143"/>
      <c r="AD434" s="143"/>
      <c r="AE434" s="143"/>
      <c r="AF434" s="143"/>
      <c r="AG434" s="143"/>
      <c r="AH434" s="143"/>
      <c r="AL434" s="123"/>
    </row>
    <row r="435" spans="1:40" s="100" customFormat="1" x14ac:dyDescent="0.25">
      <c r="A435" s="190"/>
      <c r="B435" s="190"/>
      <c r="C435" s="231"/>
      <c r="D435" s="253"/>
      <c r="E435" s="253"/>
      <c r="F435" s="253"/>
      <c r="G435" s="253"/>
      <c r="H435" s="253"/>
      <c r="I435" s="253"/>
      <c r="J435" s="253"/>
      <c r="K435" s="253"/>
      <c r="L435" s="253"/>
      <c r="M435" s="253"/>
      <c r="N435" s="253"/>
      <c r="O435" s="253"/>
      <c r="P435" s="253"/>
      <c r="Q435" s="253"/>
      <c r="R435" s="253"/>
      <c r="S435" s="143"/>
      <c r="T435" s="143"/>
      <c r="U435" s="143"/>
      <c r="V435" s="143"/>
      <c r="W435" s="143"/>
      <c r="X435" s="143"/>
      <c r="Y435" s="143"/>
      <c r="Z435" s="143"/>
      <c r="AA435" s="143"/>
      <c r="AB435" s="143"/>
      <c r="AC435" s="143"/>
      <c r="AD435" s="143"/>
      <c r="AE435" s="143"/>
      <c r="AF435" s="143"/>
      <c r="AG435" s="143"/>
      <c r="AH435" s="143"/>
      <c r="AL435" s="123"/>
    </row>
    <row r="436" spans="1:40" s="100" customFormat="1" x14ac:dyDescent="0.25">
      <c r="A436" s="190"/>
      <c r="B436" s="190"/>
      <c r="C436" s="231"/>
      <c r="D436" s="253"/>
      <c r="E436" s="253"/>
      <c r="F436" s="253"/>
      <c r="G436" s="253"/>
      <c r="H436" s="253"/>
      <c r="I436" s="253"/>
      <c r="J436" s="253"/>
      <c r="K436" s="253"/>
      <c r="L436" s="253"/>
      <c r="M436" s="253"/>
      <c r="N436" s="253"/>
      <c r="O436" s="253"/>
      <c r="P436" s="253"/>
      <c r="Q436" s="253"/>
      <c r="R436" s="253"/>
      <c r="S436" s="143"/>
      <c r="T436" s="143"/>
      <c r="U436" s="143"/>
      <c r="V436" s="143"/>
      <c r="W436" s="143"/>
      <c r="X436" s="143"/>
      <c r="Y436" s="143"/>
      <c r="Z436" s="143"/>
      <c r="AA436" s="143"/>
      <c r="AB436" s="143"/>
      <c r="AC436" s="143"/>
      <c r="AD436" s="143"/>
      <c r="AE436" s="143"/>
      <c r="AF436" s="143"/>
      <c r="AG436" s="143"/>
      <c r="AH436" s="143"/>
      <c r="AL436" s="123"/>
    </row>
    <row r="437" spans="1:40" s="214" customFormat="1" ht="23.25" x14ac:dyDescent="0.25">
      <c r="A437" s="213"/>
      <c r="B437" s="213"/>
      <c r="C437" s="255"/>
      <c r="D437" s="215"/>
      <c r="U437" s="256"/>
      <c r="AL437" s="216"/>
      <c r="AN437" s="246"/>
    </row>
    <row r="438" spans="1:40" s="100" customFormat="1" x14ac:dyDescent="0.25">
      <c r="A438" s="190"/>
      <c r="B438" s="190"/>
      <c r="C438" s="147"/>
      <c r="D438" s="120"/>
      <c r="AL438" s="123"/>
    </row>
    <row r="439" spans="1:40" s="100" customFormat="1" ht="30.75" x14ac:dyDescent="0.4">
      <c r="A439" s="190"/>
      <c r="B439" s="190"/>
      <c r="C439" s="218" t="s">
        <v>69</v>
      </c>
      <c r="D439" s="120"/>
      <c r="U439" s="291" t="s">
        <v>82</v>
      </c>
      <c r="AL439" s="123"/>
      <c r="AN439" s="291" t="s">
        <v>82</v>
      </c>
    </row>
    <row r="440" spans="1:40" s="189" customFormat="1" x14ac:dyDescent="0.25">
      <c r="A440" s="147"/>
      <c r="B440" s="205"/>
      <c r="D440" s="187"/>
      <c r="AL440" s="207"/>
    </row>
    <row r="441" spans="1:40" s="100" customFormat="1" x14ac:dyDescent="0.25">
      <c r="A441" s="190"/>
      <c r="B441" s="190"/>
      <c r="C441" s="147"/>
      <c r="D441" s="120"/>
      <c r="AL441" s="123"/>
    </row>
    <row r="442" spans="1:40" s="100" customFormat="1" ht="23.25" x14ac:dyDescent="0.25">
      <c r="A442" s="190"/>
      <c r="B442" s="190"/>
      <c r="C442" s="184" t="s">
        <v>131</v>
      </c>
      <c r="D442" s="120"/>
      <c r="AL442" s="123"/>
    </row>
    <row r="443" spans="1:40" s="100" customFormat="1" ht="56.25" customHeight="1" x14ac:dyDescent="0.25">
      <c r="A443" s="190"/>
      <c r="C443" s="147"/>
      <c r="D443" s="343" t="s">
        <v>58</v>
      </c>
      <c r="E443" s="343"/>
      <c r="F443" s="343" t="s">
        <v>72</v>
      </c>
      <c r="G443" s="343"/>
      <c r="H443" s="343" t="s">
        <v>30</v>
      </c>
      <c r="I443" s="343"/>
      <c r="J443" s="343" t="s">
        <v>25</v>
      </c>
      <c r="K443" s="343"/>
      <c r="L443" s="343" t="s">
        <v>94</v>
      </c>
      <c r="M443" s="343"/>
      <c r="N443" s="343" t="s">
        <v>92</v>
      </c>
      <c r="O443" s="343"/>
      <c r="AL443" s="123"/>
    </row>
    <row r="444" spans="1:40" s="100" customFormat="1" ht="17.25" customHeight="1" x14ac:dyDescent="0.25">
      <c r="A444" s="190"/>
      <c r="B444" s="190"/>
      <c r="C444" s="164" t="s">
        <v>44</v>
      </c>
      <c r="D444" s="346">
        <f>Talnagögn!AH176/Talnagögn!AH178</f>
        <v>0.77045297121167156</v>
      </c>
      <c r="E444" s="344"/>
      <c r="F444" s="344">
        <f>Talnagögn!AH176/Talnagögn!AG176-1</f>
        <v>0.57719359625523281</v>
      </c>
      <c r="G444" s="344"/>
      <c r="H444" s="344">
        <f>Talnagögn!AH176/Talnagögn!R176-1</f>
        <v>-2.1384276275583036E-2</v>
      </c>
      <c r="I444" s="344"/>
      <c r="J444" s="344">
        <f>Talnagögn!AH176/Talnagögn!C176-1</f>
        <v>0.87849978316515243</v>
      </c>
      <c r="K444" s="344"/>
      <c r="L444" s="344">
        <f>Talnagögn!BA180/Talnagögn!AH176-1</f>
        <v>1.5043257419685241</v>
      </c>
      <c r="M444" s="344"/>
      <c r="N444" s="344">
        <f>Talnagögn!BK180/Talnagögn!AH176-1</f>
        <v>0.49045375271547909</v>
      </c>
      <c r="O444" s="344"/>
      <c r="AL444" s="123"/>
    </row>
    <row r="445" spans="1:40" s="100" customFormat="1" ht="17.25" customHeight="1" x14ac:dyDescent="0.25">
      <c r="A445" s="190"/>
      <c r="B445" s="190"/>
      <c r="C445" s="164" t="s">
        <v>45</v>
      </c>
      <c r="D445" s="346">
        <f>Talnagögn!AH177/Talnagögn!AH178</f>
        <v>0.22954702878832861</v>
      </c>
      <c r="E445" s="344"/>
      <c r="F445" s="344">
        <f>Talnagögn!AH177/Talnagögn!AG177-1</f>
        <v>0.58765139846642667</v>
      </c>
      <c r="G445" s="344"/>
      <c r="H445" s="344">
        <f>Talnagögn!AH177/Talnagögn!R177-1</f>
        <v>69.600557781126511</v>
      </c>
      <c r="I445" s="344"/>
      <c r="J445" s="344">
        <f>Talnagögn!AH177/Talnagögn!C177-1</f>
        <v>3.4072062664750904</v>
      </c>
      <c r="K445" s="344"/>
      <c r="L445" s="344">
        <f>Talnagögn!BA181/Talnagögn!AH177-1</f>
        <v>1.2229437772167833</v>
      </c>
      <c r="M445" s="344"/>
      <c r="N445" s="344">
        <f>Talnagögn!BK181/Talnagögn!AH177-1</f>
        <v>0.27330983678514786</v>
      </c>
      <c r="O445" s="344"/>
      <c r="AL445" s="123"/>
    </row>
    <row r="446" spans="1:40" s="100" customFormat="1" ht="17.25" customHeight="1" x14ac:dyDescent="0.25">
      <c r="A446" s="190"/>
      <c r="B446" s="190"/>
      <c r="C446" s="231" t="s">
        <v>4</v>
      </c>
      <c r="D446" s="347">
        <f>Talnagögn!AH178/Talnagögn!AH178</f>
        <v>1</v>
      </c>
      <c r="E446" s="345"/>
      <c r="F446" s="345">
        <f>Talnagögn!AH178/Talnagögn!AG178-1</f>
        <v>0.57958195253330791</v>
      </c>
      <c r="G446" s="345"/>
      <c r="H446" s="345">
        <f>Talnagögn!AH178/Talnagögn!R178-1</f>
        <v>0.2649582641287811</v>
      </c>
      <c r="I446" s="345"/>
      <c r="J446" s="345">
        <f>Talnagögn!AH178/Talnagögn!C178-1</f>
        <v>1.1634383569635136</v>
      </c>
      <c r="K446" s="345"/>
      <c r="L446" s="345">
        <f>Talnagögn!BA182/Talnagögn!AH178-1</f>
        <v>1.4397353480051396</v>
      </c>
      <c r="M446" s="345"/>
      <c r="N446" s="345">
        <f>Talnagögn!BK182/Talnagögn!AH178-1</f>
        <v>0.44060901199420921</v>
      </c>
      <c r="O446" s="345"/>
      <c r="AL446" s="123"/>
    </row>
    <row r="447" spans="1:40" s="100" customFormat="1" ht="17.25" customHeight="1" x14ac:dyDescent="0.25">
      <c r="A447" s="190"/>
      <c r="B447" s="190"/>
      <c r="C447" s="231"/>
      <c r="D447" s="273"/>
      <c r="E447" s="273"/>
      <c r="F447" s="273"/>
      <c r="G447" s="273"/>
      <c r="H447" s="273"/>
      <c r="I447" s="273"/>
      <c r="J447" s="273"/>
      <c r="K447" s="273"/>
      <c r="L447" s="273"/>
      <c r="M447" s="273"/>
      <c r="N447" s="273"/>
      <c r="O447" s="273"/>
      <c r="AL447" s="123"/>
    </row>
    <row r="448" spans="1:40" s="100" customFormat="1" x14ac:dyDescent="0.25">
      <c r="A448" s="190"/>
      <c r="B448" s="190"/>
      <c r="C448" s="231"/>
      <c r="D448" s="107"/>
      <c r="E448" s="107"/>
      <c r="F448" s="242"/>
      <c r="G448" s="242"/>
      <c r="H448" s="243"/>
      <c r="I448" s="243"/>
      <c r="J448" s="257"/>
      <c r="K448" s="257"/>
      <c r="L448" s="210"/>
      <c r="N448" s="210"/>
      <c r="AL448" s="123"/>
    </row>
    <row r="449" spans="1:96" s="100" customFormat="1" ht="26.25" x14ac:dyDescent="0.25">
      <c r="A449" s="190"/>
      <c r="B449" s="190"/>
      <c r="C449" s="184" t="s">
        <v>160</v>
      </c>
      <c r="D449" s="107"/>
      <c r="E449" s="107"/>
      <c r="F449" s="270"/>
      <c r="G449" s="270"/>
      <c r="H449" s="243"/>
      <c r="I449" s="243"/>
      <c r="J449" s="257"/>
      <c r="K449" s="257"/>
      <c r="L449" s="210"/>
      <c r="N449" s="210"/>
      <c r="AL449" s="123"/>
    </row>
    <row r="450" spans="1:96" s="100" customFormat="1" ht="55.5" customHeight="1" x14ac:dyDescent="0.25">
      <c r="A450" s="190"/>
      <c r="C450" s="153"/>
      <c r="D450" s="343" t="s">
        <v>105</v>
      </c>
      <c r="E450" s="343"/>
      <c r="F450" s="343" t="s">
        <v>72</v>
      </c>
      <c r="G450" s="343"/>
      <c r="H450" s="343" t="s">
        <v>30</v>
      </c>
      <c r="I450" s="343"/>
      <c r="J450" s="343" t="s">
        <v>25</v>
      </c>
      <c r="K450" s="343"/>
      <c r="L450" s="343" t="s">
        <v>94</v>
      </c>
      <c r="M450" s="343"/>
      <c r="N450" s="343" t="s">
        <v>92</v>
      </c>
      <c r="O450" s="343"/>
      <c r="AL450" s="123"/>
    </row>
    <row r="451" spans="1:96" s="100" customFormat="1" ht="17.25" customHeight="1" x14ac:dyDescent="0.25">
      <c r="A451" s="190"/>
      <c r="B451" s="190"/>
      <c r="C451" s="258" t="s">
        <v>44</v>
      </c>
      <c r="D451" s="341">
        <f>Talnagögn!AH176</f>
        <v>415.3539187728</v>
      </c>
      <c r="E451" s="341"/>
      <c r="F451" s="341">
        <f>Talnagögn!AH176-Talnagögn!AG176</f>
        <v>152.00392815719999</v>
      </c>
      <c r="G451" s="341"/>
      <c r="H451" s="341">
        <f>Talnagögn!AH176-Talnagögn!R176</f>
        <v>-9.0761294100000214</v>
      </c>
      <c r="I451" s="341"/>
      <c r="J451" s="341">
        <f>Talnagögn!AH176-Talnagögn!C176</f>
        <v>194.24454069613336</v>
      </c>
      <c r="K451" s="341"/>
      <c r="L451" s="341">
        <f>Talnagögn!BA180-Talnagögn!AH176</f>
        <v>624.82759203742648</v>
      </c>
      <c r="M451" s="341"/>
      <c r="N451" s="341">
        <f>Talnagögn!BK180-Talnagögn!AH176</f>
        <v>203.71188816720002</v>
      </c>
      <c r="O451" s="341"/>
      <c r="AL451" s="123"/>
    </row>
    <row r="452" spans="1:96" s="100" customFormat="1" ht="17.25" customHeight="1" x14ac:dyDescent="0.25">
      <c r="A452" s="190"/>
      <c r="B452" s="190"/>
      <c r="C452" s="164" t="s">
        <v>45</v>
      </c>
      <c r="D452" s="401">
        <f>Talnagögn!AH177</f>
        <v>123.74961420414947</v>
      </c>
      <c r="E452" s="341"/>
      <c r="F452" s="341">
        <f>Talnagögn!AH177-Talnagögn!AG177</f>
        <v>45.804534872701794</v>
      </c>
      <c r="G452" s="341"/>
      <c r="H452" s="341">
        <f>Talnagögn!AH177-Talnagögn!R177</f>
        <v>121.99680065573823</v>
      </c>
      <c r="I452" s="341"/>
      <c r="J452" s="341">
        <f>Talnagögn!AH177-Talnagögn!C177</f>
        <v>95.670689206812057</v>
      </c>
      <c r="K452" s="341"/>
      <c r="L452" s="341">
        <f>Talnagögn!BA181-Talnagögn!AH177</f>
        <v>151.33882062394224</v>
      </c>
      <c r="M452" s="341"/>
      <c r="N452" s="341">
        <f>Talnagögn!BK181-Talnagögn!AH177</f>
        <v>33.821986860361093</v>
      </c>
      <c r="O452" s="341"/>
      <c r="AL452" s="123"/>
    </row>
    <row r="453" spans="1:96" s="100" customFormat="1" ht="17.25" customHeight="1" x14ac:dyDescent="0.25">
      <c r="A453" s="190"/>
      <c r="B453" s="190"/>
      <c r="C453" s="231" t="s">
        <v>4</v>
      </c>
      <c r="D453" s="400">
        <f>Talnagögn!AH178</f>
        <v>539.1035329769494</v>
      </c>
      <c r="E453" s="342"/>
      <c r="F453" s="342">
        <f>Talnagögn!AH178-Talnagögn!AG178</f>
        <v>197.80846302990176</v>
      </c>
      <c r="G453" s="342"/>
      <c r="H453" s="342">
        <f>Talnagögn!AH178-Talnagögn!R178</f>
        <v>112.92067124573811</v>
      </c>
      <c r="I453" s="342"/>
      <c r="J453" s="342">
        <f>Talnagögn!AH178-Talnagögn!C178</f>
        <v>289.91522990294533</v>
      </c>
      <c r="K453" s="342"/>
      <c r="L453" s="342">
        <f>Talnagögn!BA182-Talnagögn!AH178</f>
        <v>776.16641266136855</v>
      </c>
      <c r="M453" s="342"/>
      <c r="N453" s="342">
        <f>Talnagögn!BK182-Talnagögn!AH178</f>
        <v>237.53387502756129</v>
      </c>
      <c r="O453" s="342"/>
      <c r="AL453" s="123"/>
    </row>
    <row r="454" spans="1:96" s="100" customFormat="1" x14ac:dyDescent="0.25">
      <c r="A454" s="190"/>
      <c r="B454" s="190"/>
      <c r="C454" s="147"/>
      <c r="D454" s="120"/>
      <c r="AL454" s="123"/>
    </row>
    <row r="455" spans="1:96" s="100" customFormat="1" ht="18.75" customHeight="1" x14ac:dyDescent="0.25">
      <c r="A455" s="190"/>
      <c r="B455" s="190"/>
      <c r="C455" s="147"/>
      <c r="D455" s="120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L455" s="123"/>
      <c r="AN455" s="244"/>
      <c r="AO455" s="244"/>
      <c r="AP455" s="244"/>
      <c r="AQ455" s="245"/>
      <c r="AR455" s="244"/>
      <c r="AS455" s="244"/>
      <c r="AT455" s="244"/>
      <c r="AU455" s="244"/>
      <c r="AV455" s="244"/>
      <c r="AW455" s="244"/>
      <c r="AX455" s="244"/>
      <c r="AY455" s="244"/>
      <c r="AZ455" s="244"/>
      <c r="BA455" s="244"/>
      <c r="BB455" s="244"/>
      <c r="BC455" s="244"/>
      <c r="BD455" s="244"/>
      <c r="BE455" s="244"/>
      <c r="BF455" s="244"/>
      <c r="BG455" s="244"/>
      <c r="BH455" s="244"/>
      <c r="BI455" s="244"/>
      <c r="BJ455" s="244"/>
      <c r="BK455" s="244"/>
      <c r="BL455" s="244"/>
      <c r="BM455" s="244"/>
      <c r="BN455" s="244"/>
      <c r="BO455" s="244"/>
      <c r="BP455" s="244"/>
    </row>
    <row r="456" spans="1:96" ht="18.75" customHeight="1" x14ac:dyDescent="0.25">
      <c r="A456" s="172"/>
      <c r="B456" s="172"/>
      <c r="D456" s="172"/>
      <c r="AI456" s="172"/>
      <c r="AJ456" s="172"/>
      <c r="AK456" s="172"/>
      <c r="AL456" s="172"/>
      <c r="AM456" s="172"/>
      <c r="AN456" s="172"/>
      <c r="AO456" s="172"/>
      <c r="AP456" s="172"/>
      <c r="AQ456" s="172"/>
      <c r="AR456" s="172"/>
      <c r="AS456" s="172"/>
      <c r="AT456" s="172"/>
      <c r="AU456" s="172"/>
      <c r="AV456" s="172"/>
      <c r="AW456" s="172"/>
      <c r="AX456" s="172"/>
      <c r="AY456" s="172"/>
      <c r="AZ456" s="172"/>
      <c r="BA456" s="172"/>
      <c r="BB456" s="172"/>
      <c r="BC456" s="172"/>
      <c r="BD456" s="172"/>
      <c r="BE456" s="172"/>
      <c r="BF456" s="172"/>
      <c r="BG456" s="172"/>
      <c r="BH456" s="172"/>
      <c r="BI456" s="172"/>
      <c r="BJ456" s="172"/>
      <c r="BK456" s="172"/>
      <c r="BL456" s="172"/>
      <c r="BM456" s="172"/>
      <c r="BN456" s="172"/>
      <c r="BO456" s="172"/>
      <c r="BP456" s="172"/>
      <c r="BQ456" s="172"/>
      <c r="BR456" s="172"/>
      <c r="BS456" s="172"/>
      <c r="BT456" s="172"/>
      <c r="BU456" s="172"/>
      <c r="BV456" s="172"/>
      <c r="BW456" s="172"/>
      <c r="BX456" s="172"/>
      <c r="BY456" s="172"/>
      <c r="BZ456" s="172"/>
      <c r="CA456" s="172"/>
      <c r="CB456" s="172"/>
      <c r="CC456" s="172"/>
      <c r="CD456" s="172"/>
      <c r="CE456" s="172"/>
      <c r="CF456" s="172"/>
      <c r="CG456" s="172"/>
      <c r="CH456" s="172"/>
      <c r="CI456" s="172"/>
      <c r="CJ456" s="172"/>
      <c r="CK456" s="172"/>
      <c r="CL456" s="172"/>
      <c r="CM456" s="172"/>
      <c r="CN456" s="172"/>
      <c r="CO456" s="172"/>
      <c r="CP456" s="172"/>
      <c r="CQ456" s="172"/>
      <c r="CR456" s="172"/>
    </row>
    <row r="457" spans="1:96" ht="18.75" customHeight="1" x14ac:dyDescent="0.25">
      <c r="A457" s="172"/>
      <c r="B457" s="172"/>
      <c r="D457" s="172"/>
      <c r="AI457" s="172"/>
      <c r="AJ457" s="172"/>
      <c r="AK457" s="172"/>
      <c r="AL457" s="172"/>
      <c r="AM457" s="172"/>
      <c r="AN457" s="172"/>
      <c r="AO457" s="172"/>
      <c r="AP457" s="172"/>
      <c r="AQ457" s="172"/>
      <c r="AR457" s="172"/>
      <c r="AS457" s="172"/>
      <c r="AT457" s="172"/>
      <c r="AU457" s="172"/>
      <c r="AV457" s="172"/>
      <c r="AW457" s="172"/>
      <c r="AX457" s="172"/>
      <c r="AY457" s="172"/>
      <c r="AZ457" s="172"/>
      <c r="BA457" s="172"/>
      <c r="BB457" s="172"/>
      <c r="BC457" s="172"/>
      <c r="BD457" s="172"/>
      <c r="BE457" s="172"/>
      <c r="BF457" s="172"/>
      <c r="BG457" s="172"/>
      <c r="BH457" s="172"/>
      <c r="BI457" s="172"/>
      <c r="BJ457" s="172"/>
      <c r="BK457" s="172"/>
      <c r="BL457" s="172"/>
      <c r="BM457" s="172"/>
      <c r="BN457" s="172"/>
      <c r="BO457" s="172"/>
      <c r="BP457" s="172"/>
      <c r="BQ457" s="172"/>
      <c r="BR457" s="172"/>
      <c r="BS457" s="172"/>
      <c r="BT457" s="172"/>
      <c r="BU457" s="172"/>
      <c r="BV457" s="172"/>
      <c r="BW457" s="172"/>
      <c r="BX457" s="172"/>
      <c r="BY457" s="172"/>
      <c r="BZ457" s="172"/>
      <c r="CA457" s="172"/>
      <c r="CB457" s="172"/>
      <c r="CC457" s="172"/>
      <c r="CD457" s="172"/>
      <c r="CE457" s="172"/>
      <c r="CF457" s="172"/>
      <c r="CG457" s="172"/>
      <c r="CH457" s="172"/>
      <c r="CI457" s="172"/>
      <c r="CJ457" s="172"/>
      <c r="CK457" s="172"/>
      <c r="CL457" s="172"/>
      <c r="CM457" s="172"/>
      <c r="CN457" s="172"/>
      <c r="CO457" s="172"/>
      <c r="CP457" s="172"/>
      <c r="CQ457" s="172"/>
      <c r="CR457" s="172"/>
    </row>
    <row r="458" spans="1:96" ht="18.75" customHeight="1" x14ac:dyDescent="0.25">
      <c r="A458" s="172"/>
      <c r="B458" s="172"/>
      <c r="D458" s="172"/>
      <c r="AI458" s="172"/>
      <c r="AJ458" s="172"/>
      <c r="AK458" s="172"/>
      <c r="AL458" s="172"/>
      <c r="AM458" s="172"/>
      <c r="AN458" s="172"/>
      <c r="AO458" s="172"/>
      <c r="AP458" s="172"/>
      <c r="AQ458" s="172"/>
      <c r="AR458" s="172"/>
      <c r="AS458" s="172"/>
      <c r="AT458" s="172"/>
      <c r="AU458" s="172"/>
      <c r="AV458" s="172"/>
      <c r="AW458" s="172"/>
      <c r="AX458" s="172"/>
      <c r="AY458" s="172"/>
      <c r="AZ458" s="172"/>
      <c r="BA458" s="172"/>
      <c r="BB458" s="172"/>
      <c r="BC458" s="172"/>
      <c r="BD458" s="172"/>
      <c r="BE458" s="172"/>
      <c r="BF458" s="172"/>
      <c r="BG458" s="172"/>
      <c r="BH458" s="172"/>
      <c r="BI458" s="172"/>
      <c r="BJ458" s="172"/>
      <c r="BK458" s="172"/>
      <c r="BL458" s="172"/>
      <c r="BM458" s="172"/>
      <c r="BN458" s="172"/>
      <c r="BO458" s="172"/>
      <c r="BP458" s="172"/>
      <c r="BQ458" s="172"/>
      <c r="BR458" s="172"/>
      <c r="BS458" s="172"/>
      <c r="BT458" s="172"/>
      <c r="BU458" s="172"/>
      <c r="BV458" s="172"/>
      <c r="BW458" s="172"/>
      <c r="BX458" s="172"/>
      <c r="BY458" s="172"/>
      <c r="BZ458" s="172"/>
      <c r="CA458" s="172"/>
      <c r="CB458" s="172"/>
      <c r="CC458" s="172"/>
      <c r="CD458" s="172"/>
      <c r="CE458" s="172"/>
      <c r="CF458" s="172"/>
      <c r="CG458" s="172"/>
      <c r="CH458" s="172"/>
      <c r="CI458" s="172"/>
      <c r="CJ458" s="172"/>
      <c r="CK458" s="172"/>
      <c r="CL458" s="172"/>
      <c r="CM458" s="172"/>
      <c r="CN458" s="172"/>
      <c r="CO458" s="172"/>
      <c r="CP458" s="172"/>
      <c r="CQ458" s="172"/>
      <c r="CR458" s="172"/>
    </row>
    <row r="459" spans="1:96" x14ac:dyDescent="0.25">
      <c r="A459" s="172"/>
      <c r="B459" s="172"/>
      <c r="D459" s="172"/>
      <c r="AI459" s="172"/>
      <c r="AJ459" s="172"/>
      <c r="AK459" s="172"/>
      <c r="AL459" s="172"/>
      <c r="AM459" s="172"/>
      <c r="AN459" s="172"/>
      <c r="AO459" s="172"/>
      <c r="AP459" s="172"/>
      <c r="AQ459" s="172"/>
      <c r="AR459" s="172"/>
      <c r="AS459" s="172"/>
      <c r="AT459" s="172"/>
      <c r="AU459" s="172"/>
      <c r="AV459" s="172"/>
      <c r="AW459" s="172"/>
      <c r="AX459" s="172"/>
      <c r="AY459" s="172"/>
      <c r="AZ459" s="172"/>
      <c r="BA459" s="172"/>
      <c r="BB459" s="172"/>
      <c r="BC459" s="172"/>
      <c r="BD459" s="172"/>
      <c r="BE459" s="172"/>
      <c r="BF459" s="172"/>
      <c r="BG459" s="172"/>
      <c r="BH459" s="172"/>
      <c r="BI459" s="172"/>
      <c r="BJ459" s="172"/>
      <c r="BK459" s="172"/>
      <c r="BL459" s="172"/>
      <c r="BM459" s="172"/>
      <c r="BN459" s="172"/>
      <c r="BO459" s="172"/>
      <c r="BP459" s="172"/>
      <c r="BQ459" s="172"/>
      <c r="BR459" s="172"/>
      <c r="BS459" s="172"/>
      <c r="BT459" s="172"/>
      <c r="BU459" s="172"/>
      <c r="BV459" s="172"/>
      <c r="BW459" s="172"/>
      <c r="BX459" s="172"/>
      <c r="BY459" s="172"/>
      <c r="BZ459" s="172"/>
      <c r="CA459" s="172"/>
      <c r="CB459" s="172"/>
      <c r="CC459" s="172"/>
      <c r="CD459" s="172"/>
      <c r="CE459" s="172"/>
      <c r="CF459" s="172"/>
      <c r="CG459" s="172"/>
      <c r="CH459" s="172"/>
      <c r="CI459" s="172"/>
      <c r="CJ459" s="172"/>
      <c r="CK459" s="172"/>
      <c r="CL459" s="172"/>
      <c r="CM459" s="172"/>
      <c r="CN459" s="172"/>
      <c r="CO459" s="172"/>
      <c r="CP459" s="172"/>
      <c r="CQ459" s="172"/>
      <c r="CR459" s="172"/>
    </row>
    <row r="460" spans="1:96" x14ac:dyDescent="0.25">
      <c r="A460" s="172"/>
      <c r="B460" s="172"/>
      <c r="D460" s="172"/>
      <c r="AI460" s="172"/>
      <c r="AJ460" s="172"/>
      <c r="AK460" s="172"/>
      <c r="AL460" s="172"/>
      <c r="AM460" s="172"/>
      <c r="AN460" s="172"/>
      <c r="AO460" s="172"/>
      <c r="AP460" s="172"/>
      <c r="AQ460" s="172"/>
      <c r="AR460" s="172"/>
      <c r="AS460" s="172"/>
      <c r="AT460" s="172"/>
      <c r="AU460" s="172"/>
      <c r="AV460" s="172"/>
      <c r="AW460" s="172"/>
      <c r="AX460" s="172"/>
      <c r="AY460" s="172"/>
      <c r="AZ460" s="172"/>
      <c r="BA460" s="172"/>
      <c r="BB460" s="172"/>
      <c r="BC460" s="172"/>
      <c r="BD460" s="172"/>
      <c r="BE460" s="172"/>
      <c r="BF460" s="172"/>
      <c r="BG460" s="172"/>
      <c r="BH460" s="172"/>
      <c r="BI460" s="172"/>
      <c r="BJ460" s="172"/>
      <c r="BK460" s="172"/>
      <c r="BL460" s="172"/>
      <c r="BM460" s="172"/>
      <c r="BN460" s="172"/>
      <c r="BO460" s="172"/>
      <c r="BP460" s="172"/>
      <c r="BQ460" s="172"/>
      <c r="BR460" s="172"/>
      <c r="BS460" s="172"/>
      <c r="BT460" s="172"/>
      <c r="BU460" s="172"/>
      <c r="BV460" s="172"/>
      <c r="BW460" s="172"/>
      <c r="BX460" s="172"/>
      <c r="BY460" s="172"/>
      <c r="BZ460" s="172"/>
      <c r="CA460" s="172"/>
      <c r="CB460" s="172"/>
      <c r="CC460" s="172"/>
      <c r="CD460" s="172"/>
      <c r="CE460" s="172"/>
      <c r="CF460" s="172"/>
      <c r="CG460" s="172"/>
      <c r="CH460" s="172"/>
      <c r="CI460" s="172"/>
      <c r="CJ460" s="172"/>
      <c r="CK460" s="172"/>
      <c r="CL460" s="172"/>
      <c r="CM460" s="172"/>
      <c r="CN460" s="172"/>
      <c r="CO460" s="172"/>
      <c r="CP460" s="172"/>
      <c r="CQ460" s="172"/>
      <c r="CR460" s="172"/>
    </row>
    <row r="461" spans="1:96" x14ac:dyDescent="0.25">
      <c r="A461" s="172"/>
      <c r="B461" s="172"/>
      <c r="D461" s="172"/>
      <c r="AI461" s="172"/>
      <c r="AJ461" s="172"/>
      <c r="AK461" s="172"/>
      <c r="AL461" s="172"/>
      <c r="AM461" s="172"/>
      <c r="AN461" s="172"/>
      <c r="AO461" s="172"/>
      <c r="AP461" s="172"/>
      <c r="AQ461" s="172"/>
      <c r="AR461" s="172"/>
      <c r="AS461" s="172"/>
      <c r="AT461" s="172"/>
      <c r="AU461" s="172"/>
      <c r="AV461" s="172"/>
      <c r="AW461" s="172"/>
      <c r="AX461" s="172"/>
      <c r="AY461" s="172"/>
      <c r="AZ461" s="172"/>
      <c r="BA461" s="172"/>
      <c r="BB461" s="172"/>
      <c r="BC461" s="172"/>
      <c r="BD461" s="172"/>
      <c r="BE461" s="172"/>
      <c r="BF461" s="172"/>
      <c r="BG461" s="172"/>
      <c r="BH461" s="172"/>
      <c r="BI461" s="172"/>
      <c r="BJ461" s="172"/>
      <c r="BK461" s="172"/>
      <c r="BL461" s="172"/>
      <c r="BM461" s="172"/>
      <c r="BN461" s="172"/>
      <c r="BO461" s="172"/>
      <c r="BP461" s="172"/>
      <c r="BQ461" s="172"/>
      <c r="BR461" s="172"/>
      <c r="BS461" s="172"/>
      <c r="BT461" s="172"/>
      <c r="BU461" s="172"/>
      <c r="BV461" s="172"/>
      <c r="BW461" s="172"/>
      <c r="BX461" s="172"/>
      <c r="BY461" s="172"/>
      <c r="BZ461" s="172"/>
      <c r="CA461" s="172"/>
      <c r="CB461" s="172"/>
      <c r="CC461" s="172"/>
      <c r="CD461" s="172"/>
      <c r="CE461" s="172"/>
      <c r="CF461" s="172"/>
      <c r="CG461" s="172"/>
      <c r="CH461" s="172"/>
      <c r="CI461" s="172"/>
      <c r="CJ461" s="172"/>
      <c r="CK461" s="172"/>
      <c r="CL461" s="172"/>
      <c r="CM461" s="172"/>
      <c r="CN461" s="172"/>
      <c r="CO461" s="172"/>
      <c r="CP461" s="172"/>
      <c r="CQ461" s="172"/>
      <c r="CR461" s="172"/>
    </row>
    <row r="462" spans="1:96" x14ac:dyDescent="0.25">
      <c r="A462" s="172"/>
      <c r="B462" s="172"/>
      <c r="D462" s="172"/>
      <c r="AI462" s="172"/>
      <c r="AJ462" s="172"/>
      <c r="AK462" s="172"/>
      <c r="AL462" s="172"/>
      <c r="AM462" s="172"/>
      <c r="AN462" s="172"/>
      <c r="AO462" s="172"/>
      <c r="AP462" s="172"/>
      <c r="AQ462" s="172"/>
      <c r="AR462" s="172"/>
      <c r="AS462" s="172"/>
      <c r="AT462" s="172"/>
      <c r="AU462" s="172"/>
      <c r="AV462" s="172"/>
      <c r="AW462" s="172"/>
      <c r="AX462" s="172"/>
      <c r="AY462" s="172"/>
      <c r="AZ462" s="172"/>
      <c r="BA462" s="172"/>
      <c r="BB462" s="172"/>
      <c r="BC462" s="172"/>
      <c r="BD462" s="172"/>
      <c r="BE462" s="172"/>
      <c r="BF462" s="172"/>
      <c r="BG462" s="172"/>
      <c r="BH462" s="172"/>
      <c r="BI462" s="172"/>
      <c r="BJ462" s="172"/>
      <c r="BK462" s="172"/>
      <c r="BL462" s="172"/>
      <c r="BM462" s="172"/>
      <c r="BN462" s="172"/>
      <c r="BO462" s="172"/>
      <c r="BP462" s="172"/>
      <c r="BQ462" s="172"/>
      <c r="BR462" s="172"/>
      <c r="BS462" s="172"/>
      <c r="BT462" s="172"/>
      <c r="BU462" s="172"/>
      <c r="BV462" s="172"/>
      <c r="BW462" s="172"/>
      <c r="BX462" s="172"/>
      <c r="BY462" s="172"/>
      <c r="BZ462" s="172"/>
      <c r="CA462" s="172"/>
      <c r="CB462" s="172"/>
      <c r="CC462" s="172"/>
      <c r="CD462" s="172"/>
      <c r="CE462" s="172"/>
      <c r="CF462" s="172"/>
      <c r="CG462" s="172"/>
      <c r="CH462" s="172"/>
      <c r="CI462" s="172"/>
      <c r="CJ462" s="172"/>
      <c r="CK462" s="172"/>
      <c r="CL462" s="172"/>
      <c r="CM462" s="172"/>
      <c r="CN462" s="172"/>
      <c r="CO462" s="172"/>
      <c r="CP462" s="172"/>
      <c r="CQ462" s="172"/>
      <c r="CR462" s="172"/>
    </row>
    <row r="463" spans="1:96" x14ac:dyDescent="0.25">
      <c r="A463" s="172"/>
      <c r="B463" s="172"/>
      <c r="D463" s="172"/>
      <c r="AI463" s="172"/>
      <c r="AJ463" s="172"/>
      <c r="AK463" s="172"/>
      <c r="AL463" s="172"/>
      <c r="AM463" s="172"/>
      <c r="AN463" s="172"/>
      <c r="AO463" s="172"/>
      <c r="AP463" s="172"/>
      <c r="AQ463" s="172"/>
      <c r="AR463" s="172"/>
      <c r="AS463" s="172"/>
      <c r="AT463" s="172"/>
      <c r="AU463" s="172"/>
      <c r="AV463" s="172"/>
      <c r="AW463" s="172"/>
      <c r="AX463" s="172"/>
      <c r="AY463" s="172"/>
      <c r="AZ463" s="172"/>
      <c r="BA463" s="172"/>
      <c r="BB463" s="172"/>
      <c r="BC463" s="172"/>
      <c r="BD463" s="172"/>
      <c r="BE463" s="172"/>
      <c r="BF463" s="172"/>
      <c r="BG463" s="172"/>
      <c r="BH463" s="172"/>
      <c r="BI463" s="172"/>
      <c r="BJ463" s="172"/>
      <c r="BK463" s="172"/>
      <c r="BL463" s="172"/>
      <c r="BM463" s="172"/>
      <c r="BN463" s="172"/>
      <c r="BO463" s="172"/>
      <c r="BP463" s="172"/>
      <c r="BQ463" s="172"/>
      <c r="BR463" s="172"/>
      <c r="BS463" s="172"/>
      <c r="BT463" s="172"/>
      <c r="BU463" s="172"/>
      <c r="BV463" s="172"/>
      <c r="BW463" s="172"/>
      <c r="BX463" s="172"/>
      <c r="BY463" s="172"/>
      <c r="BZ463" s="172"/>
      <c r="CA463" s="172"/>
      <c r="CB463" s="172"/>
      <c r="CC463" s="172"/>
      <c r="CD463" s="172"/>
      <c r="CE463" s="172"/>
      <c r="CF463" s="172"/>
      <c r="CG463" s="172"/>
      <c r="CH463" s="172"/>
      <c r="CI463" s="172"/>
      <c r="CJ463" s="172"/>
      <c r="CK463" s="172"/>
      <c r="CL463" s="172"/>
      <c r="CM463" s="172"/>
      <c r="CN463" s="172"/>
      <c r="CO463" s="172"/>
      <c r="CP463" s="172"/>
      <c r="CQ463" s="172"/>
      <c r="CR463" s="172"/>
    </row>
    <row r="464" spans="1:96" x14ac:dyDescent="0.25">
      <c r="A464" s="172"/>
      <c r="B464" s="172"/>
      <c r="D464" s="172"/>
      <c r="AI464" s="172"/>
      <c r="AJ464" s="172"/>
      <c r="AK464" s="172"/>
      <c r="AL464" s="172"/>
      <c r="AM464" s="172"/>
      <c r="AN464" s="172"/>
      <c r="AO464" s="172"/>
      <c r="AP464" s="172"/>
      <c r="AQ464" s="172"/>
      <c r="AR464" s="172"/>
      <c r="AS464" s="172"/>
      <c r="AT464" s="172"/>
      <c r="AU464" s="172"/>
      <c r="AV464" s="172"/>
      <c r="AW464" s="172"/>
      <c r="AX464" s="172"/>
      <c r="AY464" s="172"/>
      <c r="AZ464" s="172"/>
      <c r="BA464" s="172"/>
      <c r="BB464" s="172"/>
      <c r="BC464" s="172"/>
      <c r="BD464" s="172"/>
      <c r="BE464" s="172"/>
      <c r="BF464" s="172"/>
      <c r="BG464" s="172"/>
      <c r="BH464" s="172"/>
      <c r="BI464" s="172"/>
      <c r="BJ464" s="172"/>
      <c r="BK464" s="172"/>
      <c r="BL464" s="172"/>
      <c r="BM464" s="172"/>
      <c r="BN464" s="172"/>
      <c r="BO464" s="172"/>
      <c r="BP464" s="172"/>
      <c r="BQ464" s="172"/>
      <c r="BR464" s="172"/>
      <c r="BS464" s="172"/>
      <c r="BT464" s="172"/>
      <c r="BU464" s="172"/>
      <c r="BV464" s="172"/>
      <c r="BW464" s="172"/>
      <c r="BX464" s="172"/>
      <c r="BY464" s="172"/>
      <c r="BZ464" s="172"/>
      <c r="CA464" s="172"/>
      <c r="CB464" s="172"/>
      <c r="CC464" s="172"/>
      <c r="CD464" s="172"/>
      <c r="CE464" s="172"/>
      <c r="CF464" s="172"/>
      <c r="CG464" s="172"/>
      <c r="CH464" s="172"/>
      <c r="CI464" s="172"/>
      <c r="CJ464" s="172"/>
      <c r="CK464" s="172"/>
      <c r="CL464" s="172"/>
      <c r="CM464" s="172"/>
      <c r="CN464" s="172"/>
      <c r="CO464" s="172"/>
      <c r="CP464" s="172"/>
      <c r="CQ464" s="172"/>
      <c r="CR464" s="172"/>
    </row>
    <row r="465" spans="1:96" x14ac:dyDescent="0.25">
      <c r="A465" s="172"/>
      <c r="B465" s="172"/>
      <c r="D465" s="172"/>
      <c r="AI465" s="172"/>
      <c r="AJ465" s="172"/>
      <c r="AK465" s="172"/>
      <c r="AL465" s="172"/>
      <c r="AM465" s="172"/>
      <c r="AN465" s="172"/>
      <c r="AO465" s="172"/>
      <c r="AP465" s="172"/>
      <c r="AQ465" s="172"/>
      <c r="AR465" s="172"/>
      <c r="AS465" s="172"/>
      <c r="AT465" s="172"/>
      <c r="AU465" s="172"/>
      <c r="AV465" s="172"/>
      <c r="AW465" s="172"/>
      <c r="AX465" s="172"/>
      <c r="AY465" s="172"/>
      <c r="AZ465" s="172"/>
      <c r="BA465" s="172"/>
      <c r="BB465" s="172"/>
      <c r="BC465" s="172"/>
      <c r="BD465" s="172"/>
      <c r="BE465" s="172"/>
      <c r="BF465" s="172"/>
      <c r="BG465" s="172"/>
      <c r="BH465" s="172"/>
      <c r="BI465" s="172"/>
      <c r="BJ465" s="172"/>
      <c r="BK465" s="172"/>
      <c r="BL465" s="172"/>
      <c r="BM465" s="172"/>
      <c r="BN465" s="172"/>
      <c r="BO465" s="172"/>
      <c r="BP465" s="172"/>
      <c r="BQ465" s="172"/>
      <c r="BR465" s="172"/>
      <c r="BS465" s="172"/>
      <c r="BT465" s="172"/>
      <c r="BU465" s="172"/>
      <c r="BV465" s="172"/>
      <c r="BW465" s="172"/>
      <c r="BX465" s="172"/>
      <c r="BY465" s="172"/>
      <c r="BZ465" s="172"/>
      <c r="CA465" s="172"/>
      <c r="CB465" s="172"/>
      <c r="CC465" s="172"/>
      <c r="CD465" s="172"/>
      <c r="CE465" s="172"/>
      <c r="CF465" s="172"/>
      <c r="CG465" s="172"/>
      <c r="CH465" s="172"/>
      <c r="CI465" s="172"/>
      <c r="CJ465" s="172"/>
      <c r="CK465" s="172"/>
      <c r="CL465" s="172"/>
      <c r="CM465" s="172"/>
      <c r="CN465" s="172"/>
      <c r="CO465" s="172"/>
      <c r="CP465" s="172"/>
      <c r="CQ465" s="172"/>
      <c r="CR465" s="172"/>
    </row>
    <row r="466" spans="1:96" x14ac:dyDescent="0.25">
      <c r="A466" s="172"/>
      <c r="B466" s="172"/>
      <c r="D466" s="172"/>
      <c r="AI466" s="172"/>
      <c r="AJ466" s="172"/>
      <c r="AK466" s="172"/>
      <c r="AL466" s="172"/>
      <c r="AM466" s="172"/>
      <c r="AN466" s="172"/>
      <c r="AO466" s="172"/>
      <c r="AP466" s="172"/>
      <c r="AQ466" s="172"/>
      <c r="AR466" s="172"/>
      <c r="AS466" s="172"/>
      <c r="AT466" s="172"/>
      <c r="AU466" s="172"/>
      <c r="AV466" s="172"/>
      <c r="AW466" s="172"/>
      <c r="AX466" s="172"/>
      <c r="AY466" s="172"/>
      <c r="AZ466" s="172"/>
      <c r="BA466" s="172"/>
      <c r="BB466" s="172"/>
      <c r="BC466" s="172"/>
      <c r="BD466" s="172"/>
      <c r="BE466" s="172"/>
      <c r="BF466" s="172"/>
      <c r="BG466" s="172"/>
      <c r="BH466" s="172"/>
      <c r="BI466" s="172"/>
      <c r="BJ466" s="172"/>
      <c r="BK466" s="172"/>
      <c r="BL466" s="172"/>
      <c r="BM466" s="172"/>
      <c r="BN466" s="172"/>
      <c r="BO466" s="172"/>
      <c r="BP466" s="172"/>
      <c r="BQ466" s="172"/>
      <c r="BR466" s="172"/>
      <c r="BS466" s="172"/>
      <c r="BT466" s="172"/>
      <c r="BU466" s="172"/>
      <c r="BV466" s="172"/>
      <c r="BW466" s="172"/>
      <c r="BX466" s="172"/>
      <c r="BY466" s="172"/>
      <c r="BZ466" s="172"/>
      <c r="CA466" s="172"/>
      <c r="CB466" s="172"/>
      <c r="CC466" s="172"/>
      <c r="CD466" s="172"/>
      <c r="CE466" s="172"/>
      <c r="CF466" s="172"/>
      <c r="CG466" s="172"/>
      <c r="CH466" s="172"/>
      <c r="CI466" s="172"/>
      <c r="CJ466" s="172"/>
      <c r="CK466" s="172"/>
      <c r="CL466" s="172"/>
      <c r="CM466" s="172"/>
      <c r="CN466" s="172"/>
      <c r="CO466" s="172"/>
      <c r="CP466" s="172"/>
      <c r="CQ466" s="172"/>
      <c r="CR466" s="172"/>
    </row>
    <row r="467" spans="1:96" x14ac:dyDescent="0.25">
      <c r="A467" s="172"/>
      <c r="B467" s="172"/>
      <c r="D467" s="172"/>
      <c r="AI467" s="172"/>
      <c r="AJ467" s="172"/>
      <c r="AK467" s="172"/>
      <c r="AL467" s="172"/>
      <c r="AM467" s="172"/>
      <c r="AN467" s="172"/>
      <c r="AO467" s="172"/>
      <c r="AP467" s="172"/>
      <c r="AQ467" s="172"/>
      <c r="AR467" s="172"/>
      <c r="AS467" s="172"/>
      <c r="AT467" s="172"/>
      <c r="AU467" s="172"/>
      <c r="AV467" s="172"/>
      <c r="AW467" s="172"/>
      <c r="AX467" s="172"/>
      <c r="AY467" s="172"/>
      <c r="AZ467" s="172"/>
      <c r="BA467" s="172"/>
      <c r="BB467" s="172"/>
      <c r="BC467" s="172"/>
      <c r="BD467" s="172"/>
      <c r="BE467" s="172"/>
      <c r="BF467" s="172"/>
      <c r="BG467" s="172"/>
      <c r="BH467" s="172"/>
      <c r="BI467" s="172"/>
      <c r="BJ467" s="172"/>
      <c r="BK467" s="172"/>
      <c r="BL467" s="172"/>
      <c r="BM467" s="172"/>
      <c r="BN467" s="172"/>
      <c r="BO467" s="172"/>
      <c r="BP467" s="172"/>
      <c r="BQ467" s="172"/>
      <c r="BR467" s="172"/>
      <c r="BS467" s="172"/>
      <c r="BT467" s="172"/>
      <c r="BU467" s="172"/>
      <c r="BV467" s="172"/>
      <c r="BW467" s="172"/>
      <c r="BX467" s="172"/>
      <c r="BY467" s="172"/>
      <c r="BZ467" s="172"/>
      <c r="CA467" s="172"/>
      <c r="CB467" s="172"/>
      <c r="CC467" s="172"/>
      <c r="CD467" s="172"/>
      <c r="CE467" s="172"/>
      <c r="CF467" s="172"/>
      <c r="CG467" s="172"/>
      <c r="CH467" s="172"/>
      <c r="CI467" s="172"/>
      <c r="CJ467" s="172"/>
      <c r="CK467" s="172"/>
      <c r="CL467" s="172"/>
      <c r="CM467" s="172"/>
      <c r="CN467" s="172"/>
      <c r="CO467" s="172"/>
      <c r="CP467" s="172"/>
      <c r="CQ467" s="172"/>
      <c r="CR467" s="172"/>
    </row>
    <row r="468" spans="1:96" x14ac:dyDescent="0.25">
      <c r="A468" s="172"/>
      <c r="B468" s="172"/>
      <c r="D468" s="172"/>
      <c r="AI468" s="172"/>
      <c r="AJ468" s="172"/>
      <c r="AK468" s="172"/>
      <c r="AL468" s="172"/>
      <c r="AM468" s="172"/>
      <c r="AN468" s="172"/>
      <c r="AO468" s="172"/>
      <c r="AP468" s="172"/>
      <c r="AQ468" s="172"/>
      <c r="AR468" s="172"/>
      <c r="AS468" s="172"/>
      <c r="AT468" s="172"/>
      <c r="AU468" s="172"/>
      <c r="AV468" s="172"/>
      <c r="AW468" s="172"/>
      <c r="AX468" s="172"/>
      <c r="AY468" s="172"/>
      <c r="AZ468" s="172"/>
      <c r="BA468" s="172"/>
      <c r="BB468" s="172"/>
      <c r="BC468" s="172"/>
      <c r="BD468" s="172"/>
      <c r="BE468" s="172"/>
      <c r="BF468" s="172"/>
      <c r="BG468" s="172"/>
      <c r="BH468" s="172"/>
      <c r="BI468" s="172"/>
      <c r="BJ468" s="172"/>
      <c r="BK468" s="172"/>
      <c r="BL468" s="172"/>
      <c r="BM468" s="172"/>
      <c r="BN468" s="172"/>
      <c r="BO468" s="172"/>
      <c r="BP468" s="172"/>
      <c r="BQ468" s="172"/>
      <c r="BR468" s="172"/>
      <c r="BS468" s="172"/>
      <c r="BT468" s="172"/>
      <c r="BU468" s="172"/>
      <c r="BV468" s="172"/>
      <c r="BW468" s="172"/>
      <c r="BX468" s="172"/>
      <c r="BY468" s="172"/>
      <c r="BZ468" s="172"/>
      <c r="CA468" s="172"/>
      <c r="CB468" s="172"/>
      <c r="CC468" s="172"/>
      <c r="CD468" s="172"/>
      <c r="CE468" s="172"/>
      <c r="CF468" s="172"/>
      <c r="CG468" s="172"/>
      <c r="CH468" s="172"/>
      <c r="CI468" s="172"/>
      <c r="CJ468" s="172"/>
      <c r="CK468" s="172"/>
      <c r="CL468" s="172"/>
      <c r="CM468" s="172"/>
      <c r="CN468" s="172"/>
      <c r="CO468" s="172"/>
      <c r="CP468" s="172"/>
      <c r="CQ468" s="172"/>
      <c r="CR468" s="172"/>
    </row>
    <row r="469" spans="1:96" x14ac:dyDescent="0.25">
      <c r="A469" s="172"/>
      <c r="B469" s="172"/>
      <c r="D469" s="172"/>
      <c r="AI469" s="172"/>
      <c r="AJ469" s="172"/>
      <c r="AK469" s="172"/>
      <c r="AL469" s="172"/>
      <c r="AM469" s="172"/>
      <c r="AN469" s="172"/>
      <c r="AO469" s="172"/>
      <c r="AP469" s="172"/>
      <c r="AQ469" s="172"/>
      <c r="AR469" s="172"/>
      <c r="AS469" s="172"/>
      <c r="AT469" s="172"/>
      <c r="AU469" s="172"/>
      <c r="AV469" s="172"/>
      <c r="AW469" s="172"/>
      <c r="AX469" s="172"/>
      <c r="AY469" s="172"/>
      <c r="AZ469" s="172"/>
      <c r="BA469" s="172"/>
      <c r="BB469" s="172"/>
      <c r="BC469" s="172"/>
      <c r="BD469" s="172"/>
      <c r="BE469" s="172"/>
      <c r="BF469" s="172"/>
      <c r="BG469" s="172"/>
      <c r="BH469" s="172"/>
      <c r="BI469" s="172"/>
      <c r="BJ469" s="172"/>
      <c r="BK469" s="172"/>
      <c r="BL469" s="172"/>
      <c r="BM469" s="172"/>
      <c r="BN469" s="172"/>
      <c r="BO469" s="172"/>
      <c r="BP469" s="172"/>
      <c r="BQ469" s="172"/>
      <c r="BR469" s="172"/>
      <c r="BS469" s="172"/>
      <c r="BT469" s="172"/>
      <c r="BU469" s="172"/>
      <c r="BV469" s="172"/>
      <c r="BW469" s="172"/>
      <c r="BX469" s="172"/>
      <c r="BY469" s="172"/>
      <c r="BZ469" s="172"/>
      <c r="CA469" s="172"/>
      <c r="CB469" s="172"/>
      <c r="CC469" s="172"/>
      <c r="CD469" s="172"/>
      <c r="CE469" s="172"/>
      <c r="CF469" s="172"/>
      <c r="CG469" s="172"/>
      <c r="CH469" s="172"/>
      <c r="CI469" s="172"/>
      <c r="CJ469" s="172"/>
      <c r="CK469" s="172"/>
      <c r="CL469" s="172"/>
      <c r="CM469" s="172"/>
      <c r="CN469" s="172"/>
      <c r="CO469" s="172"/>
      <c r="CP469" s="172"/>
      <c r="CQ469" s="172"/>
      <c r="CR469" s="172"/>
    </row>
    <row r="470" spans="1:96" x14ac:dyDescent="0.25">
      <c r="A470" s="172"/>
      <c r="B470" s="172"/>
      <c r="D470" s="172"/>
      <c r="AI470" s="172"/>
      <c r="AJ470" s="172"/>
      <c r="AK470" s="172"/>
      <c r="AL470" s="172"/>
      <c r="AM470" s="172"/>
      <c r="AN470" s="172"/>
      <c r="AO470" s="172"/>
      <c r="AP470" s="172"/>
      <c r="AQ470" s="172"/>
      <c r="AR470" s="172"/>
      <c r="AS470" s="172"/>
      <c r="AT470" s="172"/>
      <c r="AU470" s="172"/>
      <c r="AV470" s="172"/>
      <c r="AW470" s="172"/>
      <c r="AX470" s="172"/>
      <c r="AY470" s="172"/>
      <c r="AZ470" s="172"/>
      <c r="BA470" s="172"/>
      <c r="BB470" s="172"/>
      <c r="BC470" s="172"/>
      <c r="BD470" s="172"/>
      <c r="BE470" s="172"/>
      <c r="BF470" s="172"/>
      <c r="BG470" s="172"/>
      <c r="BH470" s="172"/>
      <c r="BI470" s="172"/>
      <c r="BJ470" s="172"/>
      <c r="BK470" s="172"/>
      <c r="BL470" s="172"/>
      <c r="BM470" s="172"/>
      <c r="BN470" s="172"/>
      <c r="BO470" s="172"/>
      <c r="BP470" s="172"/>
      <c r="BQ470" s="172"/>
      <c r="BR470" s="172"/>
      <c r="BS470" s="172"/>
      <c r="BT470" s="172"/>
      <c r="BU470" s="172"/>
      <c r="BV470" s="172"/>
      <c r="BW470" s="172"/>
      <c r="BX470" s="172"/>
      <c r="BY470" s="172"/>
      <c r="BZ470" s="172"/>
      <c r="CA470" s="172"/>
      <c r="CB470" s="172"/>
      <c r="CC470" s="172"/>
      <c r="CD470" s="172"/>
      <c r="CE470" s="172"/>
      <c r="CF470" s="172"/>
      <c r="CG470" s="172"/>
      <c r="CH470" s="172"/>
      <c r="CI470" s="172"/>
      <c r="CJ470" s="172"/>
      <c r="CK470" s="172"/>
      <c r="CL470" s="172"/>
      <c r="CM470" s="172"/>
      <c r="CN470" s="172"/>
      <c r="CO470" s="172"/>
      <c r="CP470" s="172"/>
      <c r="CQ470" s="172"/>
      <c r="CR470" s="172"/>
    </row>
    <row r="471" spans="1:96" x14ac:dyDescent="0.25">
      <c r="A471" s="172"/>
      <c r="B471" s="172"/>
      <c r="D471" s="172"/>
      <c r="AI471" s="172"/>
      <c r="AJ471" s="172"/>
      <c r="AK471" s="172"/>
      <c r="AL471" s="172"/>
      <c r="AM471" s="172"/>
      <c r="AN471" s="172"/>
      <c r="AO471" s="172"/>
      <c r="AP471" s="172"/>
      <c r="AQ471" s="172"/>
      <c r="AR471" s="172"/>
      <c r="AS471" s="172"/>
      <c r="AT471" s="172"/>
      <c r="AU471" s="172"/>
      <c r="AV471" s="172"/>
      <c r="AW471" s="172"/>
      <c r="AX471" s="172"/>
      <c r="AY471" s="172"/>
      <c r="AZ471" s="172"/>
      <c r="BA471" s="172"/>
      <c r="BB471" s="172"/>
      <c r="BC471" s="172"/>
      <c r="BD471" s="172"/>
      <c r="BE471" s="172"/>
      <c r="BF471" s="172"/>
      <c r="BG471" s="172"/>
      <c r="BH471" s="172"/>
      <c r="BI471" s="172"/>
      <c r="BJ471" s="172"/>
      <c r="BK471" s="172"/>
      <c r="BL471" s="172"/>
      <c r="BM471" s="172"/>
      <c r="BN471" s="172"/>
      <c r="BO471" s="172"/>
      <c r="BP471" s="172"/>
      <c r="BQ471" s="172"/>
      <c r="BR471" s="172"/>
      <c r="BS471" s="172"/>
      <c r="BT471" s="172"/>
      <c r="BU471" s="172"/>
      <c r="BV471" s="172"/>
      <c r="BW471" s="172"/>
      <c r="BX471" s="172"/>
      <c r="BY471" s="172"/>
      <c r="BZ471" s="172"/>
      <c r="CA471" s="172"/>
      <c r="CB471" s="172"/>
      <c r="CC471" s="172"/>
      <c r="CD471" s="172"/>
      <c r="CE471" s="172"/>
      <c r="CF471" s="172"/>
      <c r="CG471" s="172"/>
      <c r="CH471" s="172"/>
      <c r="CI471" s="172"/>
      <c r="CJ471" s="172"/>
      <c r="CK471" s="172"/>
      <c r="CL471" s="172"/>
      <c r="CM471" s="172"/>
      <c r="CN471" s="172"/>
      <c r="CO471" s="172"/>
      <c r="CP471" s="172"/>
      <c r="CQ471" s="172"/>
      <c r="CR471" s="172"/>
    </row>
    <row r="472" spans="1:96" x14ac:dyDescent="0.25">
      <c r="A472" s="172"/>
      <c r="B472" s="172"/>
      <c r="D472" s="172"/>
      <c r="AI472" s="172"/>
      <c r="AJ472" s="172"/>
      <c r="AK472" s="172"/>
      <c r="AL472" s="172"/>
      <c r="AM472" s="172"/>
      <c r="AN472" s="172"/>
      <c r="AO472" s="172"/>
      <c r="AP472" s="172"/>
      <c r="AQ472" s="172"/>
      <c r="AR472" s="172"/>
      <c r="AS472" s="172"/>
      <c r="AT472" s="172"/>
      <c r="AU472" s="172"/>
      <c r="AV472" s="172"/>
      <c r="AW472" s="172"/>
      <c r="AX472" s="172"/>
      <c r="AY472" s="172"/>
      <c r="AZ472" s="172"/>
      <c r="BA472" s="172"/>
      <c r="BB472" s="172"/>
      <c r="BC472" s="172"/>
      <c r="BD472" s="172"/>
      <c r="BE472" s="172"/>
      <c r="BF472" s="172"/>
      <c r="BG472" s="172"/>
      <c r="BH472" s="172"/>
      <c r="BI472" s="172"/>
      <c r="BJ472" s="172"/>
      <c r="BK472" s="172"/>
      <c r="BL472" s="172"/>
      <c r="BM472" s="172"/>
      <c r="BN472" s="172"/>
      <c r="BO472" s="172"/>
      <c r="BP472" s="172"/>
      <c r="BQ472" s="172"/>
      <c r="BR472" s="172"/>
      <c r="BS472" s="172"/>
      <c r="BT472" s="172"/>
      <c r="BU472" s="172"/>
      <c r="BV472" s="172"/>
      <c r="BW472" s="172"/>
      <c r="BX472" s="172"/>
      <c r="BY472" s="172"/>
      <c r="BZ472" s="172"/>
      <c r="CA472" s="172"/>
      <c r="CB472" s="172"/>
      <c r="CC472" s="172"/>
      <c r="CD472" s="172"/>
      <c r="CE472" s="172"/>
      <c r="CF472" s="172"/>
      <c r="CG472" s="172"/>
      <c r="CH472" s="172"/>
      <c r="CI472" s="172"/>
      <c r="CJ472" s="172"/>
      <c r="CK472" s="172"/>
      <c r="CL472" s="172"/>
      <c r="CM472" s="172"/>
      <c r="CN472" s="172"/>
      <c r="CO472" s="172"/>
      <c r="CP472" s="172"/>
      <c r="CQ472" s="172"/>
      <c r="CR472" s="172"/>
    </row>
    <row r="473" spans="1:96" x14ac:dyDescent="0.25">
      <c r="A473" s="172"/>
      <c r="B473" s="172"/>
      <c r="D473" s="172"/>
      <c r="AI473" s="172"/>
      <c r="AJ473" s="172"/>
      <c r="AK473" s="172"/>
      <c r="AL473" s="172"/>
      <c r="AM473" s="172"/>
      <c r="AN473" s="172"/>
      <c r="AO473" s="172"/>
      <c r="AP473" s="172"/>
      <c r="AQ473" s="172"/>
      <c r="AR473" s="172"/>
      <c r="AS473" s="172"/>
      <c r="AT473" s="172"/>
      <c r="AU473" s="172"/>
      <c r="AV473" s="172"/>
      <c r="AW473" s="172"/>
      <c r="AX473" s="172"/>
      <c r="AY473" s="172"/>
      <c r="AZ473" s="172"/>
      <c r="BA473" s="172"/>
      <c r="BB473" s="172"/>
      <c r="BC473" s="172"/>
      <c r="BD473" s="172"/>
      <c r="BE473" s="172"/>
      <c r="BF473" s="172"/>
      <c r="BG473" s="172"/>
      <c r="BH473" s="172"/>
      <c r="BI473" s="172"/>
      <c r="BJ473" s="172"/>
      <c r="BK473" s="172"/>
      <c r="BL473" s="172"/>
      <c r="BM473" s="172"/>
      <c r="BN473" s="172"/>
      <c r="BO473" s="172"/>
      <c r="BP473" s="172"/>
      <c r="BQ473" s="172"/>
      <c r="BR473" s="172"/>
      <c r="BS473" s="172"/>
      <c r="BT473" s="172"/>
      <c r="BU473" s="172"/>
      <c r="BV473" s="172"/>
      <c r="BW473" s="172"/>
      <c r="BX473" s="172"/>
      <c r="BY473" s="172"/>
      <c r="BZ473" s="172"/>
      <c r="CA473" s="172"/>
      <c r="CB473" s="172"/>
      <c r="CC473" s="172"/>
      <c r="CD473" s="172"/>
      <c r="CE473" s="172"/>
      <c r="CF473" s="172"/>
      <c r="CG473" s="172"/>
      <c r="CH473" s="172"/>
      <c r="CI473" s="172"/>
      <c r="CJ473" s="172"/>
      <c r="CK473" s="172"/>
      <c r="CL473" s="172"/>
      <c r="CM473" s="172"/>
      <c r="CN473" s="172"/>
      <c r="CO473" s="172"/>
      <c r="CP473" s="172"/>
      <c r="CQ473" s="172"/>
      <c r="CR473" s="172"/>
    </row>
    <row r="474" spans="1:96" s="100" customFormat="1" x14ac:dyDescent="0.25">
      <c r="A474" s="171"/>
      <c r="B474" s="171"/>
      <c r="D474" s="120"/>
    </row>
    <row r="475" spans="1:96" s="100" customFormat="1" x14ac:dyDescent="0.25">
      <c r="A475" s="171"/>
      <c r="B475" s="171"/>
      <c r="D475" s="120"/>
    </row>
    <row r="476" spans="1:96" s="100" customFormat="1" x14ac:dyDescent="0.25">
      <c r="A476" s="171"/>
      <c r="B476" s="171"/>
      <c r="D476" s="120"/>
    </row>
    <row r="477" spans="1:96" s="100" customFormat="1" x14ac:dyDescent="0.25">
      <c r="A477" s="171"/>
      <c r="B477" s="171"/>
      <c r="D477" s="120"/>
    </row>
    <row r="478" spans="1:96" s="100" customFormat="1" x14ac:dyDescent="0.25">
      <c r="A478" s="171"/>
      <c r="B478" s="171"/>
      <c r="D478" s="120"/>
    </row>
    <row r="479" spans="1:96" s="100" customFormat="1" x14ac:dyDescent="0.25">
      <c r="A479" s="171"/>
      <c r="B479" s="171"/>
      <c r="D479" s="120"/>
    </row>
    <row r="480" spans="1:96" s="100" customFormat="1" x14ac:dyDescent="0.25">
      <c r="A480" s="171"/>
      <c r="B480" s="171"/>
      <c r="D480" s="120"/>
    </row>
    <row r="481" spans="1:4" s="100" customFormat="1" x14ac:dyDescent="0.25">
      <c r="A481" s="171"/>
      <c r="B481" s="171"/>
      <c r="D481" s="120"/>
    </row>
    <row r="482" spans="1:4" s="100" customFormat="1" x14ac:dyDescent="0.25">
      <c r="A482" s="171"/>
      <c r="B482" s="171"/>
      <c r="D482" s="120"/>
    </row>
    <row r="483" spans="1:4" s="100" customFormat="1" x14ac:dyDescent="0.25">
      <c r="A483" s="171"/>
      <c r="B483" s="171"/>
      <c r="D483" s="120"/>
    </row>
    <row r="484" spans="1:4" s="100" customFormat="1" x14ac:dyDescent="0.25">
      <c r="A484" s="171"/>
      <c r="B484" s="171"/>
      <c r="D484" s="120"/>
    </row>
    <row r="485" spans="1:4" s="100" customFormat="1" x14ac:dyDescent="0.25">
      <c r="A485" s="171"/>
      <c r="B485" s="171"/>
      <c r="D485" s="120"/>
    </row>
    <row r="486" spans="1:4" s="100" customFormat="1" x14ac:dyDescent="0.25">
      <c r="A486" s="171"/>
      <c r="B486" s="171"/>
      <c r="D486" s="120"/>
    </row>
    <row r="487" spans="1:4" s="100" customFormat="1" x14ac:dyDescent="0.25">
      <c r="A487" s="171"/>
      <c r="B487" s="171"/>
      <c r="D487" s="120"/>
    </row>
    <row r="488" spans="1:4" s="100" customFormat="1" x14ac:dyDescent="0.25">
      <c r="A488" s="171"/>
      <c r="B488" s="171"/>
      <c r="D488" s="120"/>
    </row>
    <row r="489" spans="1:4" s="100" customFormat="1" x14ac:dyDescent="0.25">
      <c r="A489" s="171"/>
      <c r="B489" s="171"/>
      <c r="D489" s="120"/>
    </row>
    <row r="490" spans="1:4" s="100" customFormat="1" x14ac:dyDescent="0.25">
      <c r="A490" s="171"/>
      <c r="B490" s="171"/>
      <c r="D490" s="120"/>
    </row>
    <row r="491" spans="1:4" s="100" customFormat="1" x14ac:dyDescent="0.25">
      <c r="A491" s="171"/>
      <c r="B491" s="171"/>
      <c r="D491" s="120"/>
    </row>
    <row r="492" spans="1:4" s="100" customFormat="1" x14ac:dyDescent="0.25">
      <c r="A492" s="171"/>
      <c r="B492" s="171"/>
      <c r="D492" s="120"/>
    </row>
    <row r="493" spans="1:4" s="100" customFormat="1" x14ac:dyDescent="0.25">
      <c r="A493" s="171"/>
      <c r="B493" s="171"/>
      <c r="D493" s="120"/>
    </row>
    <row r="494" spans="1:4" s="100" customFormat="1" x14ac:dyDescent="0.25">
      <c r="A494" s="171"/>
      <c r="B494" s="171"/>
      <c r="D494" s="120"/>
    </row>
    <row r="495" spans="1:4" s="100" customFormat="1" x14ac:dyDescent="0.25">
      <c r="A495" s="171"/>
      <c r="B495" s="171"/>
      <c r="D495" s="120"/>
    </row>
    <row r="496" spans="1:4" s="100" customFormat="1" x14ac:dyDescent="0.25">
      <c r="A496" s="171"/>
      <c r="B496" s="171"/>
      <c r="D496" s="120"/>
    </row>
    <row r="497" spans="1:34" s="100" customFormat="1" x14ac:dyDescent="0.25">
      <c r="A497" s="171"/>
      <c r="B497" s="171"/>
      <c r="D497" s="120"/>
    </row>
    <row r="498" spans="1:34" s="100" customFormat="1" x14ac:dyDescent="0.25">
      <c r="A498" s="171"/>
      <c r="B498" s="171"/>
      <c r="D498" s="120"/>
    </row>
    <row r="499" spans="1:34" s="100" customFormat="1" x14ac:dyDescent="0.25">
      <c r="A499" s="171"/>
      <c r="B499" s="171"/>
      <c r="D499" s="120"/>
    </row>
    <row r="500" spans="1:34" s="100" customFormat="1" x14ac:dyDescent="0.25">
      <c r="A500" s="171"/>
      <c r="B500" s="171"/>
      <c r="D500" s="120"/>
    </row>
    <row r="501" spans="1:34" s="100" customFormat="1" x14ac:dyDescent="0.25">
      <c r="A501" s="171"/>
      <c r="B501" s="171"/>
      <c r="D501" s="120"/>
    </row>
    <row r="502" spans="1:34" s="100" customFormat="1" x14ac:dyDescent="0.25">
      <c r="A502" s="171"/>
      <c r="B502" s="171"/>
      <c r="D502" s="120"/>
    </row>
    <row r="503" spans="1:34" s="100" customFormat="1" x14ac:dyDescent="0.25">
      <c r="A503" s="171"/>
      <c r="B503" s="171"/>
      <c r="D503" s="120"/>
    </row>
    <row r="504" spans="1:34" x14ac:dyDescent="0.25">
      <c r="C504" s="100"/>
      <c r="D504" s="12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100"/>
    </row>
    <row r="505" spans="1:34" x14ac:dyDescent="0.25">
      <c r="C505" s="100"/>
      <c r="D505" s="12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  <c r="AG505" s="100"/>
      <c r="AH505" s="100"/>
    </row>
    <row r="506" spans="1:34" x14ac:dyDescent="0.25">
      <c r="C506" s="100"/>
      <c r="D506" s="12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  <c r="AG506" s="100"/>
      <c r="AH506" s="100"/>
    </row>
    <row r="507" spans="1:34" x14ac:dyDescent="0.25">
      <c r="C507" s="248"/>
      <c r="D507" s="120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  <c r="AA507" s="119"/>
      <c r="AB507" s="119"/>
      <c r="AC507" s="119"/>
      <c r="AD507" s="119"/>
      <c r="AE507" s="119"/>
      <c r="AF507" s="119"/>
      <c r="AG507" s="119"/>
      <c r="AH507" s="119"/>
    </row>
    <row r="508" spans="1:34" x14ac:dyDescent="0.25">
      <c r="C508" s="100"/>
      <c r="D508" s="12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  <c r="AG508" s="100"/>
      <c r="AH508" s="100"/>
    </row>
    <row r="509" spans="1:34" x14ac:dyDescent="0.25">
      <c r="C509" s="100"/>
      <c r="D509" s="120"/>
      <c r="E509" s="259"/>
      <c r="F509" s="259"/>
      <c r="G509" s="259"/>
      <c r="H509" s="259"/>
      <c r="I509" s="259"/>
      <c r="J509" s="259"/>
      <c r="K509" s="259"/>
      <c r="L509" s="259"/>
      <c r="M509" s="259"/>
      <c r="N509" s="259"/>
      <c r="O509" s="259"/>
      <c r="P509" s="259"/>
      <c r="Q509" s="259"/>
      <c r="R509" s="259"/>
      <c r="S509" s="259"/>
      <c r="T509" s="259"/>
      <c r="U509" s="259"/>
      <c r="V509" s="259"/>
      <c r="W509" s="259"/>
      <c r="X509" s="259"/>
      <c r="Y509" s="259"/>
      <c r="Z509" s="259"/>
      <c r="AA509" s="259"/>
      <c r="AB509" s="259"/>
      <c r="AC509" s="259"/>
      <c r="AD509" s="259"/>
      <c r="AE509" s="259"/>
      <c r="AF509" s="259"/>
      <c r="AG509" s="259"/>
      <c r="AH509" s="259"/>
    </row>
    <row r="510" spans="1:34" x14ac:dyDescent="0.25">
      <c r="C510" s="100"/>
      <c r="D510" s="12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  <c r="AG510" s="100"/>
      <c r="AH510" s="100"/>
    </row>
    <row r="511" spans="1:34" x14ac:dyDescent="0.25">
      <c r="C511" s="100"/>
      <c r="D511" s="12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</row>
    <row r="512" spans="1:34" x14ac:dyDescent="0.25">
      <c r="E512" s="260"/>
      <c r="F512" s="260"/>
      <c r="G512" s="260"/>
      <c r="H512" s="260"/>
      <c r="I512" s="260"/>
      <c r="J512" s="260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  <c r="V512" s="260"/>
      <c r="W512" s="260"/>
      <c r="X512" s="260"/>
      <c r="Y512" s="260"/>
      <c r="Z512" s="260"/>
      <c r="AA512" s="260"/>
      <c r="AB512" s="260"/>
      <c r="AC512" s="260"/>
      <c r="AD512" s="260"/>
      <c r="AE512" s="260"/>
      <c r="AF512" s="260"/>
      <c r="AG512" s="260"/>
      <c r="AH512" s="260"/>
    </row>
    <row r="514" spans="1:96" s="179" customFormat="1" x14ac:dyDescent="0.25">
      <c r="A514" s="261"/>
      <c r="B514" s="261"/>
      <c r="D514" s="262"/>
      <c r="E514" s="263"/>
      <c r="F514" s="263"/>
      <c r="G514" s="263"/>
      <c r="H514" s="263"/>
      <c r="I514" s="263"/>
      <c r="J514" s="263"/>
      <c r="K514" s="263"/>
      <c r="L514" s="263"/>
      <c r="M514" s="263"/>
      <c r="N514" s="263"/>
      <c r="O514" s="263"/>
      <c r="P514" s="263"/>
      <c r="Q514" s="263"/>
      <c r="R514" s="263"/>
      <c r="S514" s="263"/>
      <c r="T514" s="263"/>
      <c r="U514" s="263"/>
      <c r="V514" s="263"/>
      <c r="W514" s="263"/>
      <c r="X514" s="263"/>
      <c r="Y514" s="263"/>
      <c r="Z514" s="263"/>
      <c r="AA514" s="263"/>
      <c r="AB514" s="263"/>
      <c r="AC514" s="263"/>
      <c r="AD514" s="263"/>
      <c r="AE514" s="263"/>
      <c r="AF514" s="263"/>
      <c r="AG514" s="263"/>
      <c r="AH514" s="263"/>
      <c r="AI514" s="119"/>
      <c r="AJ514" s="119"/>
      <c r="AK514" s="119"/>
      <c r="AL514" s="119"/>
      <c r="AM514" s="119"/>
      <c r="AN514" s="119"/>
      <c r="AO514" s="119"/>
      <c r="AP514" s="119"/>
      <c r="AQ514" s="119"/>
      <c r="AR514" s="119"/>
      <c r="AS514" s="119"/>
      <c r="AT514" s="119"/>
      <c r="AU514" s="119"/>
      <c r="AV514" s="119"/>
      <c r="AW514" s="119"/>
      <c r="AX514" s="119"/>
      <c r="AY514" s="119"/>
      <c r="AZ514" s="119"/>
      <c r="BA514" s="119"/>
      <c r="BB514" s="119"/>
      <c r="BC514" s="119"/>
      <c r="BD514" s="119"/>
      <c r="BE514" s="119"/>
      <c r="BF514" s="119"/>
      <c r="BG514" s="119"/>
      <c r="BH514" s="119"/>
      <c r="BI514" s="119"/>
      <c r="BJ514" s="119"/>
      <c r="BK514" s="119"/>
      <c r="BL514" s="119"/>
      <c r="BM514" s="119"/>
      <c r="BN514" s="119"/>
      <c r="BO514" s="119"/>
      <c r="BP514" s="119"/>
      <c r="BQ514" s="119"/>
      <c r="BR514" s="119"/>
      <c r="BS514" s="119"/>
      <c r="BT514" s="119"/>
      <c r="BU514" s="119"/>
      <c r="BV514" s="119"/>
      <c r="BW514" s="119"/>
      <c r="BX514" s="119"/>
      <c r="BY514" s="119"/>
      <c r="BZ514" s="119"/>
      <c r="CA514" s="119"/>
      <c r="CB514" s="119"/>
      <c r="CC514" s="119"/>
      <c r="CD514" s="119"/>
      <c r="CE514" s="119"/>
      <c r="CF514" s="119"/>
      <c r="CG514" s="119"/>
      <c r="CH514" s="119"/>
      <c r="CI514" s="119"/>
      <c r="CJ514" s="119"/>
      <c r="CK514" s="119"/>
      <c r="CL514" s="119"/>
      <c r="CM514" s="119"/>
      <c r="CN514" s="119"/>
      <c r="CO514" s="119"/>
      <c r="CP514" s="119"/>
      <c r="CQ514" s="119"/>
      <c r="CR514" s="119"/>
    </row>
  </sheetData>
  <mergeCells count="950">
    <mergeCell ref="D433:E433"/>
    <mergeCell ref="F433:G433"/>
    <mergeCell ref="H433:I433"/>
    <mergeCell ref="J433:K433"/>
    <mergeCell ref="D429:E429"/>
    <mergeCell ref="F429:G429"/>
    <mergeCell ref="H429:I429"/>
    <mergeCell ref="J429:K429"/>
    <mergeCell ref="D431:E431"/>
    <mergeCell ref="F431:G431"/>
    <mergeCell ref="H431:I431"/>
    <mergeCell ref="J431:K431"/>
    <mergeCell ref="D432:E432"/>
    <mergeCell ref="F432:G432"/>
    <mergeCell ref="H432:I432"/>
    <mergeCell ref="J432:K432"/>
    <mergeCell ref="D430:E430"/>
    <mergeCell ref="F430:G430"/>
    <mergeCell ref="H430:I430"/>
    <mergeCell ref="J430:K430"/>
    <mergeCell ref="H424:I424"/>
    <mergeCell ref="J424:K424"/>
    <mergeCell ref="D425:E425"/>
    <mergeCell ref="F425:G425"/>
    <mergeCell ref="H425:I425"/>
    <mergeCell ref="J425:K425"/>
    <mergeCell ref="D417:E417"/>
    <mergeCell ref="F417:G417"/>
    <mergeCell ref="H417:I417"/>
    <mergeCell ref="J417:K417"/>
    <mergeCell ref="D418:E418"/>
    <mergeCell ref="F418:G418"/>
    <mergeCell ref="H418:I418"/>
    <mergeCell ref="J418:K418"/>
    <mergeCell ref="D422:E422"/>
    <mergeCell ref="F422:G422"/>
    <mergeCell ref="H422:I422"/>
    <mergeCell ref="J422:K422"/>
    <mergeCell ref="D423:E423"/>
    <mergeCell ref="F423:G423"/>
    <mergeCell ref="H423:I423"/>
    <mergeCell ref="J423:K423"/>
    <mergeCell ref="D424:E424"/>
    <mergeCell ref="F424:G424"/>
    <mergeCell ref="D414:E414"/>
    <mergeCell ref="F414:G414"/>
    <mergeCell ref="H414:I414"/>
    <mergeCell ref="J414:K414"/>
    <mergeCell ref="D415:E415"/>
    <mergeCell ref="F415:G415"/>
    <mergeCell ref="H415:I415"/>
    <mergeCell ref="J415:K415"/>
    <mergeCell ref="D416:E416"/>
    <mergeCell ref="F416:G416"/>
    <mergeCell ref="H416:I416"/>
    <mergeCell ref="J416:K416"/>
    <mergeCell ref="D410:E410"/>
    <mergeCell ref="F410:G410"/>
    <mergeCell ref="H410:I410"/>
    <mergeCell ref="J410:K410"/>
    <mergeCell ref="D412:E412"/>
    <mergeCell ref="F412:G412"/>
    <mergeCell ref="H412:I412"/>
    <mergeCell ref="J412:K412"/>
    <mergeCell ref="D413:E413"/>
    <mergeCell ref="F413:G413"/>
    <mergeCell ref="H413:I413"/>
    <mergeCell ref="J413:K413"/>
    <mergeCell ref="D411:E411"/>
    <mergeCell ref="F411:G411"/>
    <mergeCell ref="H411:I411"/>
    <mergeCell ref="J411:K411"/>
    <mergeCell ref="D404:E404"/>
    <mergeCell ref="F404:G404"/>
    <mergeCell ref="H404:I404"/>
    <mergeCell ref="J404:K404"/>
    <mergeCell ref="D405:E405"/>
    <mergeCell ref="F405:G405"/>
    <mergeCell ref="H405:I405"/>
    <mergeCell ref="J405:K405"/>
    <mergeCell ref="D406:E406"/>
    <mergeCell ref="F406:G406"/>
    <mergeCell ref="H406:I406"/>
    <mergeCell ref="J406:K406"/>
    <mergeCell ref="D401:E401"/>
    <mergeCell ref="F401:G401"/>
    <mergeCell ref="H401:I401"/>
    <mergeCell ref="J401:K401"/>
    <mergeCell ref="D402:E402"/>
    <mergeCell ref="F402:G402"/>
    <mergeCell ref="H402:I402"/>
    <mergeCell ref="J402:K402"/>
    <mergeCell ref="D403:E403"/>
    <mergeCell ref="F403:G403"/>
    <mergeCell ref="H403:I403"/>
    <mergeCell ref="J403:K403"/>
    <mergeCell ref="B376:C376"/>
    <mergeCell ref="D400:E400"/>
    <mergeCell ref="F400:G400"/>
    <mergeCell ref="H400:I400"/>
    <mergeCell ref="J400:K400"/>
    <mergeCell ref="D394:E394"/>
    <mergeCell ref="F394:G394"/>
    <mergeCell ref="H394:I394"/>
    <mergeCell ref="J394:K394"/>
    <mergeCell ref="D391:E391"/>
    <mergeCell ref="F391:G391"/>
    <mergeCell ref="H391:I391"/>
    <mergeCell ref="J391:K391"/>
    <mergeCell ref="D392:E392"/>
    <mergeCell ref="F392:G392"/>
    <mergeCell ref="H392:I392"/>
    <mergeCell ref="J392:K392"/>
    <mergeCell ref="D393:E393"/>
    <mergeCell ref="F393:G393"/>
    <mergeCell ref="H393:I393"/>
    <mergeCell ref="J393:K393"/>
    <mergeCell ref="D388:E388"/>
    <mergeCell ref="F388:G388"/>
    <mergeCell ref="H388:I388"/>
    <mergeCell ref="D398:E398"/>
    <mergeCell ref="F398:G398"/>
    <mergeCell ref="H398:I398"/>
    <mergeCell ref="J398:K398"/>
    <mergeCell ref="L379:M379"/>
    <mergeCell ref="N379:O379"/>
    <mergeCell ref="P379:Q379"/>
    <mergeCell ref="L383:M383"/>
    <mergeCell ref="N383:O383"/>
    <mergeCell ref="P383:Q383"/>
    <mergeCell ref="L380:M380"/>
    <mergeCell ref="N380:O380"/>
    <mergeCell ref="P380:Q380"/>
    <mergeCell ref="L381:M381"/>
    <mergeCell ref="N381:O381"/>
    <mergeCell ref="P381:Q381"/>
    <mergeCell ref="L382:M382"/>
    <mergeCell ref="J388:K388"/>
    <mergeCell ref="D389:E389"/>
    <mergeCell ref="F389:G389"/>
    <mergeCell ref="H389:I389"/>
    <mergeCell ref="J389:K389"/>
    <mergeCell ref="D390:E390"/>
    <mergeCell ref="F390:G390"/>
    <mergeCell ref="N153:O153"/>
    <mergeCell ref="P153:Q153"/>
    <mergeCell ref="N189:O189"/>
    <mergeCell ref="N190:O190"/>
    <mergeCell ref="N191:O191"/>
    <mergeCell ref="N192:O192"/>
    <mergeCell ref="L377:M377"/>
    <mergeCell ref="N377:O377"/>
    <mergeCell ref="P377:Q377"/>
    <mergeCell ref="L288:M288"/>
    <mergeCell ref="L446:M446"/>
    <mergeCell ref="L391:M391"/>
    <mergeCell ref="N391:O391"/>
    <mergeCell ref="P391:Q391"/>
    <mergeCell ref="L392:M392"/>
    <mergeCell ref="N392:O392"/>
    <mergeCell ref="P392:Q392"/>
    <mergeCell ref="L393:M393"/>
    <mergeCell ref="N393:O393"/>
    <mergeCell ref="P393:Q393"/>
    <mergeCell ref="L394:M394"/>
    <mergeCell ref="N445:O445"/>
    <mergeCell ref="N446:O446"/>
    <mergeCell ref="N443:O443"/>
    <mergeCell ref="N394:O394"/>
    <mergeCell ref="N252:O252"/>
    <mergeCell ref="N240:O240"/>
    <mergeCell ref="N241:O241"/>
    <mergeCell ref="N242:O242"/>
    <mergeCell ref="N243:O243"/>
    <mergeCell ref="N281:O281"/>
    <mergeCell ref="L444:M444"/>
    <mergeCell ref="N444:O444"/>
    <mergeCell ref="L445:M445"/>
    <mergeCell ref="L378:M378"/>
    <mergeCell ref="L242:M242"/>
    <mergeCell ref="L243:M243"/>
    <mergeCell ref="L244:M244"/>
    <mergeCell ref="L282:M282"/>
    <mergeCell ref="L283:M283"/>
    <mergeCell ref="L284:M284"/>
    <mergeCell ref="L285:M285"/>
    <mergeCell ref="L248:M248"/>
    <mergeCell ref="L281:M281"/>
    <mergeCell ref="L249:M249"/>
    <mergeCell ref="L250:M250"/>
    <mergeCell ref="L251:M251"/>
    <mergeCell ref="L252:M252"/>
    <mergeCell ref="L253:M253"/>
    <mergeCell ref="R148:S148"/>
    <mergeCell ref="R149:S149"/>
    <mergeCell ref="L150:M150"/>
    <mergeCell ref="L202:M202"/>
    <mergeCell ref="L203:M203"/>
    <mergeCell ref="L204:M204"/>
    <mergeCell ref="N150:O150"/>
    <mergeCell ref="P150:Q150"/>
    <mergeCell ref="R150:S150"/>
    <mergeCell ref="L151:M151"/>
    <mergeCell ref="L188:M188"/>
    <mergeCell ref="N188:O188"/>
    <mergeCell ref="N195:O195"/>
    <mergeCell ref="N196:O196"/>
    <mergeCell ref="N151:O151"/>
    <mergeCell ref="P151:Q151"/>
    <mergeCell ref="R151:S151"/>
    <mergeCell ref="L152:M152"/>
    <mergeCell ref="N152:O152"/>
    <mergeCell ref="P152:Q152"/>
    <mergeCell ref="R152:S152"/>
    <mergeCell ref="L153:M153"/>
    <mergeCell ref="R153:S153"/>
    <mergeCell ref="N193:O193"/>
    <mergeCell ref="L293:M293"/>
    <mergeCell ref="L294:M294"/>
    <mergeCell ref="L240:M240"/>
    <mergeCell ref="L241:M241"/>
    <mergeCell ref="L292:M292"/>
    <mergeCell ref="L286:M286"/>
    <mergeCell ref="L287:M287"/>
    <mergeCell ref="L146:M146"/>
    <mergeCell ref="N146:O146"/>
    <mergeCell ref="L239:M239"/>
    <mergeCell ref="N239:O239"/>
    <mergeCell ref="N253:O253"/>
    <mergeCell ref="N282:O282"/>
    <mergeCell ref="N283:O283"/>
    <mergeCell ref="N284:O284"/>
    <mergeCell ref="N285:O285"/>
    <mergeCell ref="N286:O286"/>
    <mergeCell ref="N287:O287"/>
    <mergeCell ref="N244:O244"/>
    <mergeCell ref="N249:O249"/>
    <mergeCell ref="N250:O250"/>
    <mergeCell ref="N208:O208"/>
    <mergeCell ref="N248:O248"/>
    <mergeCell ref="N251:O251"/>
    <mergeCell ref="L206:M206"/>
    <mergeCell ref="L207:M207"/>
    <mergeCell ref="L208:M208"/>
    <mergeCell ref="L148:M148"/>
    <mergeCell ref="N148:O148"/>
    <mergeCell ref="P148:Q148"/>
    <mergeCell ref="L205:M205"/>
    <mergeCell ref="N194:O194"/>
    <mergeCell ref="N201:O201"/>
    <mergeCell ref="N202:O202"/>
    <mergeCell ref="N203:O203"/>
    <mergeCell ref="N204:O204"/>
    <mergeCell ref="N205:O205"/>
    <mergeCell ref="L193:M193"/>
    <mergeCell ref="L194:M194"/>
    <mergeCell ref="L195:M195"/>
    <mergeCell ref="L196:M196"/>
    <mergeCell ref="L201:M201"/>
    <mergeCell ref="N206:O206"/>
    <mergeCell ref="N207:O207"/>
    <mergeCell ref="L200:M200"/>
    <mergeCell ref="N200:O200"/>
    <mergeCell ref="L189:M189"/>
    <mergeCell ref="L190:M190"/>
    <mergeCell ref="D450:E450"/>
    <mergeCell ref="F450:G450"/>
    <mergeCell ref="H450:I450"/>
    <mergeCell ref="J450:K450"/>
    <mergeCell ref="L450:M450"/>
    <mergeCell ref="D453:E453"/>
    <mergeCell ref="F453:G453"/>
    <mergeCell ref="H453:I453"/>
    <mergeCell ref="J453:K453"/>
    <mergeCell ref="L453:M453"/>
    <mergeCell ref="D451:E451"/>
    <mergeCell ref="F451:G451"/>
    <mergeCell ref="H451:I451"/>
    <mergeCell ref="J451:K451"/>
    <mergeCell ref="D452:E452"/>
    <mergeCell ref="F452:G452"/>
    <mergeCell ref="H452:I452"/>
    <mergeCell ref="J452:K452"/>
    <mergeCell ref="L451:M451"/>
    <mergeCell ref="L452:M452"/>
    <mergeCell ref="H390:I390"/>
    <mergeCell ref="J390:K390"/>
    <mergeCell ref="D376:E376"/>
    <mergeCell ref="F343:G343"/>
    <mergeCell ref="H343:I343"/>
    <mergeCell ref="D377:E377"/>
    <mergeCell ref="D378:E378"/>
    <mergeCell ref="D379:E379"/>
    <mergeCell ref="D380:E380"/>
    <mergeCell ref="H377:I377"/>
    <mergeCell ref="J378:K378"/>
    <mergeCell ref="J379:K379"/>
    <mergeCell ref="J380:K380"/>
    <mergeCell ref="D344:E344"/>
    <mergeCell ref="F344:G344"/>
    <mergeCell ref="H344:I344"/>
    <mergeCell ref="J344:K344"/>
    <mergeCell ref="J343:K343"/>
    <mergeCell ref="F376:G376"/>
    <mergeCell ref="D343:E343"/>
    <mergeCell ref="H376:I376"/>
    <mergeCell ref="F381:G381"/>
    <mergeCell ref="F382:G382"/>
    <mergeCell ref="D387:E387"/>
    <mergeCell ref="F387:G387"/>
    <mergeCell ref="H387:I387"/>
    <mergeCell ref="J387:K387"/>
    <mergeCell ref="J377:K377"/>
    <mergeCell ref="F377:G377"/>
    <mergeCell ref="J376:K376"/>
    <mergeCell ref="F383:G383"/>
    <mergeCell ref="J381:K381"/>
    <mergeCell ref="J382:K382"/>
    <mergeCell ref="J383:K383"/>
    <mergeCell ref="H378:I378"/>
    <mergeCell ref="H379:I379"/>
    <mergeCell ref="H380:I380"/>
    <mergeCell ref="H381:I381"/>
    <mergeCell ref="H382:I382"/>
    <mergeCell ref="H383:I383"/>
    <mergeCell ref="F378:G378"/>
    <mergeCell ref="F379:G379"/>
    <mergeCell ref="F380:G380"/>
    <mergeCell ref="D381:E381"/>
    <mergeCell ref="D382:E382"/>
    <mergeCell ref="D383:E383"/>
    <mergeCell ref="H296:I296"/>
    <mergeCell ref="J296:K296"/>
    <mergeCell ref="L295:M295"/>
    <mergeCell ref="D339:E339"/>
    <mergeCell ref="F339:G339"/>
    <mergeCell ref="H339:I339"/>
    <mergeCell ref="J339:K339"/>
    <mergeCell ref="L339:M339"/>
    <mergeCell ref="L299:M299"/>
    <mergeCell ref="L331:M331"/>
    <mergeCell ref="L332:M332"/>
    <mergeCell ref="L333:M333"/>
    <mergeCell ref="L334:M334"/>
    <mergeCell ref="L335:M335"/>
    <mergeCell ref="H331:I331"/>
    <mergeCell ref="H332:I332"/>
    <mergeCell ref="H333:I333"/>
    <mergeCell ref="H334:I334"/>
    <mergeCell ref="J330:K330"/>
    <mergeCell ref="J331:K331"/>
    <mergeCell ref="J332:K332"/>
    <mergeCell ref="J250:K250"/>
    <mergeCell ref="D292:E292"/>
    <mergeCell ref="F292:G292"/>
    <mergeCell ref="H292:I292"/>
    <mergeCell ref="J292:K292"/>
    <mergeCell ref="H286:I286"/>
    <mergeCell ref="H287:I287"/>
    <mergeCell ref="J286:K286"/>
    <mergeCell ref="J287:K287"/>
    <mergeCell ref="H285:I285"/>
    <mergeCell ref="J285:K285"/>
    <mergeCell ref="D288:E288"/>
    <mergeCell ref="F288:G288"/>
    <mergeCell ref="H288:I288"/>
    <mergeCell ref="J288:K288"/>
    <mergeCell ref="D282:E282"/>
    <mergeCell ref="F282:G282"/>
    <mergeCell ref="D208:E208"/>
    <mergeCell ref="J253:K253"/>
    <mergeCell ref="H282:I282"/>
    <mergeCell ref="J282:K282"/>
    <mergeCell ref="D239:E239"/>
    <mergeCell ref="D240:E240"/>
    <mergeCell ref="F240:G240"/>
    <mergeCell ref="D244:E244"/>
    <mergeCell ref="D249:E249"/>
    <mergeCell ref="F249:G249"/>
    <mergeCell ref="H249:I249"/>
    <mergeCell ref="D248:E248"/>
    <mergeCell ref="F248:G248"/>
    <mergeCell ref="H248:I248"/>
    <mergeCell ref="H240:I240"/>
    <mergeCell ref="H241:I241"/>
    <mergeCell ref="H242:I242"/>
    <mergeCell ref="H281:I281"/>
    <mergeCell ref="D251:E251"/>
    <mergeCell ref="J281:K281"/>
    <mergeCell ref="H253:I253"/>
    <mergeCell ref="H251:I251"/>
    <mergeCell ref="J249:K249"/>
    <mergeCell ref="D250:E250"/>
    <mergeCell ref="D204:E204"/>
    <mergeCell ref="F204:G204"/>
    <mergeCell ref="H204:I204"/>
    <mergeCell ref="J204:K204"/>
    <mergeCell ref="D205:E205"/>
    <mergeCell ref="F205:G205"/>
    <mergeCell ref="H205:I205"/>
    <mergeCell ref="J205:K205"/>
    <mergeCell ref="D203:E203"/>
    <mergeCell ref="D195:E195"/>
    <mergeCell ref="D201:E201"/>
    <mergeCell ref="F201:G201"/>
    <mergeCell ref="H201:I201"/>
    <mergeCell ref="J201:K201"/>
    <mergeCell ref="H194:I194"/>
    <mergeCell ref="H195:I195"/>
    <mergeCell ref="H203:I203"/>
    <mergeCell ref="J203:K203"/>
    <mergeCell ref="R146:S146"/>
    <mergeCell ref="L147:M147"/>
    <mergeCell ref="N147:O147"/>
    <mergeCell ref="P147:Q147"/>
    <mergeCell ref="R147:S147"/>
    <mergeCell ref="J193:K193"/>
    <mergeCell ref="H146:I146"/>
    <mergeCell ref="J146:K146"/>
    <mergeCell ref="D202:E202"/>
    <mergeCell ref="F202:G202"/>
    <mergeCell ref="H202:I202"/>
    <mergeCell ref="J202:K202"/>
    <mergeCell ref="D200:E200"/>
    <mergeCell ref="F200:G200"/>
    <mergeCell ref="H200:I200"/>
    <mergeCell ref="J200:K200"/>
    <mergeCell ref="F190:G190"/>
    <mergeCell ref="J196:K196"/>
    <mergeCell ref="F194:G194"/>
    <mergeCell ref="F195:G195"/>
    <mergeCell ref="F196:G196"/>
    <mergeCell ref="D194:E194"/>
    <mergeCell ref="D193:E193"/>
    <mergeCell ref="J194:K194"/>
    <mergeCell ref="L134:M134"/>
    <mergeCell ref="N134:O134"/>
    <mergeCell ref="P134:Q134"/>
    <mergeCell ref="H196:I196"/>
    <mergeCell ref="J192:K192"/>
    <mergeCell ref="J188:K188"/>
    <mergeCell ref="F188:G188"/>
    <mergeCell ref="J190:K190"/>
    <mergeCell ref="J191:K191"/>
    <mergeCell ref="J195:K195"/>
    <mergeCell ref="P146:Q146"/>
    <mergeCell ref="L149:M149"/>
    <mergeCell ref="N149:O149"/>
    <mergeCell ref="P149:Q149"/>
    <mergeCell ref="N138:O138"/>
    <mergeCell ref="P138:Q138"/>
    <mergeCell ref="L139:M139"/>
    <mergeCell ref="N139:O139"/>
    <mergeCell ref="P139:Q139"/>
    <mergeCell ref="L140:M140"/>
    <mergeCell ref="N140:O140"/>
    <mergeCell ref="P140:Q140"/>
    <mergeCell ref="L191:M191"/>
    <mergeCell ref="L192:M192"/>
    <mergeCell ref="L138:M138"/>
    <mergeCell ref="R132:S132"/>
    <mergeCell ref="R133:S133"/>
    <mergeCell ref="R134:S134"/>
    <mergeCell ref="R135:S135"/>
    <mergeCell ref="R136:S136"/>
    <mergeCell ref="R137:S137"/>
    <mergeCell ref="R138:S138"/>
    <mergeCell ref="R139:S139"/>
    <mergeCell ref="L135:M135"/>
    <mergeCell ref="N135:O135"/>
    <mergeCell ref="P135:Q135"/>
    <mergeCell ref="L136:M136"/>
    <mergeCell ref="N136:O136"/>
    <mergeCell ref="P136:Q136"/>
    <mergeCell ref="L137:M137"/>
    <mergeCell ref="N137:O137"/>
    <mergeCell ref="P137:Q137"/>
    <mergeCell ref="L132:M132"/>
    <mergeCell ref="N132:O132"/>
    <mergeCell ref="P132:Q132"/>
    <mergeCell ref="L133:M133"/>
    <mergeCell ref="N133:O133"/>
    <mergeCell ref="P133:Q133"/>
    <mergeCell ref="R140:S140"/>
    <mergeCell ref="L144:M144"/>
    <mergeCell ref="N144:O144"/>
    <mergeCell ref="P144:Q144"/>
    <mergeCell ref="R144:S144"/>
    <mergeCell ref="D145:E145"/>
    <mergeCell ref="F145:G145"/>
    <mergeCell ref="H145:I145"/>
    <mergeCell ref="J145:K145"/>
    <mergeCell ref="L145:M145"/>
    <mergeCell ref="N145:O145"/>
    <mergeCell ref="P145:Q145"/>
    <mergeCell ref="R145:S145"/>
    <mergeCell ref="J140:K140"/>
    <mergeCell ref="R377:S377"/>
    <mergeCell ref="L388:M388"/>
    <mergeCell ref="R378:S378"/>
    <mergeCell ref="R379:S379"/>
    <mergeCell ref="R380:S380"/>
    <mergeCell ref="R381:S381"/>
    <mergeCell ref="R382:S382"/>
    <mergeCell ref="P388:Q388"/>
    <mergeCell ref="R376:S376"/>
    <mergeCell ref="L389:M389"/>
    <mergeCell ref="N389:O389"/>
    <mergeCell ref="P389:Q389"/>
    <mergeCell ref="L390:M390"/>
    <mergeCell ref="N390:O390"/>
    <mergeCell ref="L340:M340"/>
    <mergeCell ref="L341:M341"/>
    <mergeCell ref="L342:M342"/>
    <mergeCell ref="L343:M343"/>
    <mergeCell ref="L344:M344"/>
    <mergeCell ref="L376:M376"/>
    <mergeCell ref="N376:O376"/>
    <mergeCell ref="P376:Q376"/>
    <mergeCell ref="N378:O378"/>
    <mergeCell ref="N382:O382"/>
    <mergeCell ref="P382:Q382"/>
    <mergeCell ref="P378:Q378"/>
    <mergeCell ref="L387:M387"/>
    <mergeCell ref="N387:O387"/>
    <mergeCell ref="P387:Q387"/>
    <mergeCell ref="D206:E206"/>
    <mergeCell ref="L296:M296"/>
    <mergeCell ref="L297:M297"/>
    <mergeCell ref="L298:M298"/>
    <mergeCell ref="L330:M330"/>
    <mergeCell ref="H297:I297"/>
    <mergeCell ref="J297:K297"/>
    <mergeCell ref="D298:E298"/>
    <mergeCell ref="D294:E294"/>
    <mergeCell ref="F294:G294"/>
    <mergeCell ref="H294:I294"/>
    <mergeCell ref="J294:K294"/>
    <mergeCell ref="D295:E295"/>
    <mergeCell ref="F295:G295"/>
    <mergeCell ref="J295:K295"/>
    <mergeCell ref="D296:E296"/>
    <mergeCell ref="J298:K298"/>
    <mergeCell ref="D297:E297"/>
    <mergeCell ref="F297:G297"/>
    <mergeCell ref="F206:G206"/>
    <mergeCell ref="H206:I206"/>
    <mergeCell ref="J206:K206"/>
    <mergeCell ref="D207:E207"/>
    <mergeCell ref="F207:G207"/>
    <mergeCell ref="D190:E190"/>
    <mergeCell ref="F189:G189"/>
    <mergeCell ref="F191:G191"/>
    <mergeCell ref="F192:G192"/>
    <mergeCell ref="F193:G193"/>
    <mergeCell ref="F140:G140"/>
    <mergeCell ref="D191:E191"/>
    <mergeCell ref="D192:E192"/>
    <mergeCell ref="F148:G148"/>
    <mergeCell ref="D149:E149"/>
    <mergeCell ref="F149:G149"/>
    <mergeCell ref="D150:E150"/>
    <mergeCell ref="D151:E151"/>
    <mergeCell ref="F151:G151"/>
    <mergeCell ref="D342:E342"/>
    <mergeCell ref="F244:G244"/>
    <mergeCell ref="D144:E144"/>
    <mergeCell ref="F144:G144"/>
    <mergeCell ref="H144:I144"/>
    <mergeCell ref="J144:K144"/>
    <mergeCell ref="D146:E146"/>
    <mergeCell ref="F146:G146"/>
    <mergeCell ref="J244:K244"/>
    <mergeCell ref="J239:K239"/>
    <mergeCell ref="J240:K240"/>
    <mergeCell ref="J241:K241"/>
    <mergeCell ref="J242:K242"/>
    <mergeCell ref="J243:K243"/>
    <mergeCell ref="H340:I340"/>
    <mergeCell ref="H243:I243"/>
    <mergeCell ref="H239:I239"/>
    <mergeCell ref="H295:I295"/>
    <mergeCell ref="F342:G342"/>
    <mergeCell ref="H342:I342"/>
    <mergeCell ref="J342:K342"/>
    <mergeCell ref="H188:I188"/>
    <mergeCell ref="H189:I189"/>
    <mergeCell ref="H190:I190"/>
    <mergeCell ref="D140:E140"/>
    <mergeCell ref="H191:I191"/>
    <mergeCell ref="H192:I192"/>
    <mergeCell ref="H193:I193"/>
    <mergeCell ref="H148:I148"/>
    <mergeCell ref="J148:K148"/>
    <mergeCell ref="H149:I149"/>
    <mergeCell ref="J149:K149"/>
    <mergeCell ref="H150:I150"/>
    <mergeCell ref="J150:K150"/>
    <mergeCell ref="H151:I151"/>
    <mergeCell ref="J151:K151"/>
    <mergeCell ref="D152:E152"/>
    <mergeCell ref="D153:E153"/>
    <mergeCell ref="F153:G153"/>
    <mergeCell ref="H153:I153"/>
    <mergeCell ref="J153:K153"/>
    <mergeCell ref="J189:K189"/>
    <mergeCell ref="D188:E188"/>
    <mergeCell ref="D147:E147"/>
    <mergeCell ref="F147:G147"/>
    <mergeCell ref="H147:I147"/>
    <mergeCell ref="J147:K147"/>
    <mergeCell ref="D189:E189"/>
    <mergeCell ref="D148:E148"/>
    <mergeCell ref="D283:E283"/>
    <mergeCell ref="F283:G283"/>
    <mergeCell ref="H283:I283"/>
    <mergeCell ref="J283:K283"/>
    <mergeCell ref="D284:E284"/>
    <mergeCell ref="F284:G284"/>
    <mergeCell ref="H284:I284"/>
    <mergeCell ref="J284:K284"/>
    <mergeCell ref="J251:K251"/>
    <mergeCell ref="D252:E252"/>
    <mergeCell ref="F252:G252"/>
    <mergeCell ref="H252:I252"/>
    <mergeCell ref="J252:K252"/>
    <mergeCell ref="D281:E281"/>
    <mergeCell ref="F281:G281"/>
    <mergeCell ref="F150:G150"/>
    <mergeCell ref="F152:G152"/>
    <mergeCell ref="H152:I152"/>
    <mergeCell ref="J152:K152"/>
    <mergeCell ref="J248:K248"/>
    <mergeCell ref="H244:I244"/>
    <mergeCell ref="F241:G241"/>
    <mergeCell ref="F242:G242"/>
    <mergeCell ref="D285:E285"/>
    <mergeCell ref="F285:G285"/>
    <mergeCell ref="F340:G340"/>
    <mergeCell ref="D253:E253"/>
    <mergeCell ref="F253:G253"/>
    <mergeCell ref="D340:E340"/>
    <mergeCell ref="D341:E341"/>
    <mergeCell ref="D293:E293"/>
    <mergeCell ref="F293:G293"/>
    <mergeCell ref="D299:E299"/>
    <mergeCell ref="F299:G299"/>
    <mergeCell ref="F298:G298"/>
    <mergeCell ref="F296:G296"/>
    <mergeCell ref="D335:E335"/>
    <mergeCell ref="D333:E333"/>
    <mergeCell ref="D334:E334"/>
    <mergeCell ref="F341:G341"/>
    <mergeCell ref="F335:G335"/>
    <mergeCell ref="D134:E134"/>
    <mergeCell ref="D135:E135"/>
    <mergeCell ref="F134:G134"/>
    <mergeCell ref="F135:G135"/>
    <mergeCell ref="J135:K135"/>
    <mergeCell ref="D138:E138"/>
    <mergeCell ref="F133:G133"/>
    <mergeCell ref="H137:I137"/>
    <mergeCell ref="J134:K134"/>
    <mergeCell ref="J136:K136"/>
    <mergeCell ref="H134:I134"/>
    <mergeCell ref="H135:I135"/>
    <mergeCell ref="J137:K137"/>
    <mergeCell ref="J138:K138"/>
    <mergeCell ref="H133:I133"/>
    <mergeCell ref="F136:G136"/>
    <mergeCell ref="F137:G137"/>
    <mergeCell ref="F138:G138"/>
    <mergeCell ref="H138:I138"/>
    <mergeCell ref="J133:K133"/>
    <mergeCell ref="D136:E136"/>
    <mergeCell ref="D137:E137"/>
    <mergeCell ref="H136:I136"/>
    <mergeCell ref="H31:I31"/>
    <mergeCell ref="D139:E139"/>
    <mergeCell ref="D2:J10"/>
    <mergeCell ref="D17:E17"/>
    <mergeCell ref="F17:G17"/>
    <mergeCell ref="H15:I15"/>
    <mergeCell ref="J15:K15"/>
    <mergeCell ref="J16:K16"/>
    <mergeCell ref="F20:G20"/>
    <mergeCell ref="H20:I20"/>
    <mergeCell ref="J20:K20"/>
    <mergeCell ref="F15:G15"/>
    <mergeCell ref="D15:E15"/>
    <mergeCell ref="F19:G19"/>
    <mergeCell ref="H19:I19"/>
    <mergeCell ref="J18:K18"/>
    <mergeCell ref="D19:E19"/>
    <mergeCell ref="J19:K19"/>
    <mergeCell ref="D16:E16"/>
    <mergeCell ref="F16:G16"/>
    <mergeCell ref="H16:I16"/>
    <mergeCell ref="D18:E18"/>
    <mergeCell ref="D133:E133"/>
    <mergeCell ref="F139:G139"/>
    <mergeCell ref="H341:I341"/>
    <mergeCell ref="J341:K341"/>
    <mergeCell ref="H330:I330"/>
    <mergeCell ref="F251:G251"/>
    <mergeCell ref="H293:I293"/>
    <mergeCell ref="J293:K293"/>
    <mergeCell ref="H299:I299"/>
    <mergeCell ref="J299:K299"/>
    <mergeCell ref="H298:I298"/>
    <mergeCell ref="H139:I139"/>
    <mergeCell ref="H140:I140"/>
    <mergeCell ref="J139:K139"/>
    <mergeCell ref="F243:G243"/>
    <mergeCell ref="F203:G203"/>
    <mergeCell ref="H207:I207"/>
    <mergeCell ref="J207:K207"/>
    <mergeCell ref="J208:K208"/>
    <mergeCell ref="F208:G208"/>
    <mergeCell ref="H208:I208"/>
    <mergeCell ref="J333:K333"/>
    <mergeCell ref="H335:I335"/>
    <mergeCell ref="F250:G250"/>
    <mergeCell ref="H250:I250"/>
    <mergeCell ref="D35:E35"/>
    <mergeCell ref="F35:G35"/>
    <mergeCell ref="D31:E31"/>
    <mergeCell ref="F31:G31"/>
    <mergeCell ref="J31:K31"/>
    <mergeCell ref="J131:K131"/>
    <mergeCell ref="F131:G131"/>
    <mergeCell ref="J132:K132"/>
    <mergeCell ref="F132:G132"/>
    <mergeCell ref="H131:I131"/>
    <mergeCell ref="D32:E32"/>
    <mergeCell ref="F32:G32"/>
    <mergeCell ref="H32:I32"/>
    <mergeCell ref="J32:K32"/>
    <mergeCell ref="D33:E33"/>
    <mergeCell ref="F33:G33"/>
    <mergeCell ref="D34:E34"/>
    <mergeCell ref="F34:G34"/>
    <mergeCell ref="H132:I132"/>
    <mergeCell ref="D132:E132"/>
    <mergeCell ref="D131:E131"/>
    <mergeCell ref="C39:I39"/>
    <mergeCell ref="C103:E103"/>
    <mergeCell ref="L31:M31"/>
    <mergeCell ref="H443:I443"/>
    <mergeCell ref="D196:E196"/>
    <mergeCell ref="F239:G239"/>
    <mergeCell ref="J334:K334"/>
    <mergeCell ref="J335:K335"/>
    <mergeCell ref="D242:E242"/>
    <mergeCell ref="D243:E243"/>
    <mergeCell ref="F330:G330"/>
    <mergeCell ref="F331:G331"/>
    <mergeCell ref="F332:G332"/>
    <mergeCell ref="F333:G333"/>
    <mergeCell ref="F334:G334"/>
    <mergeCell ref="D330:E330"/>
    <mergeCell ref="D331:E331"/>
    <mergeCell ref="D332:E332"/>
    <mergeCell ref="D286:E286"/>
    <mergeCell ref="D287:E287"/>
    <mergeCell ref="F286:G286"/>
    <mergeCell ref="F287:G287"/>
    <mergeCell ref="D241:E241"/>
    <mergeCell ref="J340:K340"/>
    <mergeCell ref="L131:M131"/>
    <mergeCell ref="D399:E399"/>
    <mergeCell ref="N35:O35"/>
    <mergeCell ref="H33:I33"/>
    <mergeCell ref="J33:K33"/>
    <mergeCell ref="L33:M33"/>
    <mergeCell ref="N33:O33"/>
    <mergeCell ref="H34:I34"/>
    <mergeCell ref="J34:K34"/>
    <mergeCell ref="L34:M34"/>
    <mergeCell ref="N34:O34"/>
    <mergeCell ref="H35:I35"/>
    <mergeCell ref="J35:K35"/>
    <mergeCell ref="L35:M35"/>
    <mergeCell ref="F27:G27"/>
    <mergeCell ref="H27:I27"/>
    <mergeCell ref="J27:K27"/>
    <mergeCell ref="L27:M27"/>
    <mergeCell ref="H22:I22"/>
    <mergeCell ref="J22:K22"/>
    <mergeCell ref="L22:M22"/>
    <mergeCell ref="N30:O30"/>
    <mergeCell ref="D23:E23"/>
    <mergeCell ref="F23:G23"/>
    <mergeCell ref="H23:I23"/>
    <mergeCell ref="J23:K23"/>
    <mergeCell ref="L23:M23"/>
    <mergeCell ref="N23:O23"/>
    <mergeCell ref="N29:O29"/>
    <mergeCell ref="L28:M28"/>
    <mergeCell ref="N22:O22"/>
    <mergeCell ref="H28:I28"/>
    <mergeCell ref="D28:E28"/>
    <mergeCell ref="F28:G28"/>
    <mergeCell ref="J28:K28"/>
    <mergeCell ref="J29:K29"/>
    <mergeCell ref="J30:K30"/>
    <mergeCell ref="O5:P5"/>
    <mergeCell ref="Q5:R5"/>
    <mergeCell ref="H21:I21"/>
    <mergeCell ref="F21:G21"/>
    <mergeCell ref="D21:E21"/>
    <mergeCell ref="F18:G18"/>
    <mergeCell ref="D20:E20"/>
    <mergeCell ref="S5:T5"/>
    <mergeCell ref="L15:M15"/>
    <mergeCell ref="L20:M20"/>
    <mergeCell ref="L21:M21"/>
    <mergeCell ref="N15:O15"/>
    <mergeCell ref="L18:M18"/>
    <mergeCell ref="N18:O18"/>
    <mergeCell ref="N21:O21"/>
    <mergeCell ref="L17:M17"/>
    <mergeCell ref="N17:O17"/>
    <mergeCell ref="N16:O16"/>
    <mergeCell ref="L16:M16"/>
    <mergeCell ref="H18:I18"/>
    <mergeCell ref="H17:I17"/>
    <mergeCell ref="J17:K17"/>
    <mergeCell ref="C12:D12"/>
    <mergeCell ref="U2:V2"/>
    <mergeCell ref="W2:X2"/>
    <mergeCell ref="M3:N3"/>
    <mergeCell ref="O3:P3"/>
    <mergeCell ref="Q3:R3"/>
    <mergeCell ref="S3:T3"/>
    <mergeCell ref="U3:V3"/>
    <mergeCell ref="M4:N4"/>
    <mergeCell ref="O4:P4"/>
    <mergeCell ref="Q4:R4"/>
    <mergeCell ref="S4:T4"/>
    <mergeCell ref="U4:V4"/>
    <mergeCell ref="W4:X4"/>
    <mergeCell ref="M2:N2"/>
    <mergeCell ref="O2:P2"/>
    <mergeCell ref="Q2:R2"/>
    <mergeCell ref="S2:T2"/>
    <mergeCell ref="U5:V5"/>
    <mergeCell ref="U8:V8"/>
    <mergeCell ref="W8:X8"/>
    <mergeCell ref="M9:N9"/>
    <mergeCell ref="O9:P9"/>
    <mergeCell ref="Q9:R9"/>
    <mergeCell ref="S9:T9"/>
    <mergeCell ref="U9:V9"/>
    <mergeCell ref="M6:N6"/>
    <mergeCell ref="O6:P6"/>
    <mergeCell ref="Q6:R6"/>
    <mergeCell ref="S6:T6"/>
    <mergeCell ref="U6:V6"/>
    <mergeCell ref="W6:X6"/>
    <mergeCell ref="M7:N7"/>
    <mergeCell ref="O7:P7"/>
    <mergeCell ref="Q7:R7"/>
    <mergeCell ref="S7:T7"/>
    <mergeCell ref="U7:V7"/>
    <mergeCell ref="M8:N8"/>
    <mergeCell ref="O8:P8"/>
    <mergeCell ref="Q8:R8"/>
    <mergeCell ref="S8:T8"/>
    <mergeCell ref="M5:N5"/>
    <mergeCell ref="N131:O131"/>
    <mergeCell ref="P131:Q131"/>
    <mergeCell ref="R131:S131"/>
    <mergeCell ref="N28:O28"/>
    <mergeCell ref="N31:O31"/>
    <mergeCell ref="L19:M19"/>
    <mergeCell ref="N19:O19"/>
    <mergeCell ref="N20:O20"/>
    <mergeCell ref="N27:O27"/>
    <mergeCell ref="C41:O41"/>
    <mergeCell ref="L32:M32"/>
    <mergeCell ref="N32:O32"/>
    <mergeCell ref="D29:E29"/>
    <mergeCell ref="F29:G29"/>
    <mergeCell ref="H29:I29"/>
    <mergeCell ref="J21:K21"/>
    <mergeCell ref="L29:M29"/>
    <mergeCell ref="D30:E30"/>
    <mergeCell ref="F30:G30"/>
    <mergeCell ref="H30:I30"/>
    <mergeCell ref="L30:M30"/>
    <mergeCell ref="D22:E22"/>
    <mergeCell ref="F22:G22"/>
    <mergeCell ref="D27:E27"/>
    <mergeCell ref="N332:O332"/>
    <mergeCell ref="N335:O335"/>
    <mergeCell ref="N340:O340"/>
    <mergeCell ref="N341:O341"/>
    <mergeCell ref="N342:O342"/>
    <mergeCell ref="N343:O343"/>
    <mergeCell ref="N344:O344"/>
    <mergeCell ref="N288:O288"/>
    <mergeCell ref="N293:O293"/>
    <mergeCell ref="N294:O294"/>
    <mergeCell ref="N295:O295"/>
    <mergeCell ref="N296:O296"/>
    <mergeCell ref="N297:O297"/>
    <mergeCell ref="N298:O298"/>
    <mergeCell ref="N299:O299"/>
    <mergeCell ref="N331:O331"/>
    <mergeCell ref="N333:O333"/>
    <mergeCell ref="N334:O334"/>
    <mergeCell ref="N330:O330"/>
    <mergeCell ref="N292:O292"/>
    <mergeCell ref="N339:O339"/>
    <mergeCell ref="R389:S389"/>
    <mergeCell ref="R390:S390"/>
    <mergeCell ref="R391:S391"/>
    <mergeCell ref="R392:S392"/>
    <mergeCell ref="R393:S393"/>
    <mergeCell ref="R394:S394"/>
    <mergeCell ref="R383:S383"/>
    <mergeCell ref="R388:S388"/>
    <mergeCell ref="P394:Q394"/>
    <mergeCell ref="P390:Q390"/>
    <mergeCell ref="R387:S387"/>
    <mergeCell ref="F399:G399"/>
    <mergeCell ref="H399:I399"/>
    <mergeCell ref="J399:K399"/>
    <mergeCell ref="N451:O451"/>
    <mergeCell ref="N452:O452"/>
    <mergeCell ref="N453:O453"/>
    <mergeCell ref="N450:O450"/>
    <mergeCell ref="N388:O388"/>
    <mergeCell ref="D443:E443"/>
    <mergeCell ref="J443:K443"/>
    <mergeCell ref="F443:G443"/>
    <mergeCell ref="F445:G445"/>
    <mergeCell ref="F446:G446"/>
    <mergeCell ref="D444:E444"/>
    <mergeCell ref="D445:E445"/>
    <mergeCell ref="D446:E446"/>
    <mergeCell ref="J444:K444"/>
    <mergeCell ref="J445:K445"/>
    <mergeCell ref="J446:K446"/>
    <mergeCell ref="H444:I444"/>
    <mergeCell ref="H445:I445"/>
    <mergeCell ref="H446:I446"/>
    <mergeCell ref="F444:G444"/>
    <mergeCell ref="L443:M443"/>
  </mergeCells>
  <phoneticPr fontId="4" type="noConversion"/>
  <conditionalFormatting sqref="D17:O21 D16:N16 D435:R436">
    <cfRule type="cellIs" dxfId="56" priority="43" operator="lessThan">
      <formula>0</formula>
    </cfRule>
  </conditionalFormatting>
  <conditionalFormatting sqref="D22:O23">
    <cfRule type="cellIs" dxfId="55" priority="31" operator="lessThan">
      <formula>0</formula>
    </cfRule>
  </conditionalFormatting>
  <conditionalFormatting sqref="D29:O33 D28:N28">
    <cfRule type="cellIs" dxfId="54" priority="28" operator="lessThan">
      <formula>0</formula>
    </cfRule>
  </conditionalFormatting>
  <conditionalFormatting sqref="D34:O35">
    <cfRule type="cellIs" dxfId="53" priority="27" operator="lessThan">
      <formula>0</formula>
    </cfRule>
  </conditionalFormatting>
  <conditionalFormatting sqref="D145:S153">
    <cfRule type="cellIs" dxfId="52" priority="25" operator="lessThan">
      <formula>0</formula>
    </cfRule>
  </conditionalFormatting>
  <conditionalFormatting sqref="D201:N209">
    <cfRule type="cellIs" dxfId="51" priority="24" operator="lessThan">
      <formula>0</formula>
    </cfRule>
  </conditionalFormatting>
  <conditionalFormatting sqref="D249:N253">
    <cfRule type="cellIs" dxfId="50" priority="23" operator="lessThan">
      <formula>0</formula>
    </cfRule>
  </conditionalFormatting>
  <conditionalFormatting sqref="D293:N300">
    <cfRule type="cellIs" dxfId="49" priority="22" operator="lessThan">
      <formula>0</formula>
    </cfRule>
  </conditionalFormatting>
  <conditionalFormatting sqref="D340:N345">
    <cfRule type="cellIs" dxfId="48" priority="21" operator="lessThan">
      <formula>0</formula>
    </cfRule>
  </conditionalFormatting>
  <conditionalFormatting sqref="D388:R397 L398:R399 D420:R421 L410:R419 L422:R423 M424:R424 N425:R433 E434:R434 D400:R404 D406:R409 D405:L405 N405:R405">
    <cfRule type="cellIs" dxfId="47" priority="20" operator="lessThan">
      <formula>0</formula>
    </cfRule>
  </conditionalFormatting>
  <conditionalFormatting sqref="D451:N453">
    <cfRule type="cellIs" dxfId="46" priority="19" operator="lessThan">
      <formula>0</formula>
    </cfRule>
  </conditionalFormatting>
  <conditionalFormatting sqref="D132:R140">
    <cfRule type="cellIs" dxfId="45" priority="18" operator="lessThan">
      <formula>0</formula>
    </cfRule>
  </conditionalFormatting>
  <conditionalFormatting sqref="D189:N197">
    <cfRule type="cellIs" dxfId="44" priority="17" operator="lessThan">
      <formula>0</formula>
    </cfRule>
  </conditionalFormatting>
  <conditionalFormatting sqref="D240:N246">
    <cfRule type="cellIs" dxfId="43" priority="16" operator="lessThan">
      <formula>0</formula>
    </cfRule>
  </conditionalFormatting>
  <conditionalFormatting sqref="D282:N289">
    <cfRule type="cellIs" dxfId="42" priority="15" operator="lessThan">
      <formula>0</formula>
    </cfRule>
  </conditionalFormatting>
  <conditionalFormatting sqref="D332:N336 H331:N331">
    <cfRule type="cellIs" dxfId="41" priority="14" operator="lessThan">
      <formula>0</formula>
    </cfRule>
  </conditionalFormatting>
  <conditionalFormatting sqref="D377:R384">
    <cfRule type="cellIs" dxfId="40" priority="13" operator="lessThan">
      <formula>0</formula>
    </cfRule>
  </conditionalFormatting>
  <conditionalFormatting sqref="D444:N447">
    <cfRule type="cellIs" dxfId="39" priority="12" operator="lessThan">
      <formula>0</formula>
    </cfRule>
  </conditionalFormatting>
  <conditionalFormatting sqref="M5:X5">
    <cfRule type="cellIs" dxfId="38" priority="11" operator="lessThan">
      <formula>0</formula>
    </cfRule>
  </conditionalFormatting>
  <conditionalFormatting sqref="M3:W3">
    <cfRule type="cellIs" dxfId="37" priority="10" operator="lessThan">
      <formula>0</formula>
    </cfRule>
  </conditionalFormatting>
  <conditionalFormatting sqref="M7:W7">
    <cfRule type="cellIs" dxfId="36" priority="9" operator="lessThan">
      <formula>0</formula>
    </cfRule>
  </conditionalFormatting>
  <conditionalFormatting sqref="M9:W9">
    <cfRule type="cellIs" dxfId="35" priority="8" operator="lessThan">
      <formula>0</formula>
    </cfRule>
  </conditionalFormatting>
  <conditionalFormatting sqref="F331:G331">
    <cfRule type="cellIs" dxfId="34" priority="7" operator="lessThan">
      <formula>0</formula>
    </cfRule>
  </conditionalFormatting>
  <conditionalFormatting sqref="D331:E331">
    <cfRule type="cellIs" dxfId="33" priority="6" operator="lessThan">
      <formula>0</formula>
    </cfRule>
  </conditionalFormatting>
  <conditionalFormatting sqref="D412:K419">
    <cfRule type="cellIs" dxfId="32" priority="5" operator="lessThan">
      <formula>0</formula>
    </cfRule>
  </conditionalFormatting>
  <conditionalFormatting sqref="D424:K426">
    <cfRule type="cellIs" dxfId="31" priority="3" operator="lessThan">
      <formula>0</formula>
    </cfRule>
  </conditionalFormatting>
  <conditionalFormatting sqref="D431:K432 J433:K433">
    <cfRule type="cellIs" dxfId="30" priority="2" operator="lessThan">
      <formula>0</formula>
    </cfRule>
  </conditionalFormatting>
  <conditionalFormatting sqref="D433:I433">
    <cfRule type="cellIs" dxfId="29" priority="1" operator="lessThan">
      <formula>0</formula>
    </cfRule>
  </conditionalFormatting>
  <pageMargins left="0.7" right="0.7" top="0.75" bottom="0.75" header="0.3" footer="0.3"/>
  <pageSetup paperSize="9" scale="1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8992-2432-4778-8E35-6543EC8DCED9}">
  <sheetPr>
    <tabColor rgb="FFC00000"/>
  </sheetPr>
  <dimension ref="A2:CZ125"/>
  <sheetViews>
    <sheetView topLeftCell="Q94" zoomScale="80" zoomScaleNormal="80" workbookViewId="0">
      <selection activeCell="AF126" sqref="AF126"/>
    </sheetView>
  </sheetViews>
  <sheetFormatPr defaultColWidth="8.7109375" defaultRowHeight="15.6" customHeight="1" x14ac:dyDescent="0.25"/>
  <cols>
    <col min="1" max="1" width="20.7109375" style="100" customWidth="1"/>
    <col min="2" max="2" width="48.85546875" style="100" customWidth="1"/>
    <col min="3" max="3" width="37.85546875" style="100" customWidth="1"/>
    <col min="4" max="8" width="9.140625" style="100" customWidth="1"/>
    <col min="9" max="20" width="9.42578125" style="100" customWidth="1"/>
    <col min="21" max="21" width="9.140625" style="100" customWidth="1"/>
    <col min="22" max="22" width="8.85546875" style="100" customWidth="1"/>
    <col min="23" max="32" width="9.140625" style="100" customWidth="1"/>
    <col min="33" max="47" width="8.7109375" style="100"/>
    <col min="48" max="48" width="8.42578125" style="100" customWidth="1"/>
    <col min="49" max="16384" width="8.7109375" style="100"/>
  </cols>
  <sheetData>
    <row r="2" spans="1:44" ht="15.6" customHeight="1" x14ac:dyDescent="0.25">
      <c r="D2" s="405" t="s">
        <v>142</v>
      </c>
      <c r="E2" s="405"/>
      <c r="F2" s="405"/>
      <c r="G2" s="405"/>
      <c r="H2" s="405"/>
      <c r="I2" s="405"/>
      <c r="J2" s="405"/>
    </row>
    <row r="3" spans="1:44" ht="15.6" customHeight="1" x14ac:dyDescent="0.25">
      <c r="D3" s="405"/>
      <c r="E3" s="405"/>
      <c r="F3" s="405"/>
      <c r="G3" s="405"/>
      <c r="H3" s="405"/>
      <c r="I3" s="405"/>
      <c r="J3" s="405"/>
    </row>
    <row r="4" spans="1:44" ht="15.6" customHeight="1" x14ac:dyDescent="0.25">
      <c r="D4" s="405"/>
      <c r="E4" s="405"/>
      <c r="F4" s="405"/>
      <c r="G4" s="405"/>
      <c r="H4" s="405"/>
      <c r="I4" s="405"/>
      <c r="J4" s="405"/>
    </row>
    <row r="5" spans="1:44" ht="15.6" customHeight="1" x14ac:dyDescent="0.25">
      <c r="D5" s="405"/>
      <c r="E5" s="405"/>
      <c r="F5" s="405"/>
      <c r="G5" s="405"/>
      <c r="H5" s="405"/>
      <c r="I5" s="405"/>
      <c r="J5" s="405"/>
    </row>
    <row r="6" spans="1:44" ht="15.6" customHeight="1" x14ac:dyDescent="0.25">
      <c r="D6" s="405"/>
      <c r="E6" s="405"/>
      <c r="F6" s="405"/>
      <c r="G6" s="405"/>
      <c r="H6" s="405"/>
      <c r="I6" s="405"/>
      <c r="J6" s="405"/>
    </row>
    <row r="7" spans="1:44" ht="15.6" customHeight="1" x14ac:dyDescent="0.25">
      <c r="D7" s="405"/>
      <c r="E7" s="405"/>
      <c r="F7" s="405"/>
      <c r="G7" s="405"/>
      <c r="H7" s="405"/>
      <c r="I7" s="405"/>
      <c r="J7" s="405"/>
    </row>
    <row r="8" spans="1:44" ht="15.6" customHeight="1" x14ac:dyDescent="0.25">
      <c r="D8" s="405"/>
      <c r="E8" s="405"/>
      <c r="F8" s="405"/>
      <c r="G8" s="405"/>
      <c r="H8" s="405"/>
      <c r="I8" s="405"/>
      <c r="J8" s="405"/>
    </row>
    <row r="9" spans="1:44" ht="15.6" customHeight="1" x14ac:dyDescent="0.25">
      <c r="D9" s="405"/>
      <c r="E9" s="405"/>
      <c r="F9" s="405"/>
      <c r="G9" s="405"/>
      <c r="H9" s="405"/>
      <c r="I9" s="405"/>
      <c r="J9" s="405"/>
    </row>
    <row r="10" spans="1:44" ht="15.6" customHeight="1" x14ac:dyDescent="0.25">
      <c r="D10" s="405"/>
      <c r="E10" s="405"/>
      <c r="F10" s="405"/>
      <c r="G10" s="405"/>
      <c r="H10" s="405"/>
      <c r="I10" s="405"/>
      <c r="J10" s="405"/>
    </row>
    <row r="12" spans="1:44" s="197" customFormat="1" ht="65.099999999999994" customHeight="1" x14ac:dyDescent="0.25">
      <c r="A12" s="305"/>
      <c r="B12" s="305"/>
      <c r="C12" s="196" t="s">
        <v>153</v>
      </c>
      <c r="D12" s="196"/>
      <c r="E12" s="196"/>
      <c r="F12" s="196"/>
      <c r="G12" s="196"/>
      <c r="H12" s="196"/>
      <c r="I12" s="196"/>
      <c r="J12" s="196"/>
      <c r="AK12" s="198"/>
      <c r="AL12" s="198"/>
      <c r="AM12" s="198"/>
      <c r="AN12" s="198"/>
    </row>
    <row r="13" spans="1:44" s="200" customFormat="1" ht="30.75" x14ac:dyDescent="0.25">
      <c r="A13" s="306"/>
      <c r="B13" s="306"/>
      <c r="C13" s="287"/>
      <c r="D13" s="287"/>
      <c r="E13" s="287"/>
      <c r="F13" s="287"/>
      <c r="G13" s="287"/>
      <c r="H13" s="287"/>
      <c r="I13" s="287"/>
      <c r="J13" s="287"/>
      <c r="AK13" s="199"/>
      <c r="AL13" s="199"/>
      <c r="AM13" s="199"/>
      <c r="AN13" s="199"/>
    </row>
    <row r="14" spans="1:44" s="103" customFormat="1" ht="36" customHeight="1" x14ac:dyDescent="0.25">
      <c r="A14" s="101"/>
      <c r="B14" s="101"/>
      <c r="C14" s="307" t="s">
        <v>163</v>
      </c>
      <c r="D14" s="102"/>
      <c r="E14" s="102"/>
      <c r="F14" s="102"/>
      <c r="G14" s="102"/>
      <c r="H14" s="102"/>
      <c r="I14" s="102"/>
      <c r="J14" s="102"/>
      <c r="AK14" s="104"/>
      <c r="AL14" s="104"/>
      <c r="AM14" s="104"/>
      <c r="AN14" s="104"/>
    </row>
    <row r="15" spans="1:44" ht="56.25" customHeight="1" x14ac:dyDescent="0.25">
      <c r="D15" s="343" t="s">
        <v>79</v>
      </c>
      <c r="E15" s="343"/>
      <c r="F15" s="343" t="s">
        <v>72</v>
      </c>
      <c r="G15" s="343"/>
      <c r="H15" s="343" t="s">
        <v>80</v>
      </c>
      <c r="I15" s="343"/>
      <c r="J15" s="404" t="s">
        <v>99</v>
      </c>
      <c r="K15" s="404"/>
      <c r="L15" s="404" t="s">
        <v>100</v>
      </c>
      <c r="M15" s="404"/>
      <c r="N15" s="404" t="s">
        <v>96</v>
      </c>
      <c r="O15" s="404"/>
      <c r="P15" s="404" t="s">
        <v>97</v>
      </c>
      <c r="Q15" s="404"/>
      <c r="S15" s="116" t="s">
        <v>110</v>
      </c>
      <c r="AB15" s="116" t="s">
        <v>129</v>
      </c>
      <c r="AR15" s="116" t="s">
        <v>130</v>
      </c>
    </row>
    <row r="16" spans="1:44" ht="17.25" customHeight="1" x14ac:dyDescent="0.25">
      <c r="C16" s="105" t="s">
        <v>29</v>
      </c>
      <c r="D16" s="406">
        <f>Talnagögn!AH189/Talnagögn!AH194</f>
        <v>0.39542985181187595</v>
      </c>
      <c r="E16" s="407"/>
      <c r="F16" s="407">
        <f>Talnagögn!AH189/Talnagögn!AG189-1</f>
        <v>4.1348050127636871E-2</v>
      </c>
      <c r="G16" s="407"/>
      <c r="H16" s="407">
        <f>Talnagögn!AH189/Talnagögn!R189-1</f>
        <v>1.1615964094856994</v>
      </c>
      <c r="I16" s="407"/>
      <c r="J16" s="407">
        <f>Talnagögn!AQ196/Talnagögn!R189-1</f>
        <v>1.2271506457399317</v>
      </c>
      <c r="K16" s="407"/>
      <c r="L16" s="407">
        <f>Talnagögn!AQ203/Talnagögn!R189-1</f>
        <v>1.2271506457399317</v>
      </c>
      <c r="M16" s="407"/>
      <c r="N16" s="407">
        <f>Talnagögn!AQ196/Talnagögn!AH189-1</f>
        <v>3.0326769588699287E-2</v>
      </c>
      <c r="O16" s="407"/>
      <c r="P16" s="407">
        <f>Talnagögn!AQ203/Talnagögn!AH189-1</f>
        <v>3.0326769588699287E-2</v>
      </c>
      <c r="Q16" s="407"/>
    </row>
    <row r="17" spans="2:17" ht="17.25" customHeight="1" x14ac:dyDescent="0.25">
      <c r="C17" s="105" t="s">
        <v>151</v>
      </c>
      <c r="D17" s="410">
        <f>Talnagögn!AH190/Talnagögn!AH194</f>
        <v>4.4475221192859645E-3</v>
      </c>
      <c r="E17" s="407"/>
      <c r="F17" s="407">
        <f>Talnagögn!AH190/Talnagögn!AG190-1</f>
        <v>0.57735285885112164</v>
      </c>
      <c r="G17" s="407"/>
      <c r="H17" s="407">
        <f>Talnagögn!AH190/Talnagögn!R190-1</f>
        <v>-0.20270299416461002</v>
      </c>
      <c r="I17" s="407"/>
      <c r="J17" s="407">
        <f>Talnagögn!AQ197/Talnagögn!R190-1</f>
        <v>-1.3969826810642294E-2</v>
      </c>
      <c r="K17" s="407"/>
      <c r="L17" s="407">
        <f>Talnagögn!AQ204/Talnagögn!R190-1</f>
        <v>-1.3969826810642294E-2</v>
      </c>
      <c r="M17" s="407"/>
      <c r="N17" s="407">
        <f>Talnagögn!AQ197/Talnagögn!AH190-1</f>
        <v>0.23671626253784472</v>
      </c>
      <c r="O17" s="407"/>
      <c r="P17" s="407">
        <f>Talnagögn!AQ204/Talnagögn!AH190-1</f>
        <v>0.23671626253784472</v>
      </c>
      <c r="Q17" s="407"/>
    </row>
    <row r="18" spans="2:17" ht="17.25" customHeight="1" x14ac:dyDescent="0.25">
      <c r="C18" s="105" t="s">
        <v>91</v>
      </c>
      <c r="D18" s="413">
        <f>Talnagögn!AH191/Talnagögn!AH194</f>
        <v>0.60012262606883815</v>
      </c>
      <c r="E18" s="407"/>
      <c r="F18" s="407">
        <f>Talnagögn!AH191/Talnagögn!AG191-1</f>
        <v>2.2059510273498395E-2</v>
      </c>
      <c r="G18" s="407"/>
      <c r="H18" s="407">
        <f>Talnagögn!AH191/Talnagögn!R191-1</f>
        <v>-0.12027684121952664</v>
      </c>
      <c r="I18" s="407"/>
      <c r="J18" s="407">
        <f>Talnagögn!AQ198/Talnagögn!R191-1</f>
        <v>-0.26153569109416019</v>
      </c>
      <c r="K18" s="407"/>
      <c r="L18" s="407">
        <f>Talnagögn!AQ205/Talnagögn!R191-1</f>
        <v>-0.27308216355113146</v>
      </c>
      <c r="M18" s="407"/>
      <c r="N18" s="407">
        <f>Talnagögn!AQ198/Talnagögn!AH191-1</f>
        <v>-0.16057193500561628</v>
      </c>
      <c r="O18" s="407"/>
      <c r="P18" s="407">
        <f>Talnagögn!AQ205/Talnagögn!AH191-1</f>
        <v>-0.17369705549576875</v>
      </c>
      <c r="Q18" s="407"/>
    </row>
    <row r="19" spans="2:17" ht="17.25" customHeight="1" x14ac:dyDescent="0.25">
      <c r="C19" s="106" t="s">
        <v>4</v>
      </c>
      <c r="D19" s="412">
        <v>1</v>
      </c>
      <c r="E19" s="411"/>
      <c r="F19" s="411">
        <f>Talnagögn!AH194/Talnagögn!AG194-1</f>
        <v>3.1227250123613715E-2</v>
      </c>
      <c r="G19" s="411"/>
      <c r="H19" s="411">
        <f>Talnagögn!AH194/Talnagögn!R194-1</f>
        <v>0.14852157385132436</v>
      </c>
      <c r="I19" s="411"/>
      <c r="J19" s="411">
        <f>Talnagögn!AQ201/Talnagögn!R194-1</f>
        <v>5.2829121709123017E-2</v>
      </c>
      <c r="K19" s="411"/>
      <c r="L19" s="411">
        <f>Talnagögn!AQ208/Talnagögn!R194-1</f>
        <v>4.3782582759002375E-2</v>
      </c>
      <c r="M19" s="411"/>
      <c r="N19" s="411">
        <f>Talnagögn!AQ201/Talnagögn!AH194-1</f>
        <v>-8.3317940490501119E-2</v>
      </c>
      <c r="O19" s="411"/>
      <c r="P19" s="411">
        <f>Talnagögn!AQ208/Talnagögn!AH194-1</f>
        <v>-9.1194622266521308E-2</v>
      </c>
      <c r="Q19" s="411"/>
    </row>
    <row r="20" spans="2:17" ht="17.25" customHeight="1" x14ac:dyDescent="0.25">
      <c r="C20" s="106"/>
      <c r="D20" s="107"/>
      <c r="E20" s="107"/>
      <c r="F20" s="108"/>
      <c r="G20" s="108"/>
      <c r="H20" s="109"/>
      <c r="I20" s="109"/>
    </row>
    <row r="21" spans="2:17" ht="17.25" customHeight="1" x14ac:dyDescent="0.25">
      <c r="C21" s="110" t="s">
        <v>73</v>
      </c>
    </row>
    <row r="22" spans="2:17" s="111" customFormat="1" ht="17.25" customHeight="1" x14ac:dyDescent="0.25">
      <c r="C22" s="112" t="s">
        <v>74</v>
      </c>
    </row>
    <row r="23" spans="2:17" s="111" customFormat="1" ht="17.25" customHeight="1" x14ac:dyDescent="0.25">
      <c r="C23" s="112"/>
    </row>
    <row r="24" spans="2:17" s="111" customFormat="1" ht="17.25" customHeight="1" x14ac:dyDescent="0.25">
      <c r="C24" s="112"/>
    </row>
    <row r="25" spans="2:17" s="111" customFormat="1" ht="36" customHeight="1" x14ac:dyDescent="0.25">
      <c r="C25" s="307" t="s">
        <v>164</v>
      </c>
    </row>
    <row r="26" spans="2:17" s="111" customFormat="1" ht="56.25" customHeight="1" x14ac:dyDescent="0.25">
      <c r="C26" s="100"/>
      <c r="D26" s="343" t="s">
        <v>105</v>
      </c>
      <c r="E26" s="343"/>
      <c r="F26" s="343" t="s">
        <v>72</v>
      </c>
      <c r="G26" s="343"/>
      <c r="H26" s="343" t="s">
        <v>80</v>
      </c>
      <c r="I26" s="343"/>
      <c r="J26" s="404" t="s">
        <v>99</v>
      </c>
      <c r="K26" s="404"/>
      <c r="L26" s="404" t="s">
        <v>100</v>
      </c>
      <c r="M26" s="404"/>
      <c r="N26" s="404" t="s">
        <v>96</v>
      </c>
      <c r="O26" s="404"/>
      <c r="P26" s="404" t="s">
        <v>97</v>
      </c>
      <c r="Q26" s="404"/>
    </row>
    <row r="27" spans="2:17" s="111" customFormat="1" ht="17.25" customHeight="1" x14ac:dyDescent="0.25">
      <c r="C27" s="105" t="s">
        <v>29</v>
      </c>
      <c r="D27" s="415">
        <f>Talnagögn!AH189</f>
        <v>1843.588681561808</v>
      </c>
      <c r="E27" s="409"/>
      <c r="F27" s="409">
        <f>Talnagögn!AH189-Talnagögn!AG189</f>
        <v>73.202035775280365</v>
      </c>
      <c r="G27" s="409"/>
      <c r="H27" s="409">
        <f>Talnagögn!AH189-Talnagögn!R189</f>
        <v>990.70575046902081</v>
      </c>
      <c r="I27" s="409"/>
      <c r="J27" s="409">
        <f>Talnagögn!AQ196-Talnagögn!R189</f>
        <v>1046.6158396310796</v>
      </c>
      <c r="K27" s="409"/>
      <c r="L27" s="409">
        <f>Talnagögn!AQ203-Talnagögn!R189</f>
        <v>1046.6158396310796</v>
      </c>
      <c r="M27" s="409"/>
      <c r="N27" s="409">
        <f>Talnagögn!AQ196-Talnagögn!AH189</f>
        <v>55.910089162058739</v>
      </c>
      <c r="O27" s="409"/>
      <c r="P27" s="409">
        <f>Talnagögn!AQ203-Talnagögn!AH189</f>
        <v>55.910089162058739</v>
      </c>
      <c r="Q27" s="409"/>
    </row>
    <row r="28" spans="2:17" s="111" customFormat="1" ht="17.25" customHeight="1" x14ac:dyDescent="0.25">
      <c r="C28" s="113" t="s">
        <v>151</v>
      </c>
      <c r="D28" s="409">
        <f>Talnagögn!AH190</f>
        <v>20.735413380000001</v>
      </c>
      <c r="E28" s="409"/>
      <c r="F28" s="409">
        <f>Talnagögn!AH190-Talnagögn!AG190</f>
        <v>7.5897096374000004</v>
      </c>
      <c r="G28" s="409"/>
      <c r="H28" s="409">
        <f>Talnagögn!AH190-Talnagögn!R190</f>
        <v>-5.2717247733333323</v>
      </c>
      <c r="I28" s="409"/>
      <c r="J28" s="409">
        <f>Talnagögn!AQ197-Talnagögn!R190</f>
        <v>-0.36331521584251547</v>
      </c>
      <c r="K28" s="409"/>
      <c r="L28" s="409">
        <f>Talnagögn!AQ204-Talnagögn!R190</f>
        <v>-0.36331521584251547</v>
      </c>
      <c r="M28" s="409"/>
      <c r="N28" s="409">
        <f>Talnagögn!AQ197-Talnagögn!AH190</f>
        <v>4.9084095574908169</v>
      </c>
      <c r="O28" s="409"/>
      <c r="P28" s="409">
        <f>Talnagögn!AQ204-Talnagögn!AH190</f>
        <v>4.9084095574908169</v>
      </c>
      <c r="Q28" s="409"/>
    </row>
    <row r="29" spans="2:17" s="111" customFormat="1" ht="17.25" customHeight="1" x14ac:dyDescent="0.25">
      <c r="C29" s="114" t="s">
        <v>91</v>
      </c>
      <c r="D29" s="409">
        <f>Talnagögn!AH191</f>
        <v>2797.9154226727787</v>
      </c>
      <c r="E29" s="409"/>
      <c r="F29" s="409">
        <f>Talnagögn!AH191-Talnagögn!AG191</f>
        <v>60.38850320399979</v>
      </c>
      <c r="G29" s="409"/>
      <c r="H29" s="409">
        <f>Talnagögn!AH191-Talnagögn!R191</f>
        <v>-382.53446630300095</v>
      </c>
      <c r="I29" s="409"/>
      <c r="J29" s="409">
        <f>Talnagögn!AQ198-Talnagögn!R191</f>
        <v>-831.80115970362567</v>
      </c>
      <c r="K29" s="409"/>
      <c r="L29" s="409">
        <f>Talnagögn!AQ205-Talnagögn!R191</f>
        <v>-868.52413674746185</v>
      </c>
      <c r="M29" s="409"/>
      <c r="N29" s="409">
        <f>Talnagögn!AQ198-Talnagögn!AH191</f>
        <v>-449.26669340062472</v>
      </c>
      <c r="O29" s="409"/>
      <c r="P29" s="409">
        <f>Talnagögn!AQ205-Talnagögn!AH191</f>
        <v>-485.9896704444609</v>
      </c>
      <c r="Q29" s="409"/>
    </row>
    <row r="30" spans="2:17" s="111" customFormat="1" ht="17.25" customHeight="1" x14ac:dyDescent="0.25">
      <c r="C30" s="106" t="s">
        <v>4</v>
      </c>
      <c r="D30" s="414">
        <f>Talnagögn!AH194</f>
        <v>4662.2395176145865</v>
      </c>
      <c r="E30" s="408"/>
      <c r="F30" s="408">
        <f>Talnagögn!AH192-Talnagögn!AG194</f>
        <v>4876.7709519681875</v>
      </c>
      <c r="G30" s="408"/>
      <c r="H30" s="408">
        <f>Talnagögn!AH192-Talnagögn!R194</f>
        <v>5338.4902627441934</v>
      </c>
      <c r="I30" s="408"/>
      <c r="J30" s="408">
        <f>Talnagögn!AQ199-Talnagögn!R194</f>
        <v>5075.6686954375527</v>
      </c>
      <c r="K30" s="408"/>
      <c r="L30" s="408">
        <f>Talnagögn!AQ206-Talnagögn!R194</f>
        <v>5075.6686954375527</v>
      </c>
      <c r="M30" s="408"/>
      <c r="N30" s="408">
        <f>Talnagögn!AQ199-Talnagögn!AH194</f>
        <v>4472.7691360448671</v>
      </c>
      <c r="O30" s="408"/>
      <c r="P30" s="408">
        <f>Talnagögn!AQ206-Talnagögn!AH194</f>
        <v>4472.7691360448671</v>
      </c>
      <c r="Q30" s="408"/>
    </row>
    <row r="31" spans="2:17" s="111" customFormat="1" ht="17.25" customHeight="1" x14ac:dyDescent="0.25">
      <c r="B31" s="115"/>
      <c r="C31" s="106"/>
    </row>
    <row r="32" spans="2:17" s="111" customFormat="1" ht="17.25" customHeight="1" x14ac:dyDescent="0.25">
      <c r="C32" s="110" t="s">
        <v>73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2:28" s="111" customFormat="1" ht="17.25" customHeight="1" x14ac:dyDescent="0.25">
      <c r="C33" s="112" t="s">
        <v>74</v>
      </c>
      <c r="Q33" s="115"/>
    </row>
    <row r="34" spans="2:28" s="111" customFormat="1" ht="17.25" customHeight="1" x14ac:dyDescent="0.25">
      <c r="C34" s="112"/>
    </row>
    <row r="35" spans="2:28" s="111" customFormat="1" ht="17.100000000000001" customHeight="1" x14ac:dyDescent="0.25">
      <c r="C35" s="112"/>
    </row>
    <row r="36" spans="2:28" s="111" customFormat="1" ht="36" customHeight="1" x14ac:dyDescent="0.25">
      <c r="C36" s="307" t="s">
        <v>162</v>
      </c>
    </row>
    <row r="37" spans="2:28" s="111" customFormat="1" ht="56.25" customHeight="1" x14ac:dyDescent="0.25">
      <c r="C37" s="100"/>
      <c r="D37" s="343" t="s">
        <v>79</v>
      </c>
      <c r="E37" s="343"/>
      <c r="F37" s="343" t="s">
        <v>72</v>
      </c>
      <c r="G37" s="343"/>
      <c r="H37" s="343" t="s">
        <v>80</v>
      </c>
      <c r="I37" s="343"/>
      <c r="J37" s="404" t="s">
        <v>99</v>
      </c>
      <c r="K37" s="404"/>
      <c r="L37" s="404" t="s">
        <v>100</v>
      </c>
      <c r="M37" s="404"/>
      <c r="N37" s="404" t="s">
        <v>96</v>
      </c>
      <c r="O37" s="404"/>
      <c r="P37" s="404" t="s">
        <v>97</v>
      </c>
      <c r="Q37" s="404"/>
      <c r="S37" s="116" t="s">
        <v>110</v>
      </c>
      <c r="T37" s="105"/>
      <c r="AB37" s="116" t="s">
        <v>152</v>
      </c>
    </row>
    <row r="38" spans="2:28" s="111" customFormat="1" ht="17.25" customHeight="1" x14ac:dyDescent="0.25">
      <c r="C38" s="105" t="s">
        <v>29</v>
      </c>
      <c r="D38" s="406">
        <f>Talnagögn!AH189/Talnagögn!AH193</f>
        <v>0.13112229994869942</v>
      </c>
      <c r="E38" s="407"/>
      <c r="F38" s="407">
        <f>Talnagögn!AH189/Talnagögn!AG189-1</f>
        <v>4.1348050127636871E-2</v>
      </c>
      <c r="G38" s="407"/>
      <c r="H38" s="407">
        <f>Talnagögn!AH189/Talnagögn!R189-1</f>
        <v>1.1615964094856994</v>
      </c>
      <c r="I38" s="407"/>
      <c r="J38" s="407">
        <f>Talnagögn!AQ196/Talnagögn!R189-1</f>
        <v>1.2271506457399317</v>
      </c>
      <c r="K38" s="407"/>
      <c r="L38" s="407">
        <f>Talnagögn!AQ203/Talnagögn!R189-1</f>
        <v>1.2271506457399317</v>
      </c>
      <c r="M38" s="407"/>
      <c r="N38" s="407">
        <f>Talnagögn!AQ196/Talnagögn!AH189-1</f>
        <v>3.0326769588699287E-2</v>
      </c>
      <c r="O38" s="407"/>
      <c r="P38" s="407">
        <f>Talnagögn!AQ203/Talnagögn!AH189-1</f>
        <v>3.0326769588699287E-2</v>
      </c>
      <c r="Q38" s="407"/>
    </row>
    <row r="39" spans="2:28" s="111" customFormat="1" ht="17.25" customHeight="1" x14ac:dyDescent="0.25">
      <c r="C39" s="113" t="s">
        <v>151</v>
      </c>
      <c r="D39" s="407">
        <f>Talnagögn!AH190/Talnagögn!AH193</f>
        <v>1.4747731530166061E-3</v>
      </c>
      <c r="E39" s="407"/>
      <c r="F39" s="407">
        <f>Talnagögn!AH190/Talnagögn!AG190-1</f>
        <v>0.57735285885112164</v>
      </c>
      <c r="G39" s="407"/>
      <c r="H39" s="407">
        <f>Talnagögn!AH190/Talnagögn!R190-1</f>
        <v>-0.20270299416461002</v>
      </c>
      <c r="I39" s="407"/>
      <c r="J39" s="407">
        <f>Talnagögn!AQ197/Talnagögn!R190-1</f>
        <v>-1.3969826810642294E-2</v>
      </c>
      <c r="K39" s="407"/>
      <c r="L39" s="407">
        <f>Talnagögn!AQ204/Talnagögn!R190-1</f>
        <v>-1.3969826810642294E-2</v>
      </c>
      <c r="M39" s="407"/>
      <c r="N39" s="407">
        <f>Talnagögn!AQ197/Talnagögn!AH190-1</f>
        <v>0.23671626253784472</v>
      </c>
      <c r="O39" s="407"/>
      <c r="P39" s="407">
        <f>Talnagögn!AQ204/Talnagögn!AH190-1</f>
        <v>0.23671626253784472</v>
      </c>
      <c r="Q39" s="407"/>
    </row>
    <row r="40" spans="2:28" s="111" customFormat="1" ht="17.25" customHeight="1" x14ac:dyDescent="0.25">
      <c r="C40" s="105" t="s">
        <v>91</v>
      </c>
      <c r="D40" s="413">
        <f>Talnagögn!AH191/Talnagögn!AH193</f>
        <v>0.19899726492787789</v>
      </c>
      <c r="E40" s="407"/>
      <c r="F40" s="407">
        <f>Talnagögn!AH191/Talnagögn!AG191-1</f>
        <v>2.2059510273498395E-2</v>
      </c>
      <c r="G40" s="407"/>
      <c r="H40" s="407">
        <f>Talnagögn!AH191/Talnagögn!R191-1</f>
        <v>-0.12027684121952664</v>
      </c>
      <c r="I40" s="407"/>
      <c r="J40" s="407">
        <f>Talnagögn!AQ198/Talnagögn!R191-1</f>
        <v>-0.26153569109416019</v>
      </c>
      <c r="K40" s="407"/>
      <c r="L40" s="407">
        <f>Talnagögn!AQ205/Talnagögn!R191-1</f>
        <v>-0.27308216355113146</v>
      </c>
      <c r="M40" s="407"/>
      <c r="N40" s="407">
        <f>Talnagögn!AQ198/Talnagögn!AH191-1</f>
        <v>-0.16057193500561628</v>
      </c>
      <c r="O40" s="407"/>
      <c r="P40" s="407">
        <f>Talnagögn!AQ205/Talnagögn!AH191-1</f>
        <v>-0.17369705549576875</v>
      </c>
      <c r="Q40" s="407"/>
    </row>
    <row r="41" spans="2:28" s="111" customFormat="1" ht="17.25" customHeight="1" x14ac:dyDescent="0.25">
      <c r="C41" s="117" t="s">
        <v>46</v>
      </c>
      <c r="D41" s="407">
        <f>Talnagögn!AH192/Talnagögn!AH193</f>
        <v>0.66840566197040607</v>
      </c>
      <c r="E41" s="407"/>
      <c r="F41" s="407">
        <f>Talnagögn!AH192/Talnagögn!AG192-1</f>
        <v>-2.436144554438302E-3</v>
      </c>
      <c r="G41" s="407"/>
      <c r="H41" s="407">
        <f>Talnagögn!AH192/Talnagögn!R192-1</f>
        <v>-2.4649816805167646E-2</v>
      </c>
      <c r="I41" s="407"/>
      <c r="J41" s="407">
        <f>Talnagögn!AQ199/Talnagögn!R192-1</f>
        <v>-5.1926651754600539E-2</v>
      </c>
      <c r="K41" s="407"/>
      <c r="L41" s="407">
        <f>Talnagögn!AQ206/Talnagögn!R192-1</f>
        <v>-5.1926651754600539E-2</v>
      </c>
      <c r="M41" s="407"/>
      <c r="N41" s="407">
        <f>Talnagögn!AQ199/Talnagögn!AH192-1</f>
        <v>-2.7966196571661661E-2</v>
      </c>
      <c r="O41" s="407"/>
      <c r="P41" s="407">
        <f>Talnagögn!AQ206/Talnagögn!AH192-1</f>
        <v>-2.7966196571661661E-2</v>
      </c>
      <c r="Q41" s="407"/>
    </row>
    <row r="42" spans="2:28" s="111" customFormat="1" ht="17.25" customHeight="1" x14ac:dyDescent="0.25">
      <c r="C42" s="106" t="s">
        <v>4</v>
      </c>
      <c r="D42" s="412">
        <f>Talnagögn!AH193/Talnagögn!AH193</f>
        <v>1</v>
      </c>
      <c r="E42" s="411"/>
      <c r="F42" s="411">
        <f>Talnagögn!AH193/Talnagögn!AG193-1</f>
        <v>8.4802197072302299E-3</v>
      </c>
      <c r="G42" s="411"/>
      <c r="H42" s="411">
        <f>Talnagögn!AH193/Talnagögn!R193-1</f>
        <v>2.6681179581905967E-2</v>
      </c>
      <c r="I42" s="411"/>
      <c r="J42" s="411">
        <f>Talnagögn!AQ200/Talnagögn!R193-1</f>
        <v>-2.0875228024580861E-2</v>
      </c>
      <c r="K42" s="411"/>
      <c r="L42" s="411">
        <f>Talnagögn!AQ207/Talnagögn!R193-1</f>
        <v>-2.3556778691834701E-2</v>
      </c>
      <c r="M42" s="411"/>
      <c r="N42" s="411">
        <f>Talnagögn!AQ200/Talnagögn!AH193-1</f>
        <v>-4.6320521455212926E-2</v>
      </c>
      <c r="O42" s="411"/>
      <c r="P42" s="411">
        <f>Talnagögn!AQ207/Talnagögn!AH193-1</f>
        <v>-4.8932384534602136E-2</v>
      </c>
      <c r="Q42" s="411"/>
    </row>
    <row r="43" spans="2:28" s="111" customFormat="1" ht="17.25" customHeight="1" x14ac:dyDescent="0.25">
      <c r="C43" s="106"/>
      <c r="D43" s="107"/>
      <c r="E43" s="107"/>
      <c r="F43" s="108"/>
      <c r="G43" s="108"/>
      <c r="H43" s="109"/>
      <c r="I43" s="109"/>
      <c r="J43" s="100"/>
      <c r="K43" s="100"/>
      <c r="L43" s="100"/>
      <c r="M43" s="100"/>
      <c r="N43" s="100"/>
      <c r="O43" s="100"/>
      <c r="P43" s="100"/>
      <c r="Q43" s="100"/>
    </row>
    <row r="44" spans="2:28" s="111" customFormat="1" ht="17.25" customHeight="1" x14ac:dyDescent="0.25">
      <c r="C44" s="110" t="s">
        <v>73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</row>
    <row r="45" spans="2:28" s="111" customFormat="1" ht="17.25" customHeight="1" x14ac:dyDescent="0.25">
      <c r="C45" s="112" t="s">
        <v>74</v>
      </c>
    </row>
    <row r="46" spans="2:28" s="111" customFormat="1" ht="17.25" customHeight="1" x14ac:dyDescent="0.25">
      <c r="C46" s="112"/>
    </row>
    <row r="47" spans="2:28" s="111" customFormat="1" ht="17.25" customHeight="1" x14ac:dyDescent="0.25">
      <c r="C47" s="112"/>
    </row>
    <row r="48" spans="2:28" s="111" customFormat="1" ht="36" customHeight="1" x14ac:dyDescent="0.25">
      <c r="B48" s="115"/>
      <c r="C48" s="307" t="s">
        <v>161</v>
      </c>
    </row>
    <row r="49" spans="1:104" s="111" customFormat="1" ht="56.25" customHeight="1" x14ac:dyDescent="0.25">
      <c r="C49" s="100"/>
      <c r="D49" s="343" t="s">
        <v>98</v>
      </c>
      <c r="E49" s="343"/>
      <c r="F49" s="343" t="s">
        <v>72</v>
      </c>
      <c r="G49" s="343"/>
      <c r="H49" s="343" t="s">
        <v>80</v>
      </c>
      <c r="I49" s="343"/>
      <c r="J49" s="404" t="s">
        <v>99</v>
      </c>
      <c r="K49" s="404"/>
      <c r="L49" s="404" t="s">
        <v>100</v>
      </c>
      <c r="M49" s="404"/>
      <c r="N49" s="404" t="s">
        <v>96</v>
      </c>
      <c r="O49" s="404"/>
      <c r="P49" s="404" t="s">
        <v>97</v>
      </c>
      <c r="Q49" s="404"/>
    </row>
    <row r="50" spans="1:104" s="111" customFormat="1" ht="17.25" customHeight="1" x14ac:dyDescent="0.25">
      <c r="C50" s="105" t="s">
        <v>29</v>
      </c>
      <c r="D50" s="415">
        <f>Talnagögn!AH189</f>
        <v>1843.588681561808</v>
      </c>
      <c r="E50" s="409"/>
      <c r="F50" s="409">
        <f>Talnagögn!AH189-Talnagögn!AG189</f>
        <v>73.202035775280365</v>
      </c>
      <c r="G50" s="409"/>
      <c r="H50" s="409">
        <f>Talnagögn!AH189-Talnagögn!R189</f>
        <v>990.70575046902081</v>
      </c>
      <c r="I50" s="409"/>
      <c r="J50" s="409">
        <f>Talnagögn!AQ196-Talnagögn!R189</f>
        <v>1046.6158396310796</v>
      </c>
      <c r="K50" s="409"/>
      <c r="L50" s="409">
        <f>Talnagögn!AQ203-Talnagögn!R189</f>
        <v>1046.6158396310796</v>
      </c>
      <c r="M50" s="409"/>
      <c r="N50" s="409">
        <f>Talnagögn!AQ196-Talnagögn!AH189</f>
        <v>55.910089162058739</v>
      </c>
      <c r="O50" s="409"/>
      <c r="P50" s="409">
        <f>Talnagögn!AQ203-Talnagögn!AH189</f>
        <v>55.910089162058739</v>
      </c>
      <c r="Q50" s="409"/>
    </row>
    <row r="51" spans="1:104" s="111" customFormat="1" ht="17.25" customHeight="1" x14ac:dyDescent="0.25">
      <c r="C51" s="105" t="s">
        <v>75</v>
      </c>
      <c r="D51" s="418">
        <f>Talnagögn!AH190</f>
        <v>20.735413380000001</v>
      </c>
      <c r="E51" s="409"/>
      <c r="F51" s="409">
        <f>Talnagögn!AH190-Talnagögn!AG190</f>
        <v>7.5897096374000004</v>
      </c>
      <c r="G51" s="409"/>
      <c r="H51" s="409">
        <f>Talnagögn!AH190-Talnagögn!R190</f>
        <v>-5.2717247733333323</v>
      </c>
      <c r="I51" s="409"/>
      <c r="J51" s="409">
        <f>Talnagögn!AQ197-Talnagögn!R190</f>
        <v>-0.36331521584251547</v>
      </c>
      <c r="K51" s="409"/>
      <c r="L51" s="409">
        <f>Talnagögn!AQ204-Talnagögn!R190</f>
        <v>-0.36331521584251547</v>
      </c>
      <c r="M51" s="409"/>
      <c r="N51" s="409">
        <f>Talnagögn!AQ197-Talnagögn!AH190</f>
        <v>4.9084095574908169</v>
      </c>
      <c r="O51" s="409"/>
      <c r="P51" s="409">
        <f>Talnagögn!AQ204-Talnagögn!AH190</f>
        <v>4.9084095574908169</v>
      </c>
      <c r="Q51" s="409"/>
    </row>
    <row r="52" spans="1:104" s="111" customFormat="1" ht="17.25" customHeight="1" x14ac:dyDescent="0.25">
      <c r="C52" s="105" t="s">
        <v>91</v>
      </c>
      <c r="D52" s="417">
        <f>Talnagögn!AH191</f>
        <v>2797.9154226727787</v>
      </c>
      <c r="E52" s="409"/>
      <c r="F52" s="409">
        <f>Talnagögn!AH191-Talnagögn!AG191</f>
        <v>60.38850320399979</v>
      </c>
      <c r="G52" s="409"/>
      <c r="H52" s="409">
        <f>Talnagögn!AH191-Talnagögn!R191</f>
        <v>-382.53446630300095</v>
      </c>
      <c r="I52" s="409"/>
      <c r="J52" s="409">
        <f>Talnagögn!AQ198-Talnagögn!R191</f>
        <v>-831.80115970362567</v>
      </c>
      <c r="K52" s="409"/>
      <c r="L52" s="409">
        <f>Talnagögn!AQ205-Talnagögn!R191</f>
        <v>-868.52413674746185</v>
      </c>
      <c r="M52" s="409"/>
      <c r="N52" s="409">
        <f>Talnagögn!AQ198-Talnagögn!AH191</f>
        <v>-449.26669340062472</v>
      </c>
      <c r="O52" s="409"/>
      <c r="P52" s="409">
        <f>Talnagögn!AQ205-Talnagögn!AH191</f>
        <v>-485.9896704444609</v>
      </c>
      <c r="Q52" s="409"/>
    </row>
    <row r="53" spans="1:104" s="111" customFormat="1" ht="17.25" customHeight="1" x14ac:dyDescent="0.25">
      <c r="C53" s="105" t="s">
        <v>46</v>
      </c>
      <c r="D53" s="416">
        <f>Talnagögn!AH192</f>
        <v>9397.8302209660942</v>
      </c>
      <c r="E53" s="409"/>
      <c r="F53" s="409">
        <f>Talnagögn!AH192-Talnagögn!AG192</f>
        <v>-22.950383367806353</v>
      </c>
      <c r="G53" s="409"/>
      <c r="H53" s="409">
        <f>Talnagögn!AH192-Talnagögn!R192</f>
        <v>-237.50935541333456</v>
      </c>
      <c r="I53" s="409"/>
      <c r="J53" s="409">
        <f>Talnagögn!AQ199-Talnagögn!R192</f>
        <v>-500.33092271997521</v>
      </c>
      <c r="K53" s="409"/>
      <c r="L53" s="409">
        <f>Talnagögn!AQ206-Talnagögn!R192</f>
        <v>-500.33092271997521</v>
      </c>
      <c r="M53" s="409"/>
      <c r="N53" s="409">
        <f>Talnagögn!AQ199-Talnagögn!AH192</f>
        <v>-262.82156730664065</v>
      </c>
      <c r="O53" s="409"/>
      <c r="P53" s="409">
        <f>Talnagögn!AQ206-Talnagögn!AH192</f>
        <v>-262.82156730664065</v>
      </c>
      <c r="Q53" s="409"/>
    </row>
    <row r="54" spans="1:104" s="111" customFormat="1" ht="17.25" customHeight="1" x14ac:dyDescent="0.25">
      <c r="C54" s="106" t="s">
        <v>4</v>
      </c>
      <c r="D54" s="414">
        <f>Talnagögn!AH193</f>
        <v>14060.069738580682</v>
      </c>
      <c r="E54" s="408"/>
      <c r="F54" s="408">
        <f>Talnagögn!AH193-Talnagögn!AG193</f>
        <v>118.22986524887529</v>
      </c>
      <c r="G54" s="408"/>
      <c r="H54" s="408">
        <f>Talnagögn!AH193-Talnagögn!R193</f>
        <v>365.39020397935201</v>
      </c>
      <c r="I54" s="408"/>
      <c r="J54" s="408">
        <f>Talnagögn!AQ200-Talnagögn!R193</f>
        <v>-285.87955800836426</v>
      </c>
      <c r="K54" s="408"/>
      <c r="L54" s="408">
        <f>Talnagögn!AQ207-Talnagögn!R193</f>
        <v>-322.60253505220135</v>
      </c>
      <c r="M54" s="408"/>
      <c r="N54" s="408">
        <f>Talnagögn!AQ200-Talnagögn!AH193</f>
        <v>-651.26976198771627</v>
      </c>
      <c r="O54" s="408"/>
      <c r="P54" s="408">
        <f>Talnagögn!AQ207-Talnagögn!AH193</f>
        <v>-687.99273903155336</v>
      </c>
      <c r="Q54" s="408"/>
    </row>
    <row r="55" spans="1:104" ht="17.25" customHeight="1" x14ac:dyDescent="0.25">
      <c r="C55" s="106"/>
      <c r="D55" s="107"/>
      <c r="E55" s="107"/>
      <c r="F55" s="108"/>
      <c r="G55" s="108"/>
      <c r="H55" s="109"/>
      <c r="I55" s="109"/>
    </row>
    <row r="56" spans="1:104" ht="17.25" customHeight="1" x14ac:dyDescent="0.25">
      <c r="C56" s="110" t="s">
        <v>73</v>
      </c>
    </row>
    <row r="57" spans="1:104" ht="17.25" customHeight="1" x14ac:dyDescent="0.25">
      <c r="C57" s="112" t="s">
        <v>74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</row>
    <row r="58" spans="1:104" ht="14.1" customHeight="1" x14ac:dyDescent="0.25">
      <c r="C58" s="105"/>
    </row>
    <row r="59" spans="1:104" ht="14.1" customHeight="1" x14ac:dyDescent="0.25">
      <c r="C59" s="105"/>
    </row>
    <row r="60" spans="1:104" ht="14.1" customHeight="1" x14ac:dyDescent="0.25">
      <c r="C60" s="105"/>
    </row>
    <row r="61" spans="1:104" s="197" customFormat="1" ht="65.099999999999994" customHeight="1" x14ac:dyDescent="0.25">
      <c r="A61" s="305"/>
      <c r="B61" s="305"/>
      <c r="C61" s="402" t="s">
        <v>76</v>
      </c>
      <c r="D61" s="402"/>
      <c r="E61" s="402"/>
      <c r="F61" s="402"/>
      <c r="G61" s="402"/>
      <c r="H61" s="402"/>
      <c r="I61" s="402"/>
      <c r="J61" s="402"/>
      <c r="AK61" s="198"/>
      <c r="AL61" s="198"/>
      <c r="AM61" s="198"/>
      <c r="AN61" s="198"/>
    </row>
    <row r="62" spans="1:104" ht="15.6" customHeight="1" x14ac:dyDescent="0.25">
      <c r="P62" s="118"/>
    </row>
    <row r="63" spans="1:104" ht="24.75" customHeight="1" x14ac:dyDescent="0.25">
      <c r="C63" s="119"/>
      <c r="P63" s="120"/>
      <c r="U63" s="121"/>
      <c r="V63" s="122" t="s">
        <v>169</v>
      </c>
      <c r="AL63" s="122" t="s">
        <v>166</v>
      </c>
      <c r="BB63" s="122" t="s">
        <v>167</v>
      </c>
      <c r="BS63" s="122" t="s">
        <v>168</v>
      </c>
      <c r="CI63" s="122" t="s">
        <v>168</v>
      </c>
    </row>
    <row r="64" spans="1:104" ht="24.75" customHeight="1" x14ac:dyDescent="0.25">
      <c r="C64" s="290" t="s">
        <v>132</v>
      </c>
      <c r="P64" s="120"/>
      <c r="U64" s="121"/>
      <c r="V64" s="122"/>
      <c r="BB64" s="122"/>
      <c r="BR64" s="122"/>
      <c r="CH64" s="122"/>
      <c r="CZ64" s="122"/>
    </row>
    <row r="65" spans="3:22" ht="56.25" customHeight="1" x14ac:dyDescent="0.25">
      <c r="C65" s="119"/>
      <c r="D65" s="343" t="s">
        <v>79</v>
      </c>
      <c r="E65" s="343"/>
      <c r="F65" s="343" t="s">
        <v>72</v>
      </c>
      <c r="G65" s="343"/>
      <c r="H65" s="343" t="s">
        <v>30</v>
      </c>
      <c r="I65" s="343"/>
      <c r="J65" s="404" t="s">
        <v>99</v>
      </c>
      <c r="K65" s="404"/>
      <c r="L65" s="404" t="s">
        <v>100</v>
      </c>
      <c r="M65" s="404"/>
      <c r="N65" s="404" t="s">
        <v>96</v>
      </c>
      <c r="O65" s="404"/>
      <c r="P65" s="404" t="s">
        <v>97</v>
      </c>
      <c r="Q65" s="404"/>
      <c r="U65" s="121"/>
      <c r="V65" s="123"/>
    </row>
    <row r="66" spans="3:22" ht="17.25" customHeight="1" x14ac:dyDescent="0.25">
      <c r="C66" s="100" t="s">
        <v>32</v>
      </c>
      <c r="D66" s="419">
        <f>Talnagögn!AH211/Talnagögn!$AH$215</f>
        <v>0.62035352920204834</v>
      </c>
      <c r="E66" s="407"/>
      <c r="F66" s="407">
        <f>Talnagögn!AH211/Talnagögn!AG211-1</f>
        <v>5.6571800197450672E-2</v>
      </c>
      <c r="G66" s="407"/>
      <c r="H66" s="407">
        <f>Talnagögn!AH211/Talnagögn!R211-1</f>
        <v>-0.17391327666620304</v>
      </c>
      <c r="I66" s="407"/>
      <c r="J66" s="407">
        <f>Talnagögn!AQ217/Talnagögn!R211-1</f>
        <v>-0.31485990847694212</v>
      </c>
      <c r="K66" s="407"/>
      <c r="L66" s="407">
        <f>Talnagögn!AQ223/Talnagögn!R211-1</f>
        <v>-0.33233782593639116</v>
      </c>
      <c r="M66" s="407"/>
      <c r="N66" s="407">
        <f>Talnagögn!AQ217/Talnagögn!AH211-1</f>
        <v>-0.17061965509132959</v>
      </c>
      <c r="O66" s="407"/>
      <c r="P66" s="407">
        <f>Talnagögn!AQ223/Talnagögn!AH211-1</f>
        <v>-0.19177714009352687</v>
      </c>
      <c r="Q66" s="407"/>
      <c r="U66" s="121"/>
      <c r="V66" s="123"/>
    </row>
    <row r="67" spans="3:22" ht="17.25" customHeight="1" x14ac:dyDescent="0.25">
      <c r="C67" s="124" t="s">
        <v>33</v>
      </c>
      <c r="D67" s="407">
        <f>Talnagögn!AH212/Talnagögn!$AH$215</f>
        <v>6.2070844103367412E-2</v>
      </c>
      <c r="E67" s="407"/>
      <c r="F67" s="407">
        <f>Talnagögn!AH212/Talnagögn!AG212-1</f>
        <v>-0.18120572121451839</v>
      </c>
      <c r="G67" s="407"/>
      <c r="H67" s="407">
        <f>Talnagögn!AH212/Talnagögn!R212-1</f>
        <v>0.34830561403078075</v>
      </c>
      <c r="I67" s="407"/>
      <c r="J67" s="407">
        <f>Talnagögn!AQ218/Talnagögn!AH212-1</f>
        <v>-0.53592827864805637</v>
      </c>
      <c r="K67" s="407"/>
      <c r="L67" s="407">
        <f>Talnagögn!AQ224/Talnagögn!AH212-1</f>
        <v>-0.53592827864805637</v>
      </c>
      <c r="M67" s="407"/>
      <c r="N67" s="407">
        <f>Talnagögn!AQ218/Talnagögn!AH212-1</f>
        <v>-0.53592827864805637</v>
      </c>
      <c r="O67" s="407"/>
      <c r="P67" s="407">
        <f>Talnagögn!AQ224/Talnagögn!AH212-1</f>
        <v>-0.53592827864805637</v>
      </c>
      <c r="Q67" s="407"/>
      <c r="U67" s="121"/>
      <c r="V67" s="123"/>
    </row>
    <row r="68" spans="3:22" ht="17.25" customHeight="1" x14ac:dyDescent="0.25">
      <c r="C68" s="100" t="s">
        <v>9</v>
      </c>
      <c r="D68" s="410">
        <f>Talnagögn!AH213/Talnagögn!$AH$215</f>
        <v>0.22161906926459057</v>
      </c>
      <c r="E68" s="407"/>
      <c r="F68" s="407">
        <f>Talnagögn!AH213/Talnagögn!AG213-1</f>
        <v>4.9628064008879758E-3</v>
      </c>
      <c r="G68" s="407"/>
      <c r="H68" s="407">
        <f>Talnagögn!AH213/Talnagögn!R213-1</f>
        <v>1.5210460627892664E-2</v>
      </c>
      <c r="I68" s="407"/>
      <c r="J68" s="407">
        <f>Talnagögn!AQ219/Talnagögn!AH213-1</f>
        <v>-2.3803567461136987E-2</v>
      </c>
      <c r="K68" s="407"/>
      <c r="L68" s="407">
        <f>Talnagögn!AQ225/Talnagögn!AH213-1</f>
        <v>-2.3803567461136987E-2</v>
      </c>
      <c r="M68" s="407"/>
      <c r="N68" s="407">
        <f>Talnagögn!AQ219/Talnagögn!AH213-1</f>
        <v>-2.3803567461136987E-2</v>
      </c>
      <c r="O68" s="407"/>
      <c r="P68" s="407">
        <f>Talnagögn!AQ225/Talnagögn!AH213-1</f>
        <v>-2.3803567461136987E-2</v>
      </c>
      <c r="Q68" s="407"/>
      <c r="U68" s="121"/>
      <c r="V68" s="123"/>
    </row>
    <row r="69" spans="3:22" ht="17.25" customHeight="1" x14ac:dyDescent="0.25">
      <c r="C69" s="100" t="s">
        <v>13</v>
      </c>
      <c r="D69" s="413">
        <f>Talnagögn!AH214/Talnagögn!$AH$215</f>
        <v>9.5956557429993886E-2</v>
      </c>
      <c r="E69" s="407"/>
      <c r="F69" s="407">
        <f>Talnagögn!AH214/Talnagögn!AG214-1</f>
        <v>1.0640613413596789E-2</v>
      </c>
      <c r="G69" s="407"/>
      <c r="H69" s="407">
        <f>Talnagögn!AH214/Talnagögn!R214-1</f>
        <v>-0.20979136083624328</v>
      </c>
      <c r="I69" s="407"/>
      <c r="J69" s="407">
        <f>Talnagögn!AQ220/Talnagögn!AH214-1</f>
        <v>-0.1686865926783524</v>
      </c>
      <c r="K69" s="407"/>
      <c r="L69" s="407">
        <f>Talnagögn!AQ226/Talnagögn!AH214-1</f>
        <v>-0.1686865926783524</v>
      </c>
      <c r="M69" s="407"/>
      <c r="N69" s="407">
        <f>Talnagögn!AQ220/Talnagögn!AH214-1</f>
        <v>-0.1686865926783524</v>
      </c>
      <c r="O69" s="407"/>
      <c r="P69" s="407">
        <f>Talnagögn!AQ226/Talnagögn!AH214-1</f>
        <v>-0.1686865926783524</v>
      </c>
      <c r="Q69" s="407"/>
      <c r="U69" s="121"/>
      <c r="V69" s="123"/>
    </row>
    <row r="70" spans="3:22" ht="17.25" customHeight="1" x14ac:dyDescent="0.25">
      <c r="C70" s="125" t="s">
        <v>4</v>
      </c>
      <c r="D70" s="411">
        <f>Talnagögn!AH215/Talnagögn!$AH$215</f>
        <v>1</v>
      </c>
      <c r="E70" s="411"/>
      <c r="F70" s="411">
        <f>Talnagögn!AH215/Talnagögn!AG215-1</f>
        <v>2.2059510273498395E-2</v>
      </c>
      <c r="G70" s="411"/>
      <c r="H70" s="411">
        <f>Talnagögn!AH215/Talnagögn!R215-1</f>
        <v>-0.12027684121952664</v>
      </c>
      <c r="I70" s="411"/>
      <c r="J70" s="411">
        <f>Talnagögn!AQ221/Talnagögn!R215-1</f>
        <v>-0.26153569109416019</v>
      </c>
      <c r="K70" s="411"/>
      <c r="L70" s="411">
        <f>Talnagögn!AQ227/Talnagögn!R215-1</f>
        <v>-0.27308216355113146</v>
      </c>
      <c r="M70" s="411"/>
      <c r="N70" s="411">
        <f>Talnagögn!AQ221/Talnagögn!AH215-1</f>
        <v>-0.16057193500561628</v>
      </c>
      <c r="O70" s="411"/>
      <c r="P70" s="411">
        <f>Talnagögn!AQ227/Talnagögn!AH215-1</f>
        <v>-0.17369705549576875</v>
      </c>
      <c r="Q70" s="411"/>
      <c r="U70" s="121"/>
      <c r="V70" s="123"/>
    </row>
    <row r="71" spans="3:22" ht="17.25" customHeight="1" x14ac:dyDescent="0.25">
      <c r="C71" s="106" t="s">
        <v>102</v>
      </c>
      <c r="D71" s="412"/>
      <c r="E71" s="411"/>
      <c r="F71" s="411"/>
      <c r="G71" s="411"/>
      <c r="H71" s="411"/>
      <c r="I71" s="411"/>
      <c r="J71" s="411">
        <f>Talnagögn!AQ221/Talnagögn!R230-1</f>
        <v>-0.24464451035186241</v>
      </c>
      <c r="K71" s="411"/>
      <c r="L71" s="411">
        <f>Talnagögn!AQ227/Talnagögn!R230-1</f>
        <v>-0.25645508975463271</v>
      </c>
      <c r="M71" s="411"/>
      <c r="N71" s="411"/>
      <c r="O71" s="411"/>
      <c r="P71" s="411"/>
      <c r="Q71" s="411"/>
      <c r="U71" s="121"/>
      <c r="V71" s="123"/>
    </row>
    <row r="72" spans="3:22" ht="17.25" customHeight="1" x14ac:dyDescent="0.25">
      <c r="C72" s="106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U72" s="121"/>
      <c r="V72" s="123"/>
    </row>
    <row r="73" spans="3:22" s="126" customFormat="1" ht="17.25" customHeight="1" x14ac:dyDescent="0.35">
      <c r="C73" s="110" t="s">
        <v>133</v>
      </c>
      <c r="D73" s="127"/>
      <c r="F73" s="128"/>
      <c r="G73" s="129"/>
      <c r="U73" s="130"/>
      <c r="V73" s="131"/>
    </row>
    <row r="74" spans="3:22" s="126" customFormat="1" ht="17.25" customHeight="1" x14ac:dyDescent="0.35">
      <c r="C74" s="110" t="s">
        <v>134</v>
      </c>
      <c r="D74" s="127"/>
      <c r="F74" s="128"/>
      <c r="G74" s="129"/>
      <c r="U74" s="130"/>
      <c r="V74" s="131"/>
    </row>
    <row r="75" spans="3:22" s="126" customFormat="1" ht="17.25" customHeight="1" x14ac:dyDescent="0.25">
      <c r="C75" s="110"/>
      <c r="D75" s="127"/>
      <c r="F75" s="128"/>
      <c r="G75" s="129"/>
      <c r="U75" s="130"/>
      <c r="V75" s="131"/>
    </row>
    <row r="76" spans="3:22" s="126" customFormat="1" ht="17.25" customHeight="1" x14ac:dyDescent="0.25">
      <c r="C76" s="110"/>
      <c r="D76" s="127"/>
      <c r="F76" s="128"/>
      <c r="G76" s="129"/>
      <c r="U76" s="130"/>
      <c r="V76" s="131"/>
    </row>
    <row r="77" spans="3:22" s="126" customFormat="1" ht="30.75" x14ac:dyDescent="0.25">
      <c r="C77" s="290" t="s">
        <v>165</v>
      </c>
      <c r="D77" s="127"/>
      <c r="F77" s="128"/>
      <c r="G77" s="129"/>
      <c r="U77" s="130"/>
      <c r="V77" s="131"/>
    </row>
    <row r="78" spans="3:22" s="126" customFormat="1" ht="56.25" customHeight="1" x14ac:dyDescent="0.25">
      <c r="C78" s="119"/>
      <c r="D78" s="343" t="s">
        <v>79</v>
      </c>
      <c r="E78" s="343"/>
      <c r="F78" s="343" t="s">
        <v>72</v>
      </c>
      <c r="G78" s="343"/>
      <c r="H78" s="343" t="s">
        <v>30</v>
      </c>
      <c r="I78" s="343"/>
      <c r="J78" s="404" t="s">
        <v>99</v>
      </c>
      <c r="K78" s="404"/>
      <c r="L78" s="404" t="s">
        <v>100</v>
      </c>
      <c r="M78" s="404"/>
      <c r="N78" s="404" t="s">
        <v>96</v>
      </c>
      <c r="O78" s="404"/>
      <c r="P78" s="404" t="s">
        <v>97</v>
      </c>
      <c r="Q78" s="404"/>
      <c r="U78" s="130"/>
      <c r="V78" s="131"/>
    </row>
    <row r="79" spans="3:22" s="126" customFormat="1" ht="17.25" customHeight="1" x14ac:dyDescent="0.25">
      <c r="C79" s="100" t="s">
        <v>32</v>
      </c>
      <c r="D79" s="132">
        <f>Talnagögn!AH211</f>
        <v>1735.696706863899</v>
      </c>
      <c r="E79" s="133"/>
      <c r="F79" s="133">
        <f>Talnagögn!AH211-Talnagögn!AG211</f>
        <v>92.934041288748858</v>
      </c>
      <c r="G79" s="133"/>
      <c r="H79" s="133">
        <f>Talnagögn!AH211-Talnagögn!R211</f>
        <v>-365.41042612479555</v>
      </c>
      <c r="I79" s="133"/>
      <c r="J79" s="133">
        <f>Talnagögn!AQ217-Talnagögn!R211</f>
        <v>-661.55439959307068</v>
      </c>
      <c r="K79" s="133"/>
      <c r="L79" s="133">
        <f>Talnagögn!AQ223-Talnagögn!R211</f>
        <v>-698.27737663690664</v>
      </c>
      <c r="M79" s="133"/>
      <c r="N79" s="133">
        <f>Talnagögn!AQ217-Talnagögn!AH211</f>
        <v>-296.14397346827514</v>
      </c>
      <c r="O79" s="133"/>
      <c r="P79" s="133">
        <f>Talnagögn!AQ223-Talnagögn!AH211</f>
        <v>-332.86695051211109</v>
      </c>
      <c r="Q79" s="133"/>
      <c r="U79" s="130"/>
      <c r="V79" s="131"/>
    </row>
    <row r="80" spans="3:22" s="126" customFormat="1" ht="17.25" customHeight="1" x14ac:dyDescent="0.25">
      <c r="C80" s="100" t="s">
        <v>33</v>
      </c>
      <c r="D80" s="134">
        <f>Talnagögn!AH212</f>
        <v>173.66897201512938</v>
      </c>
      <c r="E80" s="133"/>
      <c r="F80" s="133">
        <f>Talnagögn!AH212-Talnagögn!AG212</f>
        <v>-38.434332215003678</v>
      </c>
      <c r="G80" s="133"/>
      <c r="H80" s="133">
        <f>Talnagögn!AH212-Talnagögn!R212</f>
        <v>44.863625357895444</v>
      </c>
      <c r="I80" s="133"/>
      <c r="J80" s="133">
        <f>Talnagögn!AQ218-Talnagögn!R212</f>
        <v>-48.210487868750306</v>
      </c>
      <c r="K80" s="133"/>
      <c r="L80" s="133">
        <f>Talnagögn!AQ224-Talnagögn!R212</f>
        <v>-48.210487868750306</v>
      </c>
      <c r="M80" s="133"/>
      <c r="N80" s="133">
        <f>Talnagögn!AQ218-Talnagögn!AH212</f>
        <v>-93.07411322664575</v>
      </c>
      <c r="O80" s="133"/>
      <c r="P80" s="133">
        <f>Talnagögn!AQ224-Talnagögn!AH212</f>
        <v>-93.07411322664575</v>
      </c>
      <c r="Q80" s="133"/>
      <c r="U80" s="130"/>
      <c r="V80" s="131"/>
    </row>
    <row r="81" spans="1:55" s="126" customFormat="1" ht="17.25" customHeight="1" x14ac:dyDescent="0.25">
      <c r="C81" s="100" t="s">
        <v>9</v>
      </c>
      <c r="D81" s="135">
        <f>Talnagögn!AH213</f>
        <v>620.07141185378475</v>
      </c>
      <c r="E81" s="133"/>
      <c r="F81" s="133">
        <f>Talnagögn!AH213-Talnagögn!AG213</f>
        <v>3.0620977733260588</v>
      </c>
      <c r="G81" s="133"/>
      <c r="H81" s="133">
        <f>Talnagögn!AH213-Talnagögn!R213</f>
        <v>9.290262622639375</v>
      </c>
      <c r="I81" s="133"/>
      <c r="J81" s="133">
        <f>Talnagögn!AQ219-Talnagögn!R213</f>
        <v>-5.4696490601446612</v>
      </c>
      <c r="K81" s="133"/>
      <c r="L81" s="133">
        <f>Talnagögn!AQ225-Talnagögn!R213</f>
        <v>-5.4696490601446612</v>
      </c>
      <c r="M81" s="133"/>
      <c r="N81" s="133">
        <f>Talnagögn!AQ219-Talnagögn!AH213</f>
        <v>-14.759911682784036</v>
      </c>
      <c r="O81" s="133"/>
      <c r="P81" s="133">
        <f>Talnagögn!AQ225-Talnagögn!AH213</f>
        <v>-14.759911682784036</v>
      </c>
      <c r="Q81" s="133"/>
      <c r="U81" s="130"/>
      <c r="V81" s="131"/>
    </row>
    <row r="82" spans="1:55" s="126" customFormat="1" ht="17.25" customHeight="1" x14ac:dyDescent="0.25">
      <c r="C82" s="100" t="s">
        <v>13</v>
      </c>
      <c r="D82" s="136">
        <f>Talnagögn!AH214</f>
        <v>268.4783319399661</v>
      </c>
      <c r="E82" s="133"/>
      <c r="F82" s="133">
        <f>Talnagögn!AH214-Talnagögn!AG214</f>
        <v>2.8266963569287782</v>
      </c>
      <c r="G82" s="133"/>
      <c r="H82" s="133">
        <f>Talnagögn!AH214-Talnagögn!R214</f>
        <v>-71.277928158740224</v>
      </c>
      <c r="I82" s="133"/>
      <c r="J82" s="133">
        <f>Talnagögn!AQ220-Talnagögn!R214</f>
        <v>-116.56662318166076</v>
      </c>
      <c r="K82" s="133"/>
      <c r="L82" s="133">
        <f>Talnagögn!AQ226-Talnagögn!R214</f>
        <v>-116.56662318166076</v>
      </c>
      <c r="M82" s="133"/>
      <c r="N82" s="133">
        <f>Talnagögn!AQ220-Talnagögn!AH214</f>
        <v>-45.288695022920535</v>
      </c>
      <c r="O82" s="133"/>
      <c r="P82" s="133">
        <f>Talnagögn!AQ226-Talnagögn!AH214</f>
        <v>-45.288695022920535</v>
      </c>
      <c r="Q82" s="133"/>
      <c r="U82" s="130"/>
      <c r="V82" s="131"/>
    </row>
    <row r="83" spans="1:55" s="126" customFormat="1" ht="17.25" customHeight="1" x14ac:dyDescent="0.25">
      <c r="C83" s="119" t="s">
        <v>4</v>
      </c>
      <c r="D83" s="137">
        <f>Talnagögn!AH215</f>
        <v>2797.9154226727787</v>
      </c>
      <c r="E83" s="138"/>
      <c r="F83" s="138">
        <f>Talnagögn!AH215-Talnagögn!AG215</f>
        <v>60.38850320399979</v>
      </c>
      <c r="G83" s="138"/>
      <c r="H83" s="138">
        <f>Talnagögn!AH215-Talnagögn!R215</f>
        <v>-382.53446630300095</v>
      </c>
      <c r="I83" s="138"/>
      <c r="J83" s="138">
        <f>Talnagögn!AQ221-Talnagögn!R215</f>
        <v>-831.80115970362567</v>
      </c>
      <c r="K83" s="138"/>
      <c r="L83" s="138">
        <f>Talnagögn!AQ227-Talnagögn!R215</f>
        <v>-868.52413674746185</v>
      </c>
      <c r="M83" s="138"/>
      <c r="N83" s="138">
        <f>Talnagögn!AQ221-Talnagögn!AH215</f>
        <v>-449.26669340062472</v>
      </c>
      <c r="O83" s="138"/>
      <c r="P83" s="138">
        <f>Talnagögn!AQ227-Talnagögn!AH215</f>
        <v>-485.9896704444609</v>
      </c>
      <c r="Q83" s="133"/>
      <c r="U83" s="130"/>
      <c r="V83" s="131"/>
    </row>
    <row r="84" spans="1:55" s="126" customFormat="1" ht="17.25" customHeight="1" x14ac:dyDescent="0.25">
      <c r="C84" s="139" t="s">
        <v>102</v>
      </c>
      <c r="D84" s="137"/>
      <c r="E84" s="138"/>
      <c r="F84" s="138"/>
      <c r="G84" s="138"/>
      <c r="H84" s="138"/>
      <c r="I84" s="138"/>
      <c r="J84" s="138">
        <f>Talnagögn!AQ251-Talnagögn!R262</f>
        <v>-760.68027072784616</v>
      </c>
      <c r="K84" s="138"/>
      <c r="L84" s="138"/>
      <c r="M84" s="138"/>
      <c r="N84" s="138"/>
      <c r="O84" s="138"/>
      <c r="P84" s="138"/>
      <c r="Q84" s="133"/>
      <c r="U84" s="130"/>
      <c r="V84" s="131"/>
    </row>
    <row r="85" spans="1:55" s="126" customFormat="1" ht="17.25" customHeight="1" x14ac:dyDescent="0.25">
      <c r="C85" s="106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1"/>
      <c r="U85" s="130"/>
      <c r="V85" s="131"/>
    </row>
    <row r="86" spans="1:55" s="126" customFormat="1" ht="17.25" customHeight="1" x14ac:dyDescent="0.35">
      <c r="C86" s="110" t="s">
        <v>133</v>
      </c>
      <c r="D86" s="127"/>
      <c r="F86" s="128"/>
      <c r="G86" s="129"/>
      <c r="U86" s="130"/>
      <c r="V86" s="131"/>
    </row>
    <row r="87" spans="1:55" ht="17.25" customHeight="1" x14ac:dyDescent="0.35">
      <c r="C87" s="110" t="s">
        <v>134</v>
      </c>
      <c r="D87" s="127"/>
      <c r="E87" s="126"/>
      <c r="F87" s="128"/>
      <c r="G87" s="129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U87" s="121"/>
      <c r="V87" s="123"/>
    </row>
    <row r="88" spans="1:55" ht="17.25" customHeight="1" x14ac:dyDescent="0.25">
      <c r="C88" s="142" t="s">
        <v>63</v>
      </c>
      <c r="D88" s="143"/>
      <c r="F88" s="144"/>
      <c r="G88" s="145"/>
      <c r="U88" s="121"/>
      <c r="V88" s="123"/>
    </row>
    <row r="89" spans="1:55" s="126" customFormat="1" ht="17.100000000000001" customHeight="1" x14ac:dyDescent="0.25">
      <c r="D89" s="146"/>
      <c r="E89" s="146"/>
      <c r="F89" s="146"/>
      <c r="G89" s="146"/>
    </row>
    <row r="90" spans="1:55" ht="15.6" customHeight="1" x14ac:dyDescent="0.25">
      <c r="C90" s="147"/>
    </row>
    <row r="91" spans="1:55" s="197" customFormat="1" ht="65.099999999999994" customHeight="1" x14ac:dyDescent="0.25">
      <c r="A91" s="305"/>
      <c r="B91" s="305"/>
      <c r="C91" s="196" t="s">
        <v>90</v>
      </c>
      <c r="D91" s="196"/>
      <c r="E91" s="196"/>
      <c r="F91" s="196"/>
      <c r="G91" s="196"/>
      <c r="H91" s="196"/>
      <c r="I91" s="196"/>
      <c r="J91" s="196"/>
      <c r="AK91" s="198"/>
      <c r="AL91" s="198"/>
      <c r="AM91" s="198"/>
      <c r="AN91" s="198"/>
    </row>
    <row r="92" spans="1:55" ht="15.6" customHeight="1" x14ac:dyDescent="0.25"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</row>
    <row r="93" spans="1:55" ht="23.25" customHeight="1" x14ac:dyDescent="0.25">
      <c r="C93" s="149"/>
      <c r="D93" s="150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V93" s="122" t="s">
        <v>82</v>
      </c>
      <c r="AE93" s="148"/>
      <c r="AF93" s="148"/>
      <c r="AG93" s="148"/>
      <c r="AH93" s="148"/>
      <c r="AI93" s="148"/>
      <c r="AJ93" s="148"/>
      <c r="AK93" s="148"/>
      <c r="AL93" s="122" t="s">
        <v>82</v>
      </c>
      <c r="AM93" s="148"/>
      <c r="AN93" s="148"/>
      <c r="AO93" s="148"/>
      <c r="AP93" s="148"/>
      <c r="AQ93" s="148"/>
      <c r="AR93" s="148"/>
      <c r="AS93" s="148"/>
      <c r="AT93" s="148"/>
      <c r="AU93" s="148"/>
      <c r="BC93" s="122" t="s">
        <v>120</v>
      </c>
    </row>
    <row r="94" spans="1:55" ht="23.25" customHeight="1" x14ac:dyDescent="0.25">
      <c r="B94" s="122"/>
      <c r="C94" s="290" t="s">
        <v>131</v>
      </c>
      <c r="D94" s="150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V94" s="122"/>
      <c r="AE94" s="148"/>
      <c r="AF94" s="148"/>
      <c r="AG94" s="148"/>
      <c r="AH94" s="148"/>
      <c r="AI94" s="148"/>
      <c r="AJ94" s="148"/>
      <c r="AK94" s="148"/>
      <c r="AL94" s="122"/>
      <c r="AM94" s="148"/>
      <c r="AN94" s="148"/>
      <c r="AO94" s="148"/>
      <c r="AP94" s="148"/>
      <c r="AQ94" s="148"/>
      <c r="AR94" s="148"/>
      <c r="AS94" s="148"/>
      <c r="AT94" s="148"/>
      <c r="AU94" s="148"/>
      <c r="BB94" s="122"/>
    </row>
    <row r="95" spans="1:55" ht="60" customHeight="1" x14ac:dyDescent="0.25">
      <c r="C95" s="126"/>
      <c r="D95" s="343" t="s">
        <v>79</v>
      </c>
      <c r="E95" s="343"/>
      <c r="F95" s="404" t="s">
        <v>72</v>
      </c>
      <c r="G95" s="404"/>
      <c r="H95" s="404" t="s">
        <v>30</v>
      </c>
      <c r="I95" s="404"/>
      <c r="J95" s="404" t="s">
        <v>99</v>
      </c>
      <c r="K95" s="404"/>
      <c r="L95" s="404" t="s">
        <v>100</v>
      </c>
      <c r="M95" s="404"/>
      <c r="N95" s="404" t="s">
        <v>96</v>
      </c>
      <c r="O95" s="404"/>
      <c r="P95" s="404" t="s">
        <v>97</v>
      </c>
      <c r="Q95" s="404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</row>
    <row r="96" spans="1:55" ht="15" customHeight="1" thickBot="1" x14ac:dyDescent="0.3">
      <c r="C96" s="126"/>
      <c r="D96" s="160"/>
      <c r="E96" s="160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</row>
    <row r="97" spans="2:47" ht="17.25" customHeight="1" thickTop="1" thickBot="1" x14ac:dyDescent="0.3">
      <c r="C97" s="167" t="s">
        <v>1</v>
      </c>
      <c r="D97" s="424">
        <f>Talnagögn!$AH$233/Talnagögn!$AH$241</f>
        <v>0.30723031887173113</v>
      </c>
      <c r="E97" s="420"/>
      <c r="F97" s="420">
        <f>Talnagögn!AH233/Talnagögn!AG233-1</f>
        <v>3.4943364038461988E-2</v>
      </c>
      <c r="G97" s="420"/>
      <c r="H97" s="420">
        <f>Talnagögn!AH233/Talnagögn!R233-1</f>
        <v>0.1092318566177426</v>
      </c>
      <c r="I97" s="420"/>
      <c r="J97" s="420">
        <f>Talnagögn!AQ243/Talnagögn!R233-1</f>
        <v>-7.4881649480941226E-2</v>
      </c>
      <c r="K97" s="420"/>
      <c r="L97" s="420">
        <f>Talnagögn!AQ253/Talnagögn!R233-1</f>
        <v>-0.12226890547536584</v>
      </c>
      <c r="M97" s="420"/>
      <c r="N97" s="420">
        <f>Talnagögn!AQ243/Talnagögn!AH233-1</f>
        <v>-0.16598288716669263</v>
      </c>
      <c r="O97" s="420"/>
      <c r="P97" s="420">
        <f>Talnagögn!AQ253/Talnagögn!AH233-1</f>
        <v>-0.20870367246663646</v>
      </c>
      <c r="Q97" s="420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</row>
    <row r="98" spans="2:47" ht="17.25" customHeight="1" thickTop="1" x14ac:dyDescent="0.25">
      <c r="C98" s="168" t="s">
        <v>0</v>
      </c>
      <c r="D98" s="423">
        <f>Talnagögn!$AH$234/Talnagögn!$AH$241</f>
        <v>0.20521745236603872</v>
      </c>
      <c r="E98" s="420"/>
      <c r="F98" s="420">
        <f>Talnagögn!AH234/Talnagögn!AG234-1</f>
        <v>0.12696417991466613</v>
      </c>
      <c r="G98" s="420"/>
      <c r="H98" s="420">
        <f>Talnagögn!AH234/Talnagögn!R234-1</f>
        <v>-0.22645857869811403</v>
      </c>
      <c r="I98" s="420"/>
      <c r="J98" s="420">
        <f>Talnagögn!AQ244/Talnagögn!R234-1</f>
        <v>-0.38241785235466663</v>
      </c>
      <c r="K98" s="420"/>
      <c r="L98" s="420">
        <f>Talnagögn!AQ254/Talnagögn!R234-1</f>
        <v>-0.38241785235466663</v>
      </c>
      <c r="M98" s="420"/>
      <c r="N98" s="420">
        <f>Talnagögn!AQ244/Talnagögn!AH234-1</f>
        <v>-0.20161722354062173</v>
      </c>
      <c r="O98" s="420"/>
      <c r="P98" s="420">
        <f>Talnagögn!AQ254/Talnagögn!AH234-1</f>
        <v>-0.20161722354062173</v>
      </c>
      <c r="Q98" s="420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</row>
    <row r="99" spans="2:47" ht="17.25" customHeight="1" x14ac:dyDescent="0.25">
      <c r="C99" s="164" t="s">
        <v>9</v>
      </c>
      <c r="D99" s="422">
        <f>Talnagögn!$AH$235/Talnagögn!$AH$241</f>
        <v>0.22161906926459057</v>
      </c>
      <c r="E99" s="420"/>
      <c r="F99" s="420">
        <f>Talnagögn!AH235/Talnagögn!AG235-1</f>
        <v>4.9628064008879758E-3</v>
      </c>
      <c r="G99" s="420"/>
      <c r="H99" s="420">
        <f>Talnagögn!AH235/Talnagögn!R235-1</f>
        <v>1.5210460627892664E-2</v>
      </c>
      <c r="I99" s="420"/>
      <c r="J99" s="420">
        <f>Talnagögn!AQ245/Talnagögn!R235-1</f>
        <v>-8.9551700589153294E-3</v>
      </c>
      <c r="K99" s="420"/>
      <c r="L99" s="420">
        <f>Talnagögn!AQ255/Talnagögn!R235-1</f>
        <v>-8.9551700589153294E-3</v>
      </c>
      <c r="M99" s="420"/>
      <c r="N99" s="420">
        <f>Talnagögn!AQ245/Talnagögn!AH235-1</f>
        <v>-2.3803567461136987E-2</v>
      </c>
      <c r="O99" s="420"/>
      <c r="P99" s="420">
        <f>Talnagögn!AQ255/Talnagögn!AH235-1</f>
        <v>-2.3803567461136987E-2</v>
      </c>
      <c r="Q99" s="420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</row>
    <row r="100" spans="2:47" ht="17.25" customHeight="1" x14ac:dyDescent="0.25">
      <c r="C100" s="169" t="s">
        <v>15</v>
      </c>
      <c r="D100" s="420">
        <f>Talnagögn!$AH$236/Talnagögn!$AH$241</f>
        <v>7.4048358969599701E-2</v>
      </c>
      <c r="E100" s="420"/>
      <c r="F100" s="420">
        <f>Talnagögn!AH236/Talnagögn!AG236-1</f>
        <v>-1.6369193858549735E-3</v>
      </c>
      <c r="G100" s="420"/>
      <c r="H100" s="420">
        <f>Talnagögn!AH236/Talnagögn!R236-1</f>
        <v>-0.21075305756449914</v>
      </c>
      <c r="I100" s="420"/>
      <c r="J100" s="420">
        <f>Talnagögn!AQ246/Talnagögn!R236-1</f>
        <v>-0.42700381349268668</v>
      </c>
      <c r="K100" s="420"/>
      <c r="L100" s="420">
        <f>Talnagögn!AQ256/Talnagögn!R236-1</f>
        <v>-0.42700381349268668</v>
      </c>
      <c r="M100" s="420"/>
      <c r="N100" s="420">
        <f>Talnagögn!AQ246/Talnagögn!AH236-1</f>
        <v>-0.27399631763015675</v>
      </c>
      <c r="O100" s="420"/>
      <c r="P100" s="420">
        <f>Talnagögn!AQ256/Talnagögn!AH236-1</f>
        <v>-0.27399631763015675</v>
      </c>
      <c r="Q100" s="420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</row>
    <row r="101" spans="2:47" ht="17.25" customHeight="1" x14ac:dyDescent="0.25">
      <c r="C101" s="170" t="s">
        <v>135</v>
      </c>
      <c r="D101" s="421">
        <f>Talnagögn!$AH$237/Talnagögn!$AH$241</f>
        <v>5.6224362709371964E-2</v>
      </c>
      <c r="E101" s="420"/>
      <c r="F101" s="420">
        <f>Talnagögn!AH237/Talnagögn!AG237-1</f>
        <v>-0.19605147743281726</v>
      </c>
      <c r="G101" s="420"/>
      <c r="H101" s="420">
        <f>Talnagögn!AH237/Talnagögn!R237-1</f>
        <v>1.7482480969666949</v>
      </c>
      <c r="I101" s="420"/>
      <c r="J101" s="420">
        <f>Talnagögn!AQ247/Talnagögn!R237-1</f>
        <v>9.8379871938863772E-2</v>
      </c>
      <c r="K101" s="420"/>
      <c r="L101" s="420">
        <f>Talnagögn!AQ257/Talnagögn!R237-1</f>
        <v>9.8379871938863772E-2</v>
      </c>
      <c r="M101" s="420"/>
      <c r="N101" s="420">
        <f>Talnagögn!AQ247/Talnagögn!AH237-1</f>
        <v>-0.60033452833054946</v>
      </c>
      <c r="O101" s="420"/>
      <c r="P101" s="420">
        <f>Talnagögn!AQ257/Talnagögn!AH237-1</f>
        <v>-0.60033452833054946</v>
      </c>
      <c r="Q101" s="420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</row>
    <row r="102" spans="2:47" ht="17.25" customHeight="1" x14ac:dyDescent="0.25">
      <c r="C102" s="164" t="s">
        <v>2</v>
      </c>
      <c r="D102" s="427">
        <f>Talnagögn!$AH$238/Talnagögn!$AH$241</f>
        <v>6.4229175243735434E-2</v>
      </c>
      <c r="E102" s="420"/>
      <c r="F102" s="420">
        <f>Talnagögn!AH238/Talnagögn!AG238-1</f>
        <v>2.8961625065488938E-3</v>
      </c>
      <c r="G102" s="420"/>
      <c r="H102" s="420">
        <f>Talnagögn!AH238/Talnagögn!R238-1</f>
        <v>0.5046192404697214</v>
      </c>
      <c r="I102" s="420"/>
      <c r="J102" s="420">
        <f>Talnagögn!AQ248/Talnagögn!R238-1</f>
        <v>-6.8102359499171095E-2</v>
      </c>
      <c r="K102" s="420"/>
      <c r="L102" s="420">
        <f>Talnagögn!AQ258/Talnagögn!R238-1</f>
        <v>-6.8102359499171095E-2</v>
      </c>
      <c r="M102" s="420"/>
      <c r="N102" s="420">
        <f>Talnagögn!AQ248/Talnagögn!AH238-1</f>
        <v>-0.38064221469751824</v>
      </c>
      <c r="O102" s="420"/>
      <c r="P102" s="420">
        <f>Talnagögn!AQ258/Talnagögn!AH238-1</f>
        <v>-0.38064221469751824</v>
      </c>
      <c r="Q102" s="420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</row>
    <row r="103" spans="2:47" ht="17.25" customHeight="1" x14ac:dyDescent="0.25">
      <c r="C103" s="164" t="s">
        <v>18</v>
      </c>
      <c r="D103" s="426">
        <f>Talnagögn!$AH$239/Talnagögn!$AH$241</f>
        <v>2.1548890129352575E-2</v>
      </c>
      <c r="E103" s="420"/>
      <c r="F103" s="420">
        <f>Talnagögn!AH239/Talnagögn!AG239-1</f>
        <v>-4.3788121363167676E-2</v>
      </c>
      <c r="G103" s="420"/>
      <c r="H103" s="420">
        <f>Talnagögn!AH239/Talnagögn!R239-1</f>
        <v>-0.74548809720347808</v>
      </c>
      <c r="I103" s="420"/>
      <c r="J103" s="420">
        <f>Talnagögn!AQ249/Talnagögn!R239-1</f>
        <v>-0.83903044200757204</v>
      </c>
      <c r="K103" s="420"/>
      <c r="L103" s="420">
        <f>Talnagögn!AQ259/Talnagögn!R239-1</f>
        <v>-0.83903044200757204</v>
      </c>
      <c r="M103" s="420"/>
      <c r="N103" s="420">
        <f>Talnagögn!AQ249/Talnagögn!AH239-1</f>
        <v>-0.36753622827172638</v>
      </c>
      <c r="O103" s="420"/>
      <c r="P103" s="420">
        <f>Talnagögn!AQ259/Talnagögn!AH239-1</f>
        <v>-0.36753622827172638</v>
      </c>
      <c r="Q103" s="420"/>
      <c r="R103" s="120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</row>
    <row r="104" spans="2:47" ht="17.25" customHeight="1" x14ac:dyDescent="0.25">
      <c r="C104" s="164" t="s">
        <v>3</v>
      </c>
      <c r="D104" s="425">
        <f>Talnagögn!$AH$240/Talnagögn!$AH$241</f>
        <v>4.9882372445579963E-2</v>
      </c>
      <c r="E104" s="420"/>
      <c r="F104" s="420">
        <f>Talnagögn!AH240/Talnagögn!AG240-1</f>
        <v>3.3771120033730506E-2</v>
      </c>
      <c r="G104" s="420"/>
      <c r="H104" s="420">
        <f>Talnagögn!AH240/Talnagögn!R240-1</f>
        <v>-0.62917019640277638</v>
      </c>
      <c r="I104" s="420"/>
      <c r="J104" s="420">
        <f>Talnagögn!AQ250/Talnagögn!R240-1</f>
        <v>-0.45458460950883905</v>
      </c>
      <c r="K104" s="420"/>
      <c r="L104" s="420">
        <f>Talnagögn!AQ260/Talnagögn!R240-1</f>
        <v>-0.45458460950883905</v>
      </c>
      <c r="M104" s="420"/>
      <c r="N104" s="420">
        <f>Talnagögn!AQ250/Talnagögn!AH240-1</f>
        <v>0.47079707510123225</v>
      </c>
      <c r="O104" s="420"/>
      <c r="P104" s="420">
        <f>Talnagögn!AQ260/Talnagögn!AH240-1</f>
        <v>0.47079707510123225</v>
      </c>
      <c r="Q104" s="420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</row>
    <row r="105" spans="2:47" ht="17.25" customHeight="1" thickBot="1" x14ac:dyDescent="0.3">
      <c r="C105" s="153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</row>
    <row r="106" spans="2:47" ht="17.25" customHeight="1" thickTop="1" thickBot="1" x14ac:dyDescent="0.3">
      <c r="C106" s="155" t="s">
        <v>101</v>
      </c>
      <c r="D106" s="412">
        <f>SUM(D97:E104)</f>
        <v>1</v>
      </c>
      <c r="E106" s="411"/>
      <c r="F106" s="411">
        <f>Talnagögn!AH241/Talnagögn!AG241-1</f>
        <v>2.2059510273498395E-2</v>
      </c>
      <c r="G106" s="411"/>
      <c r="H106" s="411">
        <f>Talnagögn!AH241/Talnagögn!R241-1</f>
        <v>-0.12027684121952664</v>
      </c>
      <c r="I106" s="411"/>
      <c r="J106" s="411">
        <f>Talnagögn!AQ251/Talnagögn!R241-1</f>
        <v>-0.26153569109416019</v>
      </c>
      <c r="K106" s="411"/>
      <c r="L106" s="411">
        <f>Talnagögn!AQ261/Talnagögn!R241-1</f>
        <v>-0.27308216355113146</v>
      </c>
      <c r="M106" s="411"/>
      <c r="N106" s="411">
        <f>Talnagögn!AQ251/Talnagögn!AH241-1</f>
        <v>-0.16057193500561628</v>
      </c>
      <c r="O106" s="411"/>
      <c r="P106" s="411">
        <f>Talnagögn!AQ261/Talnagögn!AH241-1</f>
        <v>-0.17369705549576875</v>
      </c>
      <c r="Q106" s="411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</row>
    <row r="107" spans="2:47" ht="17.25" customHeight="1" thickTop="1" x14ac:dyDescent="0.25">
      <c r="C107" s="155" t="s">
        <v>102</v>
      </c>
      <c r="D107" s="412"/>
      <c r="E107" s="411"/>
      <c r="F107" s="411"/>
      <c r="G107" s="411"/>
      <c r="H107" s="411"/>
      <c r="I107" s="411"/>
      <c r="J107" s="411">
        <f>Talnagögn!AQ251/Talnagögn!$R$262-1</f>
        <v>-0.24464451035186241</v>
      </c>
      <c r="K107" s="411"/>
      <c r="L107" s="411">
        <f>Talnagögn!AQ261/Talnagögn!$R$262-1</f>
        <v>-0.25645508975463271</v>
      </c>
      <c r="M107" s="411"/>
      <c r="N107" s="411"/>
      <c r="O107" s="411"/>
      <c r="P107" s="411"/>
      <c r="Q107" s="411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</row>
    <row r="108" spans="2:47" ht="24" customHeight="1" x14ac:dyDescent="0.25"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</row>
    <row r="109" spans="2:47" ht="24" customHeight="1" x14ac:dyDescent="0.25">
      <c r="B109" s="122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</row>
    <row r="110" spans="2:47" ht="26.25" x14ac:dyDescent="0.25">
      <c r="B110" s="122"/>
      <c r="C110" s="122" t="s">
        <v>160</v>
      </c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</row>
    <row r="111" spans="2:47" ht="68.25" customHeight="1" thickBot="1" x14ac:dyDescent="0.3">
      <c r="C111" s="156"/>
      <c r="D111" s="343" t="s">
        <v>136</v>
      </c>
      <c r="E111" s="343"/>
      <c r="F111" s="404" t="s">
        <v>72</v>
      </c>
      <c r="G111" s="404"/>
      <c r="H111" s="404" t="s">
        <v>30</v>
      </c>
      <c r="I111" s="404"/>
      <c r="J111" s="404" t="s">
        <v>99</v>
      </c>
      <c r="K111" s="404"/>
      <c r="L111" s="404" t="s">
        <v>100</v>
      </c>
      <c r="M111" s="404"/>
      <c r="N111" s="404" t="s">
        <v>96</v>
      </c>
      <c r="O111" s="404"/>
      <c r="P111" s="404" t="s">
        <v>97</v>
      </c>
      <c r="Q111" s="404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</row>
    <row r="112" spans="2:47" ht="17.25" customHeight="1" thickTop="1" thickBot="1" x14ac:dyDescent="0.3">
      <c r="C112" s="151" t="s">
        <v>1</v>
      </c>
      <c r="D112" s="416">
        <f>Talnagögn!AH233</f>
        <v>859.60444748389216</v>
      </c>
      <c r="E112" s="409"/>
      <c r="F112" s="409">
        <f>Talnagögn!AH233-Talnagögn!AG233</f>
        <v>29.02329942027086</v>
      </c>
      <c r="G112" s="409"/>
      <c r="H112" s="409">
        <f>Talnagögn!AH233-Talnagögn!R233</f>
        <v>84.649741346089286</v>
      </c>
      <c r="I112" s="409"/>
      <c r="J112" s="409">
        <f>Talnagögn!AQ243-Talnagögn!R233</f>
        <v>-58.029886668616768</v>
      </c>
      <c r="K112" s="409"/>
      <c r="L112" s="409">
        <f>Talnagögn!AQ253-Talnagögn!R233</f>
        <v>-94.75286371245295</v>
      </c>
      <c r="M112" s="409"/>
      <c r="N112" s="409">
        <f>Talnagögn!AQ243-Talnagögn!AH233</f>
        <v>-142.67962801470605</v>
      </c>
      <c r="O112" s="409"/>
      <c r="P112" s="409">
        <f>Talnagögn!AQ253-Talnagögn!AH233</f>
        <v>-179.40260505854224</v>
      </c>
      <c r="Q112" s="409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</row>
    <row r="113" spans="1:47" ht="17.25" customHeight="1" thickTop="1" x14ac:dyDescent="0.25">
      <c r="C113" s="152" t="s">
        <v>0</v>
      </c>
      <c r="D113" s="415">
        <f>Talnagögn!AH234</f>
        <v>574.18107497655603</v>
      </c>
      <c r="E113" s="409"/>
      <c r="F113" s="409">
        <f>Talnagögn!AH234-Talnagögn!AG234</f>
        <v>64.687441363433436</v>
      </c>
      <c r="G113" s="409"/>
      <c r="H113" s="409">
        <f>Talnagögn!AH234-Talnagögn!R234</f>
        <v>-168.09472198102333</v>
      </c>
      <c r="I113" s="409"/>
      <c r="J113" s="409">
        <f>Talnagögn!AQ244-Talnagögn!R234</f>
        <v>-283.85951612736608</v>
      </c>
      <c r="K113" s="409"/>
      <c r="L113" s="409">
        <f>Talnagögn!AQ254-Talnagögn!R234</f>
        <v>-283.85951612736608</v>
      </c>
      <c r="M113" s="409"/>
      <c r="N113" s="409">
        <f>Talnagögn!AQ244-Talnagögn!AH234</f>
        <v>-115.76479414634275</v>
      </c>
      <c r="O113" s="409"/>
      <c r="P113" s="409">
        <f>Talnagögn!AQ254-Talnagögn!AH234</f>
        <v>-115.76479414634275</v>
      </c>
      <c r="Q113" s="409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</row>
    <row r="114" spans="1:47" ht="17.25" customHeight="1" x14ac:dyDescent="0.25">
      <c r="C114" s="153" t="s">
        <v>9</v>
      </c>
      <c r="D114" s="431">
        <f>Talnagögn!AH235</f>
        <v>620.07141185378475</v>
      </c>
      <c r="E114" s="409"/>
      <c r="F114" s="409">
        <f>Talnagögn!AH235-Talnagögn!AG235</f>
        <v>3.0620977733260588</v>
      </c>
      <c r="G114" s="409"/>
      <c r="H114" s="409">
        <f>Talnagögn!AH235-Talnagögn!R235</f>
        <v>9.290262622639375</v>
      </c>
      <c r="I114" s="409"/>
      <c r="J114" s="409">
        <f>Talnagögn!AQ245-Talnagögn!R235</f>
        <v>-5.4696490601446612</v>
      </c>
      <c r="K114" s="409"/>
      <c r="L114" s="409">
        <f>Talnagögn!AQ255-Talnagögn!R235</f>
        <v>-5.4696490601446612</v>
      </c>
      <c r="M114" s="409"/>
      <c r="N114" s="409">
        <f>Talnagögn!AQ245-Talnagögn!AH235</f>
        <v>-14.759911682784036</v>
      </c>
      <c r="O114" s="409"/>
      <c r="P114" s="409">
        <f>Talnagögn!AQ255-Talnagögn!AH235</f>
        <v>-14.759911682784036</v>
      </c>
      <c r="Q114" s="409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</row>
    <row r="115" spans="1:47" ht="17.25" customHeight="1" x14ac:dyDescent="0.25">
      <c r="C115" s="154" t="s">
        <v>15</v>
      </c>
      <c r="D115" s="409">
        <f>Talnagögn!AH236</f>
        <v>207.18104558465319</v>
      </c>
      <c r="E115" s="409"/>
      <c r="F115" s="409">
        <f>Talnagögn!AH236-Talnagögn!AG236</f>
        <v>-0.33969472277621549</v>
      </c>
      <c r="G115" s="409"/>
      <c r="H115" s="409">
        <f>Talnagögn!AH236-Talnagögn!R236</f>
        <v>-55.323671817637546</v>
      </c>
      <c r="I115" s="409"/>
      <c r="J115" s="409">
        <f>Talnagögn!AQ246-Talnagögn!R236</f>
        <v>-112.09051539059817</v>
      </c>
      <c r="K115" s="409"/>
      <c r="L115" s="409">
        <f>Talnagögn!AQ256-Talnagögn!R236</f>
        <v>-112.09051539059817</v>
      </c>
      <c r="M115" s="409"/>
      <c r="N115" s="409">
        <f>Talnagögn!AQ246-Talnagögn!AH236</f>
        <v>-56.766843572960624</v>
      </c>
      <c r="O115" s="409"/>
      <c r="P115" s="409">
        <f>Talnagögn!AQ256-Talnagögn!AH236</f>
        <v>-56.766843572960624</v>
      </c>
      <c r="Q115" s="409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</row>
    <row r="116" spans="1:47" ht="17.25" customHeight="1" x14ac:dyDescent="0.25">
      <c r="C116" s="157" t="s">
        <v>28</v>
      </c>
      <c r="D116" s="409">
        <f>Talnagögn!AH237</f>
        <v>157.31101155450008</v>
      </c>
      <c r="E116" s="409"/>
      <c r="F116" s="409">
        <f>Talnagögn!AH237-Talnagögn!AG237</f>
        <v>-38.361978865547911</v>
      </c>
      <c r="G116" s="409"/>
      <c r="H116" s="409">
        <f>Talnagögn!AH237-Talnagögn!R237</f>
        <v>100.07054198840527</v>
      </c>
      <c r="I116" s="409"/>
      <c r="J116" s="409">
        <f>Talnagögn!AQ247-Talnagögn!R237</f>
        <v>5.6313100656328388</v>
      </c>
      <c r="K116" s="409"/>
      <c r="L116" s="409">
        <f>Talnagögn!AQ257-Talnagögn!R237</f>
        <v>5.6313100656328388</v>
      </c>
      <c r="M116" s="409"/>
      <c r="N116" s="409">
        <f>Talnagögn!AQ247-Talnagögn!AH237</f>
        <v>-94.439231922772436</v>
      </c>
      <c r="O116" s="409"/>
      <c r="P116" s="409">
        <f>Talnagögn!AQ257-Talnagögn!AH237</f>
        <v>-94.439231922772436</v>
      </c>
      <c r="Q116" s="409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</row>
    <row r="117" spans="1:47" s="126" customFormat="1" ht="17.25" customHeight="1" x14ac:dyDescent="0.25">
      <c r="C117" s="153" t="s">
        <v>2</v>
      </c>
      <c r="D117" s="428">
        <f>Talnagögn!AH238</f>
        <v>179.70779999999999</v>
      </c>
      <c r="E117" s="409"/>
      <c r="F117" s="409">
        <f>Talnagögn!AH238-Talnagögn!AG238</f>
        <v>0.51895999999999276</v>
      </c>
      <c r="G117" s="409"/>
      <c r="H117" s="409">
        <f>Talnagögn!AH238-Talnagögn!R238</f>
        <v>60.270406693838567</v>
      </c>
      <c r="I117" s="409"/>
      <c r="J117" s="409">
        <f>Talnagögn!AQ248-Talnagögn!R238</f>
        <v>-8.1339682965800932</v>
      </c>
      <c r="K117" s="409"/>
      <c r="L117" s="409">
        <f>Talnagögn!AQ258-Talnagögn!R238</f>
        <v>-8.1339682965800932</v>
      </c>
      <c r="M117" s="409"/>
      <c r="N117" s="409">
        <f>Talnagögn!AQ248-Talnagögn!AH238</f>
        <v>-68.40437499041866</v>
      </c>
      <c r="O117" s="409"/>
      <c r="P117" s="409">
        <f>Talnagögn!AQ258-Talnagögn!AH238</f>
        <v>-68.40437499041866</v>
      </c>
      <c r="Q117" s="409"/>
      <c r="R117" s="149"/>
      <c r="S117" s="149"/>
      <c r="T117" s="149"/>
      <c r="U117" s="149"/>
      <c r="AR117" s="149"/>
    </row>
    <row r="118" spans="1:47" s="126" customFormat="1" ht="17.25" customHeight="1" x14ac:dyDescent="0.25">
      <c r="A118" s="110"/>
      <c r="B118" s="110"/>
      <c r="C118" s="153" t="s">
        <v>18</v>
      </c>
      <c r="D118" s="429">
        <f>Talnagögn!AH239</f>
        <v>60.291972034396778</v>
      </c>
      <c r="E118" s="409"/>
      <c r="F118" s="409">
        <f>Talnagögn!AH239-Talnagögn!AG239</f>
        <v>-2.7609698725250524</v>
      </c>
      <c r="G118" s="409"/>
      <c r="H118" s="409">
        <f>Talnagögn!AH239-Talnagögn!R239</f>
        <v>-176.60057158309849</v>
      </c>
      <c r="I118" s="409"/>
      <c r="J118" s="409">
        <f>Talnagögn!AQ249-Talnagögn!R239</f>
        <v>-198.76005557968509</v>
      </c>
      <c r="K118" s="409"/>
      <c r="L118" s="409">
        <f>Talnagögn!AQ259-Talnagögn!R239</f>
        <v>-198.76005557968509</v>
      </c>
      <c r="M118" s="409"/>
      <c r="N118" s="409">
        <f>Talnagögn!AQ249-Talnagögn!AH239</f>
        <v>-22.159483996586594</v>
      </c>
      <c r="O118" s="409"/>
      <c r="P118" s="409">
        <f>Talnagögn!AQ259-Talnagögn!AH239</f>
        <v>-22.159483996586594</v>
      </c>
      <c r="Q118" s="409"/>
      <c r="R118" s="158"/>
      <c r="S118" s="158"/>
      <c r="T118" s="158"/>
      <c r="U118" s="158"/>
      <c r="Y118" s="158"/>
    </row>
    <row r="119" spans="1:47" s="126" customFormat="1" ht="17.25" customHeight="1" thickBot="1" x14ac:dyDescent="0.3">
      <c r="A119" s="110"/>
      <c r="B119" s="110"/>
      <c r="C119" s="153" t="s">
        <v>3</v>
      </c>
      <c r="D119" s="430">
        <f>Talnagögn!AH240</f>
        <v>139.56665918499584</v>
      </c>
      <c r="E119" s="409"/>
      <c r="F119" s="409">
        <f>Talnagögn!AH240-Talnagögn!AG240</f>
        <v>4.5593481078185505</v>
      </c>
      <c r="G119" s="409"/>
      <c r="H119" s="409">
        <f>Talnagögn!AH240-Talnagögn!R240</f>
        <v>-236.79645357221398</v>
      </c>
      <c r="I119" s="409"/>
      <c r="J119" s="409">
        <f>Talnagögn!AQ250-Talnagögn!R240</f>
        <v>-171.0888786462674</v>
      </c>
      <c r="K119" s="409"/>
      <c r="L119" s="409">
        <f>Talnagögn!AQ260-Talnagögn!R240</f>
        <v>-171.0888786462674</v>
      </c>
      <c r="M119" s="409"/>
      <c r="N119" s="409">
        <f>Talnagögn!AQ250-Talnagögn!AH240</f>
        <v>65.707574925946574</v>
      </c>
      <c r="O119" s="409"/>
      <c r="P119" s="409">
        <f>Talnagögn!AQ260-Talnagögn!AH240</f>
        <v>65.707574925946574</v>
      </c>
      <c r="Q119" s="409"/>
      <c r="R119" s="158"/>
      <c r="S119" s="158"/>
      <c r="T119" s="158"/>
      <c r="U119" s="158"/>
      <c r="Y119" s="158"/>
    </row>
    <row r="120" spans="1:47" s="126" customFormat="1" ht="17.25" customHeight="1" thickTop="1" thickBot="1" x14ac:dyDescent="0.3">
      <c r="A120" s="110"/>
      <c r="B120" s="110"/>
      <c r="C120" s="155" t="s">
        <v>101</v>
      </c>
      <c r="D120" s="414">
        <f>Talnagögn!AH241</f>
        <v>2797.9154226727787</v>
      </c>
      <c r="E120" s="408"/>
      <c r="F120" s="408">
        <f>Talnagögn!AH241-Talnagögn!AG241</f>
        <v>60.38850320399979</v>
      </c>
      <c r="G120" s="408"/>
      <c r="H120" s="408">
        <f>Talnagögn!AH241-Talnagögn!R241</f>
        <v>-382.53446630300095</v>
      </c>
      <c r="I120" s="408"/>
      <c r="J120" s="408">
        <f>Talnagögn!AQ251-Talnagögn!R241</f>
        <v>-831.80115970362567</v>
      </c>
      <c r="K120" s="408"/>
      <c r="L120" s="408">
        <f>Talnagögn!AQ261-Talnagögn!R241</f>
        <v>-868.52413674746185</v>
      </c>
      <c r="M120" s="408"/>
      <c r="N120" s="408">
        <f>Talnagögn!AQ251-Talnagögn!AH241</f>
        <v>-449.26669340062472</v>
      </c>
      <c r="O120" s="408"/>
      <c r="P120" s="408">
        <f>Talnagögn!AQ261-Talnagögn!AH241</f>
        <v>-485.9896704444609</v>
      </c>
      <c r="Q120" s="408"/>
      <c r="R120" s="158"/>
      <c r="S120" s="158"/>
      <c r="T120" s="158"/>
      <c r="U120" s="158"/>
      <c r="Y120" s="158"/>
    </row>
    <row r="121" spans="1:47" s="126" customFormat="1" ht="17.25" customHeight="1" thickTop="1" x14ac:dyDescent="0.25">
      <c r="A121" s="110"/>
      <c r="B121" s="110"/>
      <c r="C121" s="155" t="s">
        <v>102</v>
      </c>
      <c r="D121" s="414"/>
      <c r="E121" s="408"/>
      <c r="F121" s="408"/>
      <c r="G121" s="408"/>
      <c r="H121" s="408"/>
      <c r="I121" s="408"/>
      <c r="J121" s="408">
        <f>Talnagögn!AQ251-Talnagögn!R262</f>
        <v>-760.68027072784616</v>
      </c>
      <c r="K121" s="408"/>
      <c r="L121" s="408"/>
      <c r="M121" s="408"/>
      <c r="N121" s="408"/>
      <c r="O121" s="408"/>
      <c r="P121" s="408"/>
      <c r="Q121" s="408"/>
      <c r="R121" s="158"/>
      <c r="S121" s="158"/>
      <c r="T121" s="158"/>
      <c r="U121" s="158"/>
      <c r="Y121" s="158"/>
    </row>
    <row r="122" spans="1:47" s="126" customFormat="1" ht="15.6" customHeight="1" x14ac:dyDescent="0.25">
      <c r="A122" s="110"/>
      <c r="B122" s="110"/>
      <c r="R122" s="158"/>
      <c r="S122" s="158"/>
      <c r="T122" s="158"/>
      <c r="U122" s="158"/>
      <c r="Y122" s="158"/>
    </row>
    <row r="123" spans="1:47" s="126" customFormat="1" ht="15.6" customHeight="1" x14ac:dyDescent="0.25">
      <c r="A123" s="110"/>
      <c r="B123" s="110"/>
      <c r="R123" s="158"/>
      <c r="S123" s="158"/>
      <c r="T123" s="158"/>
      <c r="U123" s="158"/>
      <c r="Y123" s="158"/>
    </row>
    <row r="124" spans="1:47" s="126" customFormat="1" ht="15.6" customHeight="1" x14ac:dyDescent="0.25">
      <c r="A124" s="110"/>
      <c r="B124" s="110"/>
      <c r="R124" s="158"/>
      <c r="S124" s="158"/>
      <c r="T124" s="158"/>
      <c r="U124" s="158"/>
      <c r="Y124" s="158"/>
    </row>
    <row r="125" spans="1:47" s="126" customFormat="1" ht="15.6" customHeight="1" x14ac:dyDescent="0.25">
      <c r="A125" s="159"/>
      <c r="B125" s="158"/>
      <c r="R125" s="158"/>
      <c r="S125" s="158"/>
      <c r="T125" s="158"/>
      <c r="U125" s="158"/>
      <c r="Y125" s="158"/>
    </row>
  </sheetData>
  <mergeCells count="366">
    <mergeCell ref="D121:E121"/>
    <mergeCell ref="P95:Q95"/>
    <mergeCell ref="N95:O95"/>
    <mergeCell ref="L95:M95"/>
    <mergeCell ref="J95:K95"/>
    <mergeCell ref="H95:I95"/>
    <mergeCell ref="F95:G95"/>
    <mergeCell ref="D95:E95"/>
    <mergeCell ref="D111:E111"/>
    <mergeCell ref="F111:G111"/>
    <mergeCell ref="H111:I111"/>
    <mergeCell ref="J111:K111"/>
    <mergeCell ref="L111:M111"/>
    <mergeCell ref="N111:O111"/>
    <mergeCell ref="P111:Q111"/>
    <mergeCell ref="N121:O121"/>
    <mergeCell ref="L121:M121"/>
    <mergeCell ref="J121:K121"/>
    <mergeCell ref="H121:I121"/>
    <mergeCell ref="F121:G121"/>
    <mergeCell ref="P117:Q117"/>
    <mergeCell ref="P118:Q118"/>
    <mergeCell ref="P119:Q119"/>
    <mergeCell ref="P120:Q120"/>
    <mergeCell ref="P121:Q121"/>
    <mergeCell ref="P112:Q112"/>
    <mergeCell ref="P113:Q113"/>
    <mergeCell ref="P114:Q114"/>
    <mergeCell ref="P115:Q115"/>
    <mergeCell ref="P116:Q116"/>
    <mergeCell ref="N116:O116"/>
    <mergeCell ref="N115:O115"/>
    <mergeCell ref="N114:O114"/>
    <mergeCell ref="N113:O113"/>
    <mergeCell ref="N112:O112"/>
    <mergeCell ref="L117:M117"/>
    <mergeCell ref="L118:M118"/>
    <mergeCell ref="L119:M119"/>
    <mergeCell ref="L120:M120"/>
    <mergeCell ref="N120:O120"/>
    <mergeCell ref="N119:O119"/>
    <mergeCell ref="N118:O118"/>
    <mergeCell ref="N117:O117"/>
    <mergeCell ref="L112:M112"/>
    <mergeCell ref="L113:M113"/>
    <mergeCell ref="L114:M114"/>
    <mergeCell ref="L115:M115"/>
    <mergeCell ref="L116:M116"/>
    <mergeCell ref="J116:K116"/>
    <mergeCell ref="J115:K115"/>
    <mergeCell ref="J114:K114"/>
    <mergeCell ref="J113:K113"/>
    <mergeCell ref="J112:K112"/>
    <mergeCell ref="H117:I117"/>
    <mergeCell ref="H118:I118"/>
    <mergeCell ref="H119:I119"/>
    <mergeCell ref="H120:I120"/>
    <mergeCell ref="J120:K120"/>
    <mergeCell ref="J119:K119"/>
    <mergeCell ref="J117:K117"/>
    <mergeCell ref="J118:K118"/>
    <mergeCell ref="H112:I112"/>
    <mergeCell ref="H113:I113"/>
    <mergeCell ref="H114:I114"/>
    <mergeCell ref="H115:I115"/>
    <mergeCell ref="H116:I116"/>
    <mergeCell ref="F116:G116"/>
    <mergeCell ref="F115:G115"/>
    <mergeCell ref="F114:G114"/>
    <mergeCell ref="F113:G113"/>
    <mergeCell ref="F112:G112"/>
    <mergeCell ref="D117:E117"/>
    <mergeCell ref="D118:E118"/>
    <mergeCell ref="D119:E119"/>
    <mergeCell ref="D120:E120"/>
    <mergeCell ref="F120:G120"/>
    <mergeCell ref="F119:G119"/>
    <mergeCell ref="F118:G118"/>
    <mergeCell ref="F117:G117"/>
    <mergeCell ref="D112:E112"/>
    <mergeCell ref="D113:E113"/>
    <mergeCell ref="D114:E114"/>
    <mergeCell ref="D115:E115"/>
    <mergeCell ref="D116:E116"/>
    <mergeCell ref="D100:E100"/>
    <mergeCell ref="D99:E99"/>
    <mergeCell ref="D98:E98"/>
    <mergeCell ref="D97:E97"/>
    <mergeCell ref="F102:G102"/>
    <mergeCell ref="F103:G103"/>
    <mergeCell ref="F104:G104"/>
    <mergeCell ref="F106:G106"/>
    <mergeCell ref="D106:E106"/>
    <mergeCell ref="D104:E104"/>
    <mergeCell ref="D103:E103"/>
    <mergeCell ref="D102:E102"/>
    <mergeCell ref="F97:G97"/>
    <mergeCell ref="F98:G98"/>
    <mergeCell ref="F99:G99"/>
    <mergeCell ref="F100:G100"/>
    <mergeCell ref="F101:G101"/>
    <mergeCell ref="J97:K97"/>
    <mergeCell ref="H106:I106"/>
    <mergeCell ref="H104:I104"/>
    <mergeCell ref="H103:I103"/>
    <mergeCell ref="H102:I102"/>
    <mergeCell ref="H101:I101"/>
    <mergeCell ref="H100:I100"/>
    <mergeCell ref="H99:I99"/>
    <mergeCell ref="H98:I98"/>
    <mergeCell ref="H97:I97"/>
    <mergeCell ref="J106:K106"/>
    <mergeCell ref="J104:K104"/>
    <mergeCell ref="J103:K103"/>
    <mergeCell ref="J102:K102"/>
    <mergeCell ref="J101:K101"/>
    <mergeCell ref="P107:Q107"/>
    <mergeCell ref="N107:O107"/>
    <mergeCell ref="L107:M107"/>
    <mergeCell ref="D107:E107"/>
    <mergeCell ref="F107:G107"/>
    <mergeCell ref="H107:I107"/>
    <mergeCell ref="J107:K107"/>
    <mergeCell ref="L101:M101"/>
    <mergeCell ref="L102:M102"/>
    <mergeCell ref="L103:M103"/>
    <mergeCell ref="L104:M104"/>
    <mergeCell ref="L106:M106"/>
    <mergeCell ref="N106:O106"/>
    <mergeCell ref="N104:O104"/>
    <mergeCell ref="N102:O102"/>
    <mergeCell ref="N103:O103"/>
    <mergeCell ref="N101:O101"/>
    <mergeCell ref="P101:Q101"/>
    <mergeCell ref="P102:Q102"/>
    <mergeCell ref="P103:Q103"/>
    <mergeCell ref="P104:Q104"/>
    <mergeCell ref="P106:Q106"/>
    <mergeCell ref="D101:E101"/>
    <mergeCell ref="D71:E71"/>
    <mergeCell ref="P97:Q97"/>
    <mergeCell ref="P98:Q98"/>
    <mergeCell ref="P99:Q99"/>
    <mergeCell ref="P100:Q100"/>
    <mergeCell ref="N100:O100"/>
    <mergeCell ref="N99:O99"/>
    <mergeCell ref="N98:O98"/>
    <mergeCell ref="N97:O97"/>
    <mergeCell ref="L97:M97"/>
    <mergeCell ref="L98:M98"/>
    <mergeCell ref="L99:M99"/>
    <mergeCell ref="L100:M100"/>
    <mergeCell ref="J100:K100"/>
    <mergeCell ref="J99:K99"/>
    <mergeCell ref="J98:K98"/>
    <mergeCell ref="P71:Q71"/>
    <mergeCell ref="N71:O71"/>
    <mergeCell ref="L71:M71"/>
    <mergeCell ref="H71:I71"/>
    <mergeCell ref="F71:G71"/>
    <mergeCell ref="P78:Q78"/>
    <mergeCell ref="D78:E78"/>
    <mergeCell ref="F78:G78"/>
    <mergeCell ref="D70:E70"/>
    <mergeCell ref="D69:E69"/>
    <mergeCell ref="D68:E68"/>
    <mergeCell ref="D67:E67"/>
    <mergeCell ref="D66:E66"/>
    <mergeCell ref="F70:G70"/>
    <mergeCell ref="F69:G69"/>
    <mergeCell ref="F68:G68"/>
    <mergeCell ref="F67:G67"/>
    <mergeCell ref="F66:G66"/>
    <mergeCell ref="H70:I70"/>
    <mergeCell ref="H69:I69"/>
    <mergeCell ref="H68:I68"/>
    <mergeCell ref="H67:I67"/>
    <mergeCell ref="H66:I66"/>
    <mergeCell ref="J71:K71"/>
    <mergeCell ref="J70:K70"/>
    <mergeCell ref="J69:K69"/>
    <mergeCell ref="J68:K68"/>
    <mergeCell ref="J67:K67"/>
    <mergeCell ref="P70:Q70"/>
    <mergeCell ref="P69:Q69"/>
    <mergeCell ref="P68:Q68"/>
    <mergeCell ref="P67:Q67"/>
    <mergeCell ref="P66:Q66"/>
    <mergeCell ref="D54:E54"/>
    <mergeCell ref="D53:E53"/>
    <mergeCell ref="D52:E52"/>
    <mergeCell ref="D51:E51"/>
    <mergeCell ref="J54:K54"/>
    <mergeCell ref="J53:K53"/>
    <mergeCell ref="J52:K52"/>
    <mergeCell ref="J51:K51"/>
    <mergeCell ref="L70:M70"/>
    <mergeCell ref="L69:M69"/>
    <mergeCell ref="L68:M68"/>
    <mergeCell ref="L67:M67"/>
    <mergeCell ref="L66:M66"/>
    <mergeCell ref="N70:O70"/>
    <mergeCell ref="N69:O69"/>
    <mergeCell ref="N68:O68"/>
    <mergeCell ref="N67:O67"/>
    <mergeCell ref="N66:O66"/>
    <mergeCell ref="J66:K66"/>
    <mergeCell ref="D50:E50"/>
    <mergeCell ref="F54:G54"/>
    <mergeCell ref="F52:G52"/>
    <mergeCell ref="F53:G53"/>
    <mergeCell ref="F51:G51"/>
    <mergeCell ref="F50:G50"/>
    <mergeCell ref="H54:I54"/>
    <mergeCell ref="H53:I53"/>
    <mergeCell ref="H52:I52"/>
    <mergeCell ref="H51:I51"/>
    <mergeCell ref="H50:I50"/>
    <mergeCell ref="D42:E42"/>
    <mergeCell ref="D41:E41"/>
    <mergeCell ref="D40:E40"/>
    <mergeCell ref="D39:E39"/>
    <mergeCell ref="D38:E38"/>
    <mergeCell ref="F42:G42"/>
    <mergeCell ref="F41:G41"/>
    <mergeCell ref="F40:G40"/>
    <mergeCell ref="F39:G39"/>
    <mergeCell ref="F38:G38"/>
    <mergeCell ref="H42:I42"/>
    <mergeCell ref="H41:I41"/>
    <mergeCell ref="H40:I40"/>
    <mergeCell ref="H39:I39"/>
    <mergeCell ref="H38:I38"/>
    <mergeCell ref="J42:K42"/>
    <mergeCell ref="J41:K41"/>
    <mergeCell ref="J40:K40"/>
    <mergeCell ref="J39:K39"/>
    <mergeCell ref="J38:K38"/>
    <mergeCell ref="P42:Q42"/>
    <mergeCell ref="P41:Q41"/>
    <mergeCell ref="P40:Q40"/>
    <mergeCell ref="P39:Q39"/>
    <mergeCell ref="P38:Q38"/>
    <mergeCell ref="L19:M19"/>
    <mergeCell ref="L18:M18"/>
    <mergeCell ref="L17:M17"/>
    <mergeCell ref="L16:M16"/>
    <mergeCell ref="N27:O27"/>
    <mergeCell ref="L30:M30"/>
    <mergeCell ref="L29:M29"/>
    <mergeCell ref="L28:M28"/>
    <mergeCell ref="L27:M27"/>
    <mergeCell ref="L42:M42"/>
    <mergeCell ref="L41:M41"/>
    <mergeCell ref="L40:M40"/>
    <mergeCell ref="L39:M39"/>
    <mergeCell ref="L38:M38"/>
    <mergeCell ref="N42:O42"/>
    <mergeCell ref="N41:O41"/>
    <mergeCell ref="N40:O40"/>
    <mergeCell ref="N39:O39"/>
    <mergeCell ref="N38:O38"/>
    <mergeCell ref="J19:K19"/>
    <mergeCell ref="P19:Q19"/>
    <mergeCell ref="P18:Q18"/>
    <mergeCell ref="P17:Q17"/>
    <mergeCell ref="P16:Q16"/>
    <mergeCell ref="N19:O19"/>
    <mergeCell ref="N18:O18"/>
    <mergeCell ref="N17:O17"/>
    <mergeCell ref="N16:O16"/>
    <mergeCell ref="D28:E28"/>
    <mergeCell ref="D27:E27"/>
    <mergeCell ref="J30:K30"/>
    <mergeCell ref="J29:K29"/>
    <mergeCell ref="J28:K28"/>
    <mergeCell ref="J27:K27"/>
    <mergeCell ref="H30:I30"/>
    <mergeCell ref="H29:I29"/>
    <mergeCell ref="H27:I27"/>
    <mergeCell ref="H28:I28"/>
    <mergeCell ref="D65:E65"/>
    <mergeCell ref="F65:G65"/>
    <mergeCell ref="H65:I65"/>
    <mergeCell ref="P54:Q54"/>
    <mergeCell ref="D17:E17"/>
    <mergeCell ref="J18:K18"/>
    <mergeCell ref="J16:K16"/>
    <mergeCell ref="J17:K17"/>
    <mergeCell ref="H19:I19"/>
    <mergeCell ref="H18:I18"/>
    <mergeCell ref="H17:I17"/>
    <mergeCell ref="H16:I16"/>
    <mergeCell ref="F19:G19"/>
    <mergeCell ref="F18:G18"/>
    <mergeCell ref="F17:G17"/>
    <mergeCell ref="F16:G16"/>
    <mergeCell ref="D19:E19"/>
    <mergeCell ref="D18:E18"/>
    <mergeCell ref="F30:G30"/>
    <mergeCell ref="F29:G29"/>
    <mergeCell ref="F28:G28"/>
    <mergeCell ref="F27:G27"/>
    <mergeCell ref="D30:E30"/>
    <mergeCell ref="D29:E29"/>
    <mergeCell ref="J49:K49"/>
    <mergeCell ref="L49:M49"/>
    <mergeCell ref="J65:K65"/>
    <mergeCell ref="L65:M65"/>
    <mergeCell ref="N65:O65"/>
    <mergeCell ref="P65:Q65"/>
    <mergeCell ref="N49:O49"/>
    <mergeCell ref="P49:Q49"/>
    <mergeCell ref="J50:K50"/>
    <mergeCell ref="L54:M54"/>
    <mergeCell ref="L53:M53"/>
    <mergeCell ref="L52:M52"/>
    <mergeCell ref="L51:M51"/>
    <mergeCell ref="L50:M50"/>
    <mergeCell ref="P53:Q53"/>
    <mergeCell ref="P52:Q52"/>
    <mergeCell ref="P51:Q51"/>
    <mergeCell ref="P50:Q50"/>
    <mergeCell ref="N54:O54"/>
    <mergeCell ref="N53:O53"/>
    <mergeCell ref="N52:O52"/>
    <mergeCell ref="N51:O51"/>
    <mergeCell ref="N50:O50"/>
    <mergeCell ref="P15:Q15"/>
    <mergeCell ref="P26:Q26"/>
    <mergeCell ref="N37:O37"/>
    <mergeCell ref="P37:Q37"/>
    <mergeCell ref="L26:M26"/>
    <mergeCell ref="N26:O26"/>
    <mergeCell ref="L37:M37"/>
    <mergeCell ref="P30:Q30"/>
    <mergeCell ref="P29:Q29"/>
    <mergeCell ref="P28:Q28"/>
    <mergeCell ref="P27:Q27"/>
    <mergeCell ref="N30:O30"/>
    <mergeCell ref="N29:O29"/>
    <mergeCell ref="N28:O28"/>
    <mergeCell ref="H78:I78"/>
    <mergeCell ref="J78:K78"/>
    <mergeCell ref="L78:M78"/>
    <mergeCell ref="N78:O78"/>
    <mergeCell ref="D2:J10"/>
    <mergeCell ref="D15:E15"/>
    <mergeCell ref="F15:G15"/>
    <mergeCell ref="C61:J61"/>
    <mergeCell ref="H15:I15"/>
    <mergeCell ref="J15:K15"/>
    <mergeCell ref="D26:E26"/>
    <mergeCell ref="F26:G26"/>
    <mergeCell ref="H26:I26"/>
    <mergeCell ref="J26:K26"/>
    <mergeCell ref="D37:E37"/>
    <mergeCell ref="F37:G37"/>
    <mergeCell ref="H37:I37"/>
    <mergeCell ref="J37:K37"/>
    <mergeCell ref="D16:E16"/>
    <mergeCell ref="L15:M15"/>
    <mergeCell ref="N15:O15"/>
    <mergeCell ref="D49:E49"/>
    <mergeCell ref="F49:G49"/>
    <mergeCell ref="H49:I49"/>
  </mergeCells>
  <phoneticPr fontId="4" type="noConversion"/>
  <conditionalFormatting sqref="D20:I20 H16:H19 D16:D19 F16:F19">
    <cfRule type="cellIs" dxfId="28" priority="59" operator="lessThan">
      <formula>0</formula>
    </cfRule>
  </conditionalFormatting>
  <conditionalFormatting sqref="J16:J19">
    <cfRule type="cellIs" dxfId="27" priority="46" operator="lessThan">
      <formula>0</formula>
    </cfRule>
    <cfRule type="cellIs" dxfId="26" priority="47" operator="greaterThan">
      <formula>0</formula>
    </cfRule>
  </conditionalFormatting>
  <conditionalFormatting sqref="J16:J19 H16:H19 D16:D19 F16:F19 P16:P19 N16:N19 L16:L19">
    <cfRule type="cellIs" dxfId="25" priority="44" operator="lessThan">
      <formula>0</formula>
    </cfRule>
    <cfRule type="cellIs" dxfId="24" priority="45" operator="greaterThan">
      <formula>0</formula>
    </cfRule>
  </conditionalFormatting>
  <conditionalFormatting sqref="D43:I43">
    <cfRule type="cellIs" dxfId="23" priority="36" operator="lessThan">
      <formula>0</formula>
    </cfRule>
  </conditionalFormatting>
  <conditionalFormatting sqref="D55:I55">
    <cfRule type="cellIs" dxfId="22" priority="31" operator="lessThan">
      <formula>0</formula>
    </cfRule>
  </conditionalFormatting>
  <conditionalFormatting sqref="P38:P42 N38:N42 L38:L42 J38:J42 H38:H42 D38:D42 F38:F42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P50:P54 N50:N54 L50:L54 J50:J54 H50:H54 D50:D54 F50:F54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D66:D72 P66:P72 N66:N72 J66:J72 H66:H72 F66:F72 L66:L72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P97:P107 N97:N107 J97:J107 H97:H107 D97:D107 F97:F107 L97:L107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D121 P121 N121 L121 J121 H121 F121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Q79:Q85"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D79:P85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D112:D120 F112:F120 H112:H120 J112:J120 L112:L120 N112:N120 P112:P120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P27:P30 N27:N30 L27:L30 J27:J30 H27:H30 D27:D30 F27:F30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E49C-E72A-4502-A0FD-598B7724F2AD}">
  <sheetPr>
    <tabColor rgb="FFFFFF00"/>
    <pageSetUpPr fitToPage="1"/>
  </sheetPr>
  <dimension ref="A1:KA294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I77" sqref="AI77"/>
    </sheetView>
  </sheetViews>
  <sheetFormatPr defaultColWidth="9.140625" defaultRowHeight="15" x14ac:dyDescent="0.25"/>
  <cols>
    <col min="1" max="1" width="38.42578125" style="13" customWidth="1"/>
    <col min="2" max="2" width="7.85546875" style="323" customWidth="1"/>
    <col min="3" max="34" width="6.7109375" style="14" customWidth="1"/>
    <col min="35" max="63" width="6.7109375" style="11" customWidth="1"/>
    <col min="64" max="64" width="5.5703125" style="1" customWidth="1"/>
    <col min="65" max="65" width="19.7109375" style="1" customWidth="1"/>
    <col min="66" max="73" width="5.5703125" style="1" bestFit="1" customWidth="1"/>
    <col min="74" max="74" width="7.85546875" style="1" bestFit="1" customWidth="1"/>
    <col min="75" max="76" width="8.7109375" style="1" bestFit="1" customWidth="1"/>
    <col min="77" max="94" width="8.7109375" style="1" customWidth="1"/>
    <col min="95" max="16384" width="9.140625" style="1"/>
  </cols>
  <sheetData>
    <row r="1" spans="1:63" s="3" customFormat="1" ht="27.75" customHeight="1" x14ac:dyDescent="0.35">
      <c r="A1" s="12"/>
      <c r="B1" s="315"/>
      <c r="C1" s="80" t="s">
        <v>64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81"/>
      <c r="AI1" s="82" t="s">
        <v>103</v>
      </c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</row>
    <row r="2" spans="1:63" s="20" customFormat="1" ht="14.45" customHeight="1" x14ac:dyDescent="0.25">
      <c r="A2" s="21"/>
      <c r="B2" s="316"/>
      <c r="C2" s="24">
        <v>1990</v>
      </c>
      <c r="D2" s="24">
        <v>1991</v>
      </c>
      <c r="E2" s="24">
        <v>1992</v>
      </c>
      <c r="F2" s="24">
        <v>1993</v>
      </c>
      <c r="G2" s="24">
        <v>1994</v>
      </c>
      <c r="H2" s="24">
        <v>1995</v>
      </c>
      <c r="I2" s="24">
        <v>1996</v>
      </c>
      <c r="J2" s="24">
        <v>1997</v>
      </c>
      <c r="K2" s="24">
        <v>1998</v>
      </c>
      <c r="L2" s="24">
        <v>1999</v>
      </c>
      <c r="M2" s="24">
        <v>2000</v>
      </c>
      <c r="N2" s="24">
        <v>2001</v>
      </c>
      <c r="O2" s="24">
        <v>2002</v>
      </c>
      <c r="P2" s="24">
        <v>2003</v>
      </c>
      <c r="Q2" s="24">
        <v>2004</v>
      </c>
      <c r="R2" s="24">
        <v>2005</v>
      </c>
      <c r="S2" s="24">
        <v>2006</v>
      </c>
      <c r="T2" s="24">
        <v>2007</v>
      </c>
      <c r="U2" s="24">
        <v>2008</v>
      </c>
      <c r="V2" s="24">
        <v>2009</v>
      </c>
      <c r="W2" s="24">
        <v>2010</v>
      </c>
      <c r="X2" s="24">
        <v>2011</v>
      </c>
      <c r="Y2" s="24">
        <v>2012</v>
      </c>
      <c r="Z2" s="24">
        <v>2013</v>
      </c>
      <c r="AA2" s="24">
        <v>2014</v>
      </c>
      <c r="AB2" s="24">
        <v>2015</v>
      </c>
      <c r="AC2" s="24">
        <v>2016</v>
      </c>
      <c r="AD2" s="24">
        <v>2017</v>
      </c>
      <c r="AE2" s="24">
        <v>2018</v>
      </c>
      <c r="AF2" s="24">
        <v>2019</v>
      </c>
      <c r="AG2" s="24">
        <v>2020</v>
      </c>
      <c r="AH2" s="24">
        <v>2021</v>
      </c>
      <c r="AI2" s="24">
        <v>2022</v>
      </c>
      <c r="AJ2" s="24">
        <v>2023</v>
      </c>
      <c r="AK2" s="24">
        <v>2024</v>
      </c>
      <c r="AL2" s="24">
        <v>2025</v>
      </c>
      <c r="AM2" s="24">
        <v>2026</v>
      </c>
      <c r="AN2" s="24">
        <v>2027</v>
      </c>
      <c r="AO2" s="24">
        <v>2028</v>
      </c>
      <c r="AP2" s="24">
        <v>2029</v>
      </c>
      <c r="AQ2" s="24">
        <v>2030</v>
      </c>
      <c r="AR2" s="24">
        <v>2031</v>
      </c>
      <c r="AS2" s="24">
        <v>2032</v>
      </c>
      <c r="AT2" s="24">
        <v>2033</v>
      </c>
      <c r="AU2" s="24">
        <v>2034</v>
      </c>
      <c r="AV2" s="24">
        <v>2035</v>
      </c>
      <c r="AW2" s="24">
        <v>2036</v>
      </c>
      <c r="AX2" s="24">
        <v>2037</v>
      </c>
      <c r="AY2" s="24">
        <v>2038</v>
      </c>
      <c r="AZ2" s="24">
        <v>2039</v>
      </c>
      <c r="BA2" s="24">
        <v>2040</v>
      </c>
      <c r="BB2" s="24">
        <v>2041</v>
      </c>
      <c r="BC2" s="24">
        <v>2042</v>
      </c>
      <c r="BD2" s="24">
        <v>2043</v>
      </c>
      <c r="BE2" s="24">
        <v>2044</v>
      </c>
      <c r="BF2" s="24">
        <v>2045</v>
      </c>
      <c r="BG2" s="24">
        <v>2046</v>
      </c>
      <c r="BH2" s="24">
        <v>2047</v>
      </c>
      <c r="BI2" s="24">
        <v>2048</v>
      </c>
      <c r="BJ2" s="24">
        <v>2049</v>
      </c>
      <c r="BK2" s="24">
        <v>2050</v>
      </c>
    </row>
    <row r="3" spans="1:63" s="33" customFormat="1" ht="14.45" customHeight="1" x14ac:dyDescent="0.25">
      <c r="A3" s="22" t="s">
        <v>65</v>
      </c>
      <c r="B3" s="2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s="77" customFormat="1" ht="14.45" customHeight="1" x14ac:dyDescent="0.25">
      <c r="A4" s="28" t="s">
        <v>64</v>
      </c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s="77" customFormat="1" ht="14.45" customHeight="1" x14ac:dyDescent="0.25">
      <c r="A5" s="72" t="s">
        <v>17</v>
      </c>
      <c r="B5" s="317" t="s">
        <v>78</v>
      </c>
      <c r="C5" s="72">
        <v>1840.5352995466569</v>
      </c>
      <c r="D5" s="72">
        <v>1755.335108532259</v>
      </c>
      <c r="E5" s="72">
        <v>1899.1014382950552</v>
      </c>
      <c r="F5" s="72">
        <v>2003.8095005321009</v>
      </c>
      <c r="G5" s="72">
        <v>1952.6511870313532</v>
      </c>
      <c r="H5" s="72">
        <v>2057.1961571810225</v>
      </c>
      <c r="I5" s="72">
        <v>2112.639715957645</v>
      </c>
      <c r="J5" s="72">
        <v>2152.5512528518962</v>
      </c>
      <c r="K5" s="72">
        <v>2146.1529634965468</v>
      </c>
      <c r="L5" s="72">
        <v>2202.5601642520787</v>
      </c>
      <c r="M5" s="72">
        <v>2184.771865128987</v>
      </c>
      <c r="N5" s="72">
        <v>2073.5588255178436</v>
      </c>
      <c r="O5" s="72">
        <v>2183.494935445266</v>
      </c>
      <c r="P5" s="72">
        <v>2172.6422741818928</v>
      </c>
      <c r="Q5" s="72">
        <v>2271.4947534073167</v>
      </c>
      <c r="R5" s="72">
        <v>2158.3527560613279</v>
      </c>
      <c r="S5" s="72">
        <v>2221.7110075095407</v>
      </c>
      <c r="T5" s="72">
        <v>2363.0039799923011</v>
      </c>
      <c r="U5" s="72">
        <v>2234.8797440649946</v>
      </c>
      <c r="V5" s="72">
        <v>2136.9971512797724</v>
      </c>
      <c r="W5" s="72">
        <v>2026.695874270747</v>
      </c>
      <c r="X5" s="72">
        <v>1905.0338893022497</v>
      </c>
      <c r="Y5" s="72">
        <v>1855.8864982457687</v>
      </c>
      <c r="Z5" s="72">
        <v>1820.5179932432948</v>
      </c>
      <c r="AA5" s="72">
        <v>1808.9092314111329</v>
      </c>
      <c r="AB5" s="72">
        <v>1853.7523009041695</v>
      </c>
      <c r="AC5" s="72">
        <v>1828.906346724636</v>
      </c>
      <c r="AD5" s="72">
        <v>1870.242838782339</v>
      </c>
      <c r="AE5" s="72">
        <v>1911.1675246940824</v>
      </c>
      <c r="AF5" s="72">
        <v>1853.9898155738051</v>
      </c>
      <c r="AG5" s="72">
        <v>1663.7874141366437</v>
      </c>
      <c r="AH5" s="72">
        <v>1766.8857585528001</v>
      </c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</row>
    <row r="6" spans="1:63" s="77" customFormat="1" ht="14.45" customHeight="1" x14ac:dyDescent="0.25">
      <c r="A6" s="72" t="s">
        <v>23</v>
      </c>
      <c r="B6" s="317" t="s">
        <v>78</v>
      </c>
      <c r="C6" s="72">
        <v>902.66351948553131</v>
      </c>
      <c r="D6" s="72">
        <v>790.99301518238508</v>
      </c>
      <c r="E6" s="72">
        <v>585.00557286376284</v>
      </c>
      <c r="F6" s="72">
        <v>551.64268647422784</v>
      </c>
      <c r="G6" s="72">
        <v>520.88600439556512</v>
      </c>
      <c r="H6" s="72">
        <v>553.0247721540095</v>
      </c>
      <c r="I6" s="72">
        <v>530.11203055518104</v>
      </c>
      <c r="J6" s="72">
        <v>649.00880519290865</v>
      </c>
      <c r="K6" s="72">
        <v>785.20142784251811</v>
      </c>
      <c r="L6" s="72">
        <v>938.98493281143328</v>
      </c>
      <c r="M6" s="72">
        <v>991.79117217565522</v>
      </c>
      <c r="N6" s="72">
        <v>990.99381268387333</v>
      </c>
      <c r="O6" s="72">
        <v>978.94549100405743</v>
      </c>
      <c r="P6" s="72">
        <v>966.74816222590812</v>
      </c>
      <c r="Q6" s="72">
        <v>974.79406518274561</v>
      </c>
      <c r="R6" s="72">
        <v>950.44979283072109</v>
      </c>
      <c r="S6" s="72">
        <v>1394.3582981910386</v>
      </c>
      <c r="T6" s="72">
        <v>1538.48252786028</v>
      </c>
      <c r="U6" s="72">
        <v>2052.8364877068361</v>
      </c>
      <c r="V6" s="72">
        <v>1869.1157471816</v>
      </c>
      <c r="W6" s="72">
        <v>1898.797889665442</v>
      </c>
      <c r="X6" s="72">
        <v>1829.2487131465182</v>
      </c>
      <c r="Y6" s="72">
        <v>1897.7396297035607</v>
      </c>
      <c r="Z6" s="72">
        <v>1946.3130454410489</v>
      </c>
      <c r="AA6" s="72">
        <v>1921.1721696381769</v>
      </c>
      <c r="AB6" s="72">
        <v>1970.2418277771571</v>
      </c>
      <c r="AC6" s="72">
        <v>1953.282587732604</v>
      </c>
      <c r="AD6" s="72">
        <v>1999.8954173247787</v>
      </c>
      <c r="AE6" s="72">
        <v>2041.2673408589849</v>
      </c>
      <c r="AF6" s="72">
        <v>2007.3316034894749</v>
      </c>
      <c r="AG6" s="72">
        <v>1974.6109051977671</v>
      </c>
      <c r="AH6" s="72">
        <v>2006.8040152680362</v>
      </c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</row>
    <row r="7" spans="1:63" s="77" customFormat="1" ht="14.45" customHeight="1" x14ac:dyDescent="0.25">
      <c r="A7" s="72" t="s">
        <v>9</v>
      </c>
      <c r="B7" s="317" t="s">
        <v>78</v>
      </c>
      <c r="C7" s="72">
        <v>695.25248359930379</v>
      </c>
      <c r="D7" s="72">
        <v>677.10672066209634</v>
      </c>
      <c r="E7" s="72">
        <v>658.73027289903428</v>
      </c>
      <c r="F7" s="72">
        <v>659.63639452154177</v>
      </c>
      <c r="G7" s="72">
        <v>663.25649518013677</v>
      </c>
      <c r="H7" s="72">
        <v>643.4547949743926</v>
      </c>
      <c r="I7" s="72">
        <v>656.316909596644</v>
      </c>
      <c r="J7" s="72">
        <v>647.84502857279392</v>
      </c>
      <c r="K7" s="72">
        <v>660.09980023000367</v>
      </c>
      <c r="L7" s="72">
        <v>657.70587186419027</v>
      </c>
      <c r="M7" s="72">
        <v>641.39667297968447</v>
      </c>
      <c r="N7" s="72">
        <v>639.83826732640568</v>
      </c>
      <c r="O7" s="72">
        <v>622.73427730155686</v>
      </c>
      <c r="P7" s="72">
        <v>614.97187474856526</v>
      </c>
      <c r="Q7" s="72">
        <v>608.96535730982532</v>
      </c>
      <c r="R7" s="72">
        <v>610.78114923114538</v>
      </c>
      <c r="S7" s="72">
        <v>636.32857206226208</v>
      </c>
      <c r="T7" s="72">
        <v>652.37989330680921</v>
      </c>
      <c r="U7" s="72">
        <v>669.18393746210143</v>
      </c>
      <c r="V7" s="72">
        <v>658.48658106477239</v>
      </c>
      <c r="W7" s="72">
        <v>646.36999037064732</v>
      </c>
      <c r="X7" s="72">
        <v>644.46114878873925</v>
      </c>
      <c r="Y7" s="72">
        <v>640.7161661137053</v>
      </c>
      <c r="Z7" s="72">
        <v>624.96953855339348</v>
      </c>
      <c r="AA7" s="72">
        <v>668.28164369658623</v>
      </c>
      <c r="AB7" s="72">
        <v>659.22725948199002</v>
      </c>
      <c r="AC7" s="72">
        <v>658.72725584813452</v>
      </c>
      <c r="AD7" s="72">
        <v>659.5847837943553</v>
      </c>
      <c r="AE7" s="72">
        <v>637.77419921119576</v>
      </c>
      <c r="AF7" s="72">
        <v>621.46596325216376</v>
      </c>
      <c r="AG7" s="72">
        <v>617.00931408045869</v>
      </c>
      <c r="AH7" s="72">
        <v>620.07141185378475</v>
      </c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</row>
    <row r="8" spans="1:63" s="77" customFormat="1" ht="14.45" customHeight="1" x14ac:dyDescent="0.25">
      <c r="A8" s="72" t="s">
        <v>66</v>
      </c>
      <c r="B8" s="317" t="s">
        <v>78</v>
      </c>
      <c r="C8" s="72">
        <v>9609.6004528933481</v>
      </c>
      <c r="D8" s="72">
        <v>9617.4355736939378</v>
      </c>
      <c r="E8" s="72">
        <v>9609.4800572095119</v>
      </c>
      <c r="F8" s="72">
        <v>9602.6781818855197</v>
      </c>
      <c r="G8" s="72">
        <v>9597.9787384292322</v>
      </c>
      <c r="H8" s="72">
        <v>9587.1614890733144</v>
      </c>
      <c r="I8" s="72">
        <v>9584.1772362579231</v>
      </c>
      <c r="J8" s="72">
        <v>9582.2169243728931</v>
      </c>
      <c r="K8" s="72">
        <v>9584.8233034895948</v>
      </c>
      <c r="L8" s="72">
        <v>9593.181554374396</v>
      </c>
      <c r="M8" s="72">
        <v>9603.8131229502069</v>
      </c>
      <c r="N8" s="72">
        <v>9616.464812572427</v>
      </c>
      <c r="O8" s="72">
        <v>9633.8312480336863</v>
      </c>
      <c r="P8" s="72">
        <v>9633.4451253589541</v>
      </c>
      <c r="Q8" s="72">
        <v>9634.8306010200067</v>
      </c>
      <c r="R8" s="72">
        <v>9635.3395763794288</v>
      </c>
      <c r="S8" s="72">
        <v>9698.2890895655109</v>
      </c>
      <c r="T8" s="72">
        <v>9602.0133866501692</v>
      </c>
      <c r="U8" s="72">
        <v>9642.5852801346937</v>
      </c>
      <c r="V8" s="72">
        <v>9632.9253070605064</v>
      </c>
      <c r="W8" s="72">
        <v>9596.2359399262714</v>
      </c>
      <c r="X8" s="72">
        <v>9569.411760904095</v>
      </c>
      <c r="Y8" s="72">
        <v>9563.1011964686841</v>
      </c>
      <c r="Z8" s="72">
        <v>9549.5028908710137</v>
      </c>
      <c r="AA8" s="72">
        <v>9529.0723309977056</v>
      </c>
      <c r="AB8" s="72">
        <v>9505.8491517526509</v>
      </c>
      <c r="AC8" s="72">
        <v>9476.4526394273234</v>
      </c>
      <c r="AD8" s="72">
        <v>9436.2715248631866</v>
      </c>
      <c r="AE8" s="72">
        <v>9409.7079341230492</v>
      </c>
      <c r="AF8" s="72">
        <v>9410.3332836944865</v>
      </c>
      <c r="AG8" s="72">
        <v>9420.7806043339006</v>
      </c>
      <c r="AH8" s="72">
        <v>9397.8302209660942</v>
      </c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</row>
    <row r="9" spans="1:63" s="77" customFormat="1" ht="14.45" customHeight="1" x14ac:dyDescent="0.25">
      <c r="A9" s="72" t="s">
        <v>13</v>
      </c>
      <c r="B9" s="317" t="s">
        <v>78</v>
      </c>
      <c r="C9" s="72">
        <v>243.59365544826829</v>
      </c>
      <c r="D9" s="72">
        <v>252.35512434595984</v>
      </c>
      <c r="E9" s="72">
        <v>266.28182735746697</v>
      </c>
      <c r="F9" s="72">
        <v>281.3272631827316</v>
      </c>
      <c r="G9" s="72">
        <v>287.61649921161961</v>
      </c>
      <c r="H9" s="72">
        <v>301.01491823435111</v>
      </c>
      <c r="I9" s="72">
        <v>316.73940902580125</v>
      </c>
      <c r="J9" s="72">
        <v>325.06067594621646</v>
      </c>
      <c r="K9" s="72">
        <v>315.90907208403848</v>
      </c>
      <c r="L9" s="72">
        <v>323.88144835992046</v>
      </c>
      <c r="M9" s="72">
        <v>336.26888265388243</v>
      </c>
      <c r="N9" s="72">
        <v>345.34350217548638</v>
      </c>
      <c r="O9" s="72">
        <v>358.73668602302962</v>
      </c>
      <c r="P9" s="72">
        <v>352.50680322052841</v>
      </c>
      <c r="Q9" s="72">
        <v>355.6637195140222</v>
      </c>
      <c r="R9" s="72">
        <v>339.75626009870632</v>
      </c>
      <c r="S9" s="72">
        <v>367.02059730863004</v>
      </c>
      <c r="T9" s="72">
        <v>370.45165802075758</v>
      </c>
      <c r="U9" s="72">
        <v>350.90038557612746</v>
      </c>
      <c r="V9" s="72">
        <v>336.90461329107382</v>
      </c>
      <c r="W9" s="72">
        <v>334.48759101370166</v>
      </c>
      <c r="X9" s="72">
        <v>313.50346885682939</v>
      </c>
      <c r="Y9" s="72">
        <v>292.55778996720062</v>
      </c>
      <c r="Z9" s="72">
        <v>302.87154866051031</v>
      </c>
      <c r="AA9" s="72">
        <v>289.15228359606715</v>
      </c>
      <c r="AB9" s="72">
        <v>289.48694752742165</v>
      </c>
      <c r="AC9" s="72">
        <v>274.62090570049247</v>
      </c>
      <c r="AD9" s="72">
        <v>269.97613694534391</v>
      </c>
      <c r="AE9" s="72">
        <v>280.20493539870802</v>
      </c>
      <c r="AF9" s="72">
        <v>241.11069998053449</v>
      </c>
      <c r="AG9" s="72">
        <v>265.65163558303732</v>
      </c>
      <c r="AH9" s="72">
        <v>268.4783319399661</v>
      </c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</row>
    <row r="10" spans="1:63" s="83" customFormat="1" ht="14.45" customHeight="1" x14ac:dyDescent="0.25">
      <c r="A10" s="73" t="s">
        <v>56</v>
      </c>
      <c r="B10" s="318" t="s">
        <v>89</v>
      </c>
      <c r="C10" s="73">
        <v>13291.645410973109</v>
      </c>
      <c r="D10" s="73">
        <v>13093.225542416638</v>
      </c>
      <c r="E10" s="73">
        <v>13018.599168624831</v>
      </c>
      <c r="F10" s="73">
        <v>13099.094026596122</v>
      </c>
      <c r="G10" s="73">
        <v>13022.388924247907</v>
      </c>
      <c r="H10" s="73">
        <v>13141.85213161709</v>
      </c>
      <c r="I10" s="73">
        <v>13199.985301393193</v>
      </c>
      <c r="J10" s="73">
        <v>13356.682686936709</v>
      </c>
      <c r="K10" s="73">
        <v>13492.186567142702</v>
      </c>
      <c r="L10" s="73">
        <v>13716.313971662017</v>
      </c>
      <c r="M10" s="73">
        <v>13758.041715888416</v>
      </c>
      <c r="N10" s="73">
        <v>13666.199220276036</v>
      </c>
      <c r="O10" s="73">
        <v>13777.742637807596</v>
      </c>
      <c r="P10" s="73">
        <v>13740.31423973585</v>
      </c>
      <c r="Q10" s="73">
        <v>13845.748496433918</v>
      </c>
      <c r="R10" s="73">
        <v>13694.67953460133</v>
      </c>
      <c r="S10" s="73">
        <v>14317.707564636983</v>
      </c>
      <c r="T10" s="73">
        <v>14526.331445830318</v>
      </c>
      <c r="U10" s="73">
        <v>14950.385834944753</v>
      </c>
      <c r="V10" s="73">
        <v>14634.429399877725</v>
      </c>
      <c r="W10" s="73">
        <v>14502.587285246809</v>
      </c>
      <c r="X10" s="73">
        <v>14261.658980998433</v>
      </c>
      <c r="Y10" s="73">
        <v>14250.001280498918</v>
      </c>
      <c r="Z10" s="73">
        <v>14244.175016769263</v>
      </c>
      <c r="AA10" s="73">
        <v>14216.587659339668</v>
      </c>
      <c r="AB10" s="73">
        <v>14278.557487443388</v>
      </c>
      <c r="AC10" s="73">
        <v>14191.989735433192</v>
      </c>
      <c r="AD10" s="73">
        <v>14235.970701710005</v>
      </c>
      <c r="AE10" s="73">
        <v>14280.12193428602</v>
      </c>
      <c r="AF10" s="73">
        <v>14134.231365990465</v>
      </c>
      <c r="AG10" s="73">
        <v>13941.839873331808</v>
      </c>
      <c r="AH10" s="73">
        <v>14060.069738580682</v>
      </c>
      <c r="AI10" s="26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</row>
    <row r="11" spans="1:63" s="83" customFormat="1" ht="14.45" customHeight="1" x14ac:dyDescent="0.25">
      <c r="A11" s="73" t="s">
        <v>55</v>
      </c>
      <c r="B11" s="318" t="s">
        <v>89</v>
      </c>
      <c r="C11" s="73">
        <f>C10-C8</f>
        <v>3682.0449580797613</v>
      </c>
      <c r="D11" s="73">
        <f t="shared" ref="D11:AH11" si="0">D10-D8</f>
        <v>3475.7899687227</v>
      </c>
      <c r="E11" s="73">
        <f t="shared" si="0"/>
        <v>3409.1191114153189</v>
      </c>
      <c r="F11" s="73">
        <f t="shared" si="0"/>
        <v>3496.415844710602</v>
      </c>
      <c r="G11" s="73">
        <f t="shared" si="0"/>
        <v>3424.410185818675</v>
      </c>
      <c r="H11" s="73">
        <f t="shared" si="0"/>
        <v>3554.6906425437755</v>
      </c>
      <c r="I11" s="73">
        <f t="shared" si="0"/>
        <v>3615.8080651352702</v>
      </c>
      <c r="J11" s="73">
        <f t="shared" si="0"/>
        <v>3774.4657625638156</v>
      </c>
      <c r="K11" s="73">
        <f t="shared" si="0"/>
        <v>3907.3632636531074</v>
      </c>
      <c r="L11" s="73">
        <f t="shared" si="0"/>
        <v>4123.1324172876211</v>
      </c>
      <c r="M11" s="73">
        <f t="shared" si="0"/>
        <v>4154.2285929382087</v>
      </c>
      <c r="N11" s="73">
        <f t="shared" si="0"/>
        <v>4049.7344077036087</v>
      </c>
      <c r="O11" s="73">
        <f t="shared" si="0"/>
        <v>4143.9113897739098</v>
      </c>
      <c r="P11" s="73">
        <f t="shared" si="0"/>
        <v>4106.8691143768956</v>
      </c>
      <c r="Q11" s="73">
        <f t="shared" si="0"/>
        <v>4210.9178954139115</v>
      </c>
      <c r="R11" s="73">
        <f t="shared" si="0"/>
        <v>4059.3399582219008</v>
      </c>
      <c r="S11" s="73">
        <f t="shared" si="0"/>
        <v>4619.4184750714721</v>
      </c>
      <c r="T11" s="73">
        <f t="shared" si="0"/>
        <v>4924.3180591801483</v>
      </c>
      <c r="U11" s="73">
        <f t="shared" si="0"/>
        <v>5307.8005548100591</v>
      </c>
      <c r="V11" s="73">
        <f t="shared" si="0"/>
        <v>5001.5040928172184</v>
      </c>
      <c r="W11" s="73">
        <f t="shared" si="0"/>
        <v>4906.3513453205378</v>
      </c>
      <c r="X11" s="73">
        <f t="shared" si="0"/>
        <v>4692.2472200943375</v>
      </c>
      <c r="Y11" s="73">
        <f t="shared" si="0"/>
        <v>4686.9000840302342</v>
      </c>
      <c r="Z11" s="73">
        <f t="shared" si="0"/>
        <v>4694.6721258982489</v>
      </c>
      <c r="AA11" s="73">
        <f t="shared" si="0"/>
        <v>4687.5153283419622</v>
      </c>
      <c r="AB11" s="73">
        <f t="shared" si="0"/>
        <v>4772.7083356907369</v>
      </c>
      <c r="AC11" s="73">
        <f t="shared" si="0"/>
        <v>4715.5370960058681</v>
      </c>
      <c r="AD11" s="73">
        <f t="shared" si="0"/>
        <v>4799.6991768468179</v>
      </c>
      <c r="AE11" s="73">
        <f t="shared" si="0"/>
        <v>4870.4140001629712</v>
      </c>
      <c r="AF11" s="73">
        <f t="shared" si="0"/>
        <v>4723.8980822959784</v>
      </c>
      <c r="AG11" s="73">
        <f t="shared" si="0"/>
        <v>4521.0592689979076</v>
      </c>
      <c r="AH11" s="73">
        <f t="shared" si="0"/>
        <v>4662.2395176145874</v>
      </c>
      <c r="AI11" s="265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</row>
    <row r="12" spans="1:63" s="77" customFormat="1" ht="14.45" customHeight="1" x14ac:dyDescent="0.25">
      <c r="A12" s="28" t="s">
        <v>170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</row>
    <row r="13" spans="1:63" s="3" customFormat="1" ht="16.5" customHeight="1" x14ac:dyDescent="0.25">
      <c r="A13" s="72" t="s">
        <v>17</v>
      </c>
      <c r="B13" s="317" t="s">
        <v>78</v>
      </c>
      <c r="C13" s="78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>
        <v>1973.0149280071741</v>
      </c>
      <c r="AJ13" s="72">
        <v>1837.2786571146157</v>
      </c>
      <c r="AK13" s="72">
        <v>1816.7109226901816</v>
      </c>
      <c r="AL13" s="72">
        <v>1760.9840293000134</v>
      </c>
      <c r="AM13" s="72">
        <v>1706.3254865817262</v>
      </c>
      <c r="AN13" s="72">
        <v>1652.4821417208477</v>
      </c>
      <c r="AO13" s="72">
        <v>1587.1279218790751</v>
      </c>
      <c r="AP13" s="72">
        <v>1537.6057017160547</v>
      </c>
      <c r="AQ13" s="72">
        <v>1475.4279668902752</v>
      </c>
      <c r="AR13" s="72">
        <v>1428.0301928036304</v>
      </c>
      <c r="AS13" s="72">
        <v>1378.6071215340498</v>
      </c>
      <c r="AT13" s="72">
        <v>1325.8337329711192</v>
      </c>
      <c r="AU13" s="72">
        <v>1269.3594223522932</v>
      </c>
      <c r="AV13" s="72">
        <v>1209.3545553020856</v>
      </c>
      <c r="AW13" s="72">
        <v>1146.4639796030631</v>
      </c>
      <c r="AX13" s="72">
        <v>1080.6999053868733</v>
      </c>
      <c r="AY13" s="72">
        <v>1012.9317286683009</v>
      </c>
      <c r="AZ13" s="72">
        <v>943.83195441930059</v>
      </c>
      <c r="BA13" s="72">
        <v>873.77384241248262</v>
      </c>
      <c r="BB13" s="72">
        <v>804.01733252383315</v>
      </c>
      <c r="BC13" s="72">
        <v>734.53351973025042</v>
      </c>
      <c r="BD13" s="72">
        <v>665.89865000791872</v>
      </c>
      <c r="BE13" s="72">
        <v>602.35238751693964</v>
      </c>
      <c r="BF13" s="72">
        <v>569.14506505475572</v>
      </c>
      <c r="BG13" s="72">
        <v>535.73082670668327</v>
      </c>
      <c r="BH13" s="72">
        <v>502.4298905476507</v>
      </c>
      <c r="BI13" s="72">
        <v>469.30891102331691</v>
      </c>
      <c r="BJ13" s="72">
        <v>436.53763839385772</v>
      </c>
      <c r="BK13" s="72">
        <v>408.96367364501759</v>
      </c>
    </row>
    <row r="14" spans="1:63" s="3" customFormat="1" x14ac:dyDescent="0.25">
      <c r="A14" s="72" t="s">
        <v>23</v>
      </c>
      <c r="B14" s="317" t="s">
        <v>78</v>
      </c>
      <c r="C14" s="78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>
        <v>2038.0600884620576</v>
      </c>
      <c r="AJ14" s="72">
        <v>2082.7615410334097</v>
      </c>
      <c r="AK14" s="72">
        <v>2075.1242093825408</v>
      </c>
      <c r="AL14" s="72">
        <v>2062.9897406133332</v>
      </c>
      <c r="AM14" s="72">
        <v>2035.5718764041583</v>
      </c>
      <c r="AN14" s="72">
        <v>2032.6138895943971</v>
      </c>
      <c r="AO14" s="72">
        <v>1982.2291217959598</v>
      </c>
      <c r="AP14" s="72">
        <v>1964.0233856041425</v>
      </c>
      <c r="AQ14" s="72">
        <v>1969.8622189551897</v>
      </c>
      <c r="AR14" s="72">
        <v>1939.6444478488252</v>
      </c>
      <c r="AS14" s="72">
        <v>1934.120171834335</v>
      </c>
      <c r="AT14" s="72">
        <v>1933.0183947166317</v>
      </c>
      <c r="AU14" s="72">
        <v>1906.6015547063471</v>
      </c>
      <c r="AV14" s="72">
        <v>1893.2291999971183</v>
      </c>
      <c r="AW14" s="72">
        <v>1892.8917487137628</v>
      </c>
      <c r="AX14" s="72">
        <v>1887.4973041709563</v>
      </c>
      <c r="AY14" s="72">
        <v>1880.8500737255988</v>
      </c>
      <c r="AZ14" s="72">
        <v>1874.3280343916235</v>
      </c>
      <c r="BA14" s="72">
        <v>1871.4045742649359</v>
      </c>
      <c r="BB14" s="72">
        <v>1865.6964616765247</v>
      </c>
      <c r="BC14" s="72">
        <v>1858.4542011976562</v>
      </c>
      <c r="BD14" s="72">
        <v>1851.8395999066329</v>
      </c>
      <c r="BE14" s="72">
        <v>1845.0383509403578</v>
      </c>
      <c r="BF14" s="72">
        <v>1838.154716197007</v>
      </c>
      <c r="BG14" s="72">
        <v>1833.1340063537368</v>
      </c>
      <c r="BH14" s="72">
        <v>1828.8617697208051</v>
      </c>
      <c r="BI14" s="72">
        <v>1823.1769815443633</v>
      </c>
      <c r="BJ14" s="72">
        <v>1816.6080361118693</v>
      </c>
      <c r="BK14" s="72">
        <v>1811.5962444496824</v>
      </c>
    </row>
    <row r="15" spans="1:63" s="3" customFormat="1" x14ac:dyDescent="0.25">
      <c r="A15" s="72" t="s">
        <v>9</v>
      </c>
      <c r="B15" s="317" t="s">
        <v>78</v>
      </c>
      <c r="C15" s="78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>
        <v>618.06464907294719</v>
      </c>
      <c r="AJ15" s="72">
        <v>616.39831710833482</v>
      </c>
      <c r="AK15" s="72">
        <v>614.69759666258028</v>
      </c>
      <c r="AL15" s="72">
        <v>613.08986865902057</v>
      </c>
      <c r="AM15" s="72">
        <v>611.70437985317403</v>
      </c>
      <c r="AN15" s="72">
        <v>610.32891865286149</v>
      </c>
      <c r="AO15" s="72">
        <v>608.90815828990878</v>
      </c>
      <c r="AP15" s="72">
        <v>607.10936410686543</v>
      </c>
      <c r="AQ15" s="72">
        <v>605.31150017100072</v>
      </c>
      <c r="AR15" s="72">
        <v>603.51460835762362</v>
      </c>
      <c r="AS15" s="72">
        <v>601.71872964489103</v>
      </c>
      <c r="AT15" s="72">
        <v>599.92390413424437</v>
      </c>
      <c r="AU15" s="72">
        <v>598.13017107048813</v>
      </c>
      <c r="AV15" s="72">
        <v>596.33756886150888</v>
      </c>
      <c r="AW15" s="72">
        <v>594.54613509762487</v>
      </c>
      <c r="AX15" s="72">
        <v>592.75590657056568</v>
      </c>
      <c r="AY15" s="72">
        <v>590.96691929208237</v>
      </c>
      <c r="AZ15" s="72">
        <v>589.17920851218764</v>
      </c>
      <c r="BA15" s="72">
        <v>587.39280873702444</v>
      </c>
      <c r="BB15" s="72">
        <v>585.60776543490931</v>
      </c>
      <c r="BC15" s="72">
        <v>583.82409063782529</v>
      </c>
      <c r="BD15" s="72">
        <v>582.04182607467146</v>
      </c>
      <c r="BE15" s="72">
        <v>580.26100344744873</v>
      </c>
      <c r="BF15" s="72">
        <v>578.48165379814509</v>
      </c>
      <c r="BG15" s="72">
        <v>576.70380752442964</v>
      </c>
      <c r="BH15" s="72">
        <v>574.92749439499437</v>
      </c>
      <c r="BI15" s="72">
        <v>573.15274356456064</v>
      </c>
      <c r="BJ15" s="72">
        <v>571.3795835885312</v>
      </c>
      <c r="BK15" s="72">
        <v>569.60804243731798</v>
      </c>
    </row>
    <row r="16" spans="1:63" s="3" customFormat="1" x14ac:dyDescent="0.25">
      <c r="A16" s="72" t="s">
        <v>57</v>
      </c>
      <c r="B16" s="317" t="s">
        <v>78</v>
      </c>
      <c r="C16" s="78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>
        <v>9371.6006168717067</v>
      </c>
      <c r="AJ16" s="72">
        <v>9338.7263425041365</v>
      </c>
      <c r="AK16" s="72">
        <v>9306.3930402814622</v>
      </c>
      <c r="AL16" s="72">
        <v>9278.6306080431968</v>
      </c>
      <c r="AM16" s="72">
        <v>9248.8030064455616</v>
      </c>
      <c r="AN16" s="72">
        <v>9217.008336533816</v>
      </c>
      <c r="AO16" s="72">
        <v>9189.9982075036532</v>
      </c>
      <c r="AP16" s="72">
        <v>9160.9609680692192</v>
      </c>
      <c r="AQ16" s="72">
        <v>9135.0086536594536</v>
      </c>
      <c r="AR16" s="72">
        <v>9107.3129645309509</v>
      </c>
      <c r="AS16" s="72">
        <v>9080.8075533942028</v>
      </c>
      <c r="AT16" s="72">
        <v>9050.5044309328787</v>
      </c>
      <c r="AU16" s="72">
        <v>9027.0563921907651</v>
      </c>
      <c r="AV16" s="72">
        <v>9013.8358959638153</v>
      </c>
      <c r="AW16" s="72">
        <v>8998.8342472633376</v>
      </c>
      <c r="AX16" s="72">
        <v>8985.8978684516878</v>
      </c>
      <c r="AY16" s="72">
        <v>9007.3669774009068</v>
      </c>
      <c r="AZ16" s="72">
        <v>8993.6152509661006</v>
      </c>
      <c r="BA16" s="72">
        <v>8982.7896622255994</v>
      </c>
      <c r="BB16" s="72">
        <v>8971.5839153234938</v>
      </c>
      <c r="BC16" s="72">
        <v>8953.6835236668139</v>
      </c>
      <c r="BD16" s="72">
        <v>8932.368567562773</v>
      </c>
      <c r="BE16" s="72">
        <v>8902.3617018376444</v>
      </c>
      <c r="BF16" s="72">
        <v>8885.1345808428778</v>
      </c>
      <c r="BG16" s="72">
        <v>8856.5733789720707</v>
      </c>
      <c r="BH16" s="72">
        <v>8829.4401401026898</v>
      </c>
      <c r="BI16" s="72">
        <v>8807.3356324188026</v>
      </c>
      <c r="BJ16" s="72">
        <v>8785.1094667672878</v>
      </c>
      <c r="BK16" s="72">
        <v>8746.0944091349902</v>
      </c>
    </row>
    <row r="17" spans="1:64" s="3" customFormat="1" x14ac:dyDescent="0.25">
      <c r="A17" s="72" t="s">
        <v>13</v>
      </c>
      <c r="B17" s="317" t="s">
        <v>78</v>
      </c>
      <c r="C17" s="7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>
        <v>262.33386486538268</v>
      </c>
      <c r="AJ17" s="72">
        <v>256.71593981626711</v>
      </c>
      <c r="AK17" s="72">
        <v>252.8547064292635</v>
      </c>
      <c r="AL17" s="72">
        <v>242.68196711848873</v>
      </c>
      <c r="AM17" s="72">
        <v>233.28514995271897</v>
      </c>
      <c r="AN17" s="72">
        <v>225.13462810646271</v>
      </c>
      <c r="AO17" s="72">
        <v>222.34855001488884</v>
      </c>
      <c r="AP17" s="72">
        <v>222.97436987487913</v>
      </c>
      <c r="AQ17" s="72">
        <v>223.18963691704556</v>
      </c>
      <c r="AR17" s="72">
        <v>217.05498209325538</v>
      </c>
      <c r="AS17" s="72">
        <v>215.43492306594166</v>
      </c>
      <c r="AT17" s="72">
        <v>214.40736274851534</v>
      </c>
      <c r="AU17" s="72">
        <v>213.90117825996876</v>
      </c>
      <c r="AV17" s="72">
        <v>213.85027929831193</v>
      </c>
      <c r="AW17" s="72">
        <v>213.95994201240299</v>
      </c>
      <c r="AX17" s="72">
        <v>210.75587920733392</v>
      </c>
      <c r="AY17" s="72">
        <v>207.86530678606741</v>
      </c>
      <c r="AZ17" s="72">
        <v>205.25337818924035</v>
      </c>
      <c r="BA17" s="72">
        <v>202.88776184421505</v>
      </c>
      <c r="BB17" s="72">
        <v>200.7814995061903</v>
      </c>
      <c r="BC17" s="72">
        <v>198.87046521122886</v>
      </c>
      <c r="BD17" s="72">
        <v>197.13266077822448</v>
      </c>
      <c r="BE17" s="72">
        <v>195.55123450986997</v>
      </c>
      <c r="BF17" s="72">
        <v>194.10996285276593</v>
      </c>
      <c r="BG17" s="72">
        <v>192.79505975960132</v>
      </c>
      <c r="BH17" s="72">
        <v>191.59470111309184</v>
      </c>
      <c r="BI17" s="72">
        <v>190.50020221322507</v>
      </c>
      <c r="BJ17" s="72">
        <v>189.50071478215807</v>
      </c>
      <c r="BK17" s="72">
        <v>188.59130834147692</v>
      </c>
    </row>
    <row r="18" spans="1:64" s="2" customFormat="1" x14ac:dyDescent="0.25">
      <c r="A18" s="73" t="s">
        <v>56</v>
      </c>
      <c r="B18" s="318" t="s">
        <v>89</v>
      </c>
      <c r="C18" s="27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>
        <v>14263.074147279267</v>
      </c>
      <c r="AJ18" s="73">
        <v>14131.880797576765</v>
      </c>
      <c r="AK18" s="73">
        <v>14065.780475446029</v>
      </c>
      <c r="AL18" s="73">
        <v>13958.376213734053</v>
      </c>
      <c r="AM18" s="73">
        <v>13835.689899237339</v>
      </c>
      <c r="AN18" s="73">
        <v>13737.567914608386</v>
      </c>
      <c r="AO18" s="73">
        <v>13590.611959483485</v>
      </c>
      <c r="AP18" s="73">
        <v>13492.673789371162</v>
      </c>
      <c r="AQ18" s="73">
        <v>13408.799976592965</v>
      </c>
      <c r="AR18" s="73">
        <v>13295.557195634285</v>
      </c>
      <c r="AS18" s="73">
        <v>13210.688499473419</v>
      </c>
      <c r="AT18" s="73">
        <v>13123.68782550339</v>
      </c>
      <c r="AU18" s="73">
        <v>13015.048718579861</v>
      </c>
      <c r="AV18" s="73">
        <v>12926.60749942284</v>
      </c>
      <c r="AW18" s="73">
        <v>12846.696052690191</v>
      </c>
      <c r="AX18" s="73">
        <v>12757.606863787418</v>
      </c>
      <c r="AY18" s="73">
        <v>12699.981005872956</v>
      </c>
      <c r="AZ18" s="73">
        <v>12606.207826478452</v>
      </c>
      <c r="BA18" s="73">
        <v>12518.248649484258</v>
      </c>
      <c r="BB18" s="73">
        <v>12427.686974464952</v>
      </c>
      <c r="BC18" s="73">
        <v>12329.365800443775</v>
      </c>
      <c r="BD18" s="73">
        <v>12229.281304330221</v>
      </c>
      <c r="BE18" s="73">
        <v>12125.564678252262</v>
      </c>
      <c r="BF18" s="73">
        <v>12065.025978745552</v>
      </c>
      <c r="BG18" s="73">
        <v>11994.937079316522</v>
      </c>
      <c r="BH18" s="73">
        <v>11927.253995879233</v>
      </c>
      <c r="BI18" s="73">
        <v>11863.474470764268</v>
      </c>
      <c r="BJ18" s="73">
        <v>11799.135439643704</v>
      </c>
      <c r="BK18" s="73">
        <v>11724.853678008485</v>
      </c>
      <c r="BL18" s="264">
        <f>(BK18-C10)/C10</f>
        <v>-0.11787793644202521</v>
      </c>
    </row>
    <row r="19" spans="1:64" s="2" customFormat="1" x14ac:dyDescent="0.25">
      <c r="A19" s="73" t="s">
        <v>55</v>
      </c>
      <c r="B19" s="318" t="s">
        <v>89</v>
      </c>
      <c r="C19" s="27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>
        <f>AI18-AI16</f>
        <v>4891.4735304075602</v>
      </c>
      <c r="AJ19" s="73">
        <f t="shared" ref="AJ19:BK19" si="1">AJ18-AJ16</f>
        <v>4793.1544550726285</v>
      </c>
      <c r="AK19" s="73">
        <f t="shared" si="1"/>
        <v>4759.3874351645663</v>
      </c>
      <c r="AL19" s="73">
        <f t="shared" si="1"/>
        <v>4679.7456056908559</v>
      </c>
      <c r="AM19" s="73">
        <f t="shared" si="1"/>
        <v>4586.8868927917774</v>
      </c>
      <c r="AN19" s="73">
        <f t="shared" si="1"/>
        <v>4520.5595780745698</v>
      </c>
      <c r="AO19" s="73">
        <f t="shared" si="1"/>
        <v>4400.6137519798322</v>
      </c>
      <c r="AP19" s="73">
        <f t="shared" si="1"/>
        <v>4331.7128213019423</v>
      </c>
      <c r="AQ19" s="73">
        <f t="shared" si="1"/>
        <v>4273.7913229335118</v>
      </c>
      <c r="AR19" s="73">
        <f t="shared" si="1"/>
        <v>4188.2442311033337</v>
      </c>
      <c r="AS19" s="73">
        <f t="shared" si="1"/>
        <v>4129.8809460792163</v>
      </c>
      <c r="AT19" s="73">
        <f t="shared" si="1"/>
        <v>4073.1833945705112</v>
      </c>
      <c r="AU19" s="73">
        <f t="shared" si="1"/>
        <v>3987.992326389096</v>
      </c>
      <c r="AV19" s="73">
        <f t="shared" si="1"/>
        <v>3912.7716034590248</v>
      </c>
      <c r="AW19" s="73">
        <f t="shared" si="1"/>
        <v>3847.8618054268536</v>
      </c>
      <c r="AX19" s="73">
        <f t="shared" si="1"/>
        <v>3771.7089953357299</v>
      </c>
      <c r="AY19" s="73">
        <f t="shared" si="1"/>
        <v>3692.6140284720495</v>
      </c>
      <c r="AZ19" s="73">
        <f t="shared" si="1"/>
        <v>3612.5925755123517</v>
      </c>
      <c r="BA19" s="73">
        <f t="shared" si="1"/>
        <v>3535.4589872586585</v>
      </c>
      <c r="BB19" s="73">
        <f t="shared" si="1"/>
        <v>3456.1030591414583</v>
      </c>
      <c r="BC19" s="73">
        <f t="shared" si="1"/>
        <v>3375.6822767769609</v>
      </c>
      <c r="BD19" s="73">
        <f t="shared" si="1"/>
        <v>3296.9127367674482</v>
      </c>
      <c r="BE19" s="73">
        <f t="shared" si="1"/>
        <v>3223.2029764146173</v>
      </c>
      <c r="BF19" s="73">
        <f t="shared" si="1"/>
        <v>3179.8913979026747</v>
      </c>
      <c r="BG19" s="73">
        <f t="shared" si="1"/>
        <v>3138.363700344451</v>
      </c>
      <c r="BH19" s="73">
        <f t="shared" si="1"/>
        <v>3097.8138557765433</v>
      </c>
      <c r="BI19" s="73">
        <f t="shared" si="1"/>
        <v>3056.138838345465</v>
      </c>
      <c r="BJ19" s="73">
        <f t="shared" si="1"/>
        <v>3014.0259728764158</v>
      </c>
      <c r="BK19" s="73">
        <f t="shared" si="1"/>
        <v>2978.7592688734949</v>
      </c>
      <c r="BL19" s="264">
        <f>(BK19-C11)/C11</f>
        <v>-0.19100410158300726</v>
      </c>
    </row>
    <row r="20" spans="1:64" s="3" customFormat="1" x14ac:dyDescent="0.25">
      <c r="A20" s="28" t="s">
        <v>171</v>
      </c>
      <c r="B20" s="27"/>
      <c r="C20" s="7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3" customFormat="1" x14ac:dyDescent="0.25">
      <c r="A21" s="72" t="s">
        <v>17</v>
      </c>
      <c r="B21" s="317" t="s">
        <v>78</v>
      </c>
      <c r="C21" s="7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>
        <v>1973.0149280071741</v>
      </c>
      <c r="AJ21" s="72">
        <v>1833.1873727315101</v>
      </c>
      <c r="AK21" s="72">
        <v>1806.5329393796078</v>
      </c>
      <c r="AL21" s="72">
        <v>1742.9298815482412</v>
      </c>
      <c r="AM21" s="72">
        <v>1680.4216073047717</v>
      </c>
      <c r="AN21" s="72">
        <v>1621.3699272265842</v>
      </c>
      <c r="AO21" s="72">
        <v>1561.030264328984</v>
      </c>
      <c r="AP21" s="72">
        <v>1508.198668877166</v>
      </c>
      <c r="AQ21" s="72">
        <v>1438.704989846439</v>
      </c>
      <c r="AR21" s="72">
        <v>1388.2289496999626</v>
      </c>
      <c r="AS21" s="72">
        <v>1336.6604584090348</v>
      </c>
      <c r="AT21" s="72">
        <v>1282.440205168142</v>
      </c>
      <c r="AU21" s="72">
        <v>1225.0292725925403</v>
      </c>
      <c r="AV21" s="72">
        <v>1164.4536795155336</v>
      </c>
      <c r="AW21" s="72">
        <v>1101.2502829778718</v>
      </c>
      <c r="AX21" s="72">
        <v>1035.358285368766</v>
      </c>
      <c r="AY21" s="72">
        <v>967.60104771738952</v>
      </c>
      <c r="AZ21" s="72">
        <v>898.61179128267304</v>
      </c>
      <c r="BA21" s="72">
        <v>828.73584085465222</v>
      </c>
      <c r="BB21" s="72">
        <v>759.29329546372401</v>
      </c>
      <c r="BC21" s="72">
        <v>690.41025801878914</v>
      </c>
      <c r="BD21" s="72">
        <v>642.52275639560162</v>
      </c>
      <c r="BE21" s="72">
        <v>600.75137149693069</v>
      </c>
      <c r="BF21" s="72">
        <v>567.47224246006931</v>
      </c>
      <c r="BG21" s="72">
        <v>533.98639850832365</v>
      </c>
      <c r="BH21" s="72">
        <v>500.61414630401026</v>
      </c>
      <c r="BI21" s="72">
        <v>467.42231484699983</v>
      </c>
      <c r="BJ21" s="72">
        <v>434.58091975416392</v>
      </c>
      <c r="BK21" s="72">
        <v>406.93484830731973</v>
      </c>
    </row>
    <row r="22" spans="1:64" s="3" customFormat="1" x14ac:dyDescent="0.25">
      <c r="A22" s="72" t="s">
        <v>23</v>
      </c>
      <c r="B22" s="317" t="s">
        <v>78</v>
      </c>
      <c r="C22" s="7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>
        <v>2038.0600884620576</v>
      </c>
      <c r="AJ22" s="72">
        <v>2082.7615410334097</v>
      </c>
      <c r="AK22" s="72">
        <v>2075.1242093825408</v>
      </c>
      <c r="AL22" s="72">
        <v>2062.9897406133332</v>
      </c>
      <c r="AM22" s="72">
        <v>2035.5718764041583</v>
      </c>
      <c r="AN22" s="72">
        <v>2032.6138895943971</v>
      </c>
      <c r="AO22" s="72">
        <v>1982.2291217959598</v>
      </c>
      <c r="AP22" s="72">
        <v>1964.0233856041425</v>
      </c>
      <c r="AQ22" s="72">
        <v>1969.8622189551897</v>
      </c>
      <c r="AR22" s="72">
        <v>1939.6444478488252</v>
      </c>
      <c r="AS22" s="72">
        <v>1934.120171834335</v>
      </c>
      <c r="AT22" s="72">
        <v>1933.0183947166317</v>
      </c>
      <c r="AU22" s="72">
        <v>1906.6015547063471</v>
      </c>
      <c r="AV22" s="72">
        <v>1893.2291999971183</v>
      </c>
      <c r="AW22" s="72">
        <v>1892.8917487137628</v>
      </c>
      <c r="AX22" s="72">
        <v>1887.4973041709563</v>
      </c>
      <c r="AY22" s="72">
        <v>1880.8500737255988</v>
      </c>
      <c r="AZ22" s="72">
        <v>1874.3280343916235</v>
      </c>
      <c r="BA22" s="72">
        <v>1871.4045742649359</v>
      </c>
      <c r="BB22" s="72">
        <v>1865.6964616765247</v>
      </c>
      <c r="BC22" s="72">
        <v>1858.4542011976562</v>
      </c>
      <c r="BD22" s="72">
        <v>1851.8395999066329</v>
      </c>
      <c r="BE22" s="72">
        <v>1845.0383509403578</v>
      </c>
      <c r="BF22" s="72">
        <v>1838.154716197007</v>
      </c>
      <c r="BG22" s="72">
        <v>1833.1340063537368</v>
      </c>
      <c r="BH22" s="72">
        <v>1828.8617697208051</v>
      </c>
      <c r="BI22" s="72">
        <v>1823.1769815443633</v>
      </c>
      <c r="BJ22" s="72">
        <v>1816.6080361118693</v>
      </c>
      <c r="BK22" s="72">
        <v>1811.5962444496824</v>
      </c>
    </row>
    <row r="23" spans="1:64" s="3" customFormat="1" x14ac:dyDescent="0.25">
      <c r="A23" s="72" t="s">
        <v>9</v>
      </c>
      <c r="B23" s="317" t="s">
        <v>78</v>
      </c>
      <c r="C23" s="7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>
        <v>618.06464907294719</v>
      </c>
      <c r="AJ23" s="72">
        <v>616.39831710833482</v>
      </c>
      <c r="AK23" s="72">
        <v>614.69759666258028</v>
      </c>
      <c r="AL23" s="72">
        <v>613.08986865902057</v>
      </c>
      <c r="AM23" s="72">
        <v>611.70437985317403</v>
      </c>
      <c r="AN23" s="72">
        <v>610.32891865286149</v>
      </c>
      <c r="AO23" s="72">
        <v>608.90815828990878</v>
      </c>
      <c r="AP23" s="72">
        <v>607.10936410686543</v>
      </c>
      <c r="AQ23" s="72">
        <v>605.31150017100072</v>
      </c>
      <c r="AR23" s="72">
        <v>603.51460835762362</v>
      </c>
      <c r="AS23" s="72">
        <v>601.71872964489103</v>
      </c>
      <c r="AT23" s="72">
        <v>599.92390413424437</v>
      </c>
      <c r="AU23" s="72">
        <v>598.13017107048813</v>
      </c>
      <c r="AV23" s="72">
        <v>596.33756886150888</v>
      </c>
      <c r="AW23" s="72">
        <v>594.54613509762487</v>
      </c>
      <c r="AX23" s="72">
        <v>592.75590657056568</v>
      </c>
      <c r="AY23" s="72">
        <v>590.96691929208237</v>
      </c>
      <c r="AZ23" s="72">
        <v>589.17920851218764</v>
      </c>
      <c r="BA23" s="72">
        <v>587.39280873702444</v>
      </c>
      <c r="BB23" s="72">
        <v>585.60776543490931</v>
      </c>
      <c r="BC23" s="72">
        <v>583.82409063782529</v>
      </c>
      <c r="BD23" s="72">
        <v>582.04182607467146</v>
      </c>
      <c r="BE23" s="72">
        <v>580.26100344744873</v>
      </c>
      <c r="BF23" s="72">
        <v>578.48165379814509</v>
      </c>
      <c r="BG23" s="72">
        <v>576.70380752442964</v>
      </c>
      <c r="BH23" s="72">
        <v>574.92749439499437</v>
      </c>
      <c r="BI23" s="72">
        <v>573.15274356456064</v>
      </c>
      <c r="BJ23" s="72">
        <v>571.3795835885312</v>
      </c>
      <c r="BK23" s="72">
        <v>569.60804243731798</v>
      </c>
    </row>
    <row r="24" spans="1:64" s="3" customFormat="1" x14ac:dyDescent="0.25">
      <c r="A24" s="72" t="s">
        <v>57</v>
      </c>
      <c r="B24" s="317" t="s">
        <v>78</v>
      </c>
      <c r="C24" s="7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>
        <v>9358.1750088717035</v>
      </c>
      <c r="AJ24" s="72">
        <v>9311.8751265041356</v>
      </c>
      <c r="AK24" s="72">
        <v>9266.1162162814599</v>
      </c>
      <c r="AL24" s="72">
        <v>9224.9281760431968</v>
      </c>
      <c r="AM24" s="72">
        <v>9180.257781885266</v>
      </c>
      <c r="AN24" s="72">
        <v>9112.1813183118848</v>
      </c>
      <c r="AO24" s="72">
        <v>9047.0673011854233</v>
      </c>
      <c r="AP24" s="72">
        <v>8979.9261736546923</v>
      </c>
      <c r="AQ24" s="72">
        <v>8915.8699711486261</v>
      </c>
      <c r="AR24" s="72">
        <v>8848.6613091531563</v>
      </c>
      <c r="AS24" s="72">
        <v>8780.6773839750476</v>
      </c>
      <c r="AT24" s="72">
        <v>8706.7056464179132</v>
      </c>
      <c r="AU24" s="72">
        <v>8638.9563558277241</v>
      </c>
      <c r="AV24" s="72">
        <v>8580.7306973743853</v>
      </c>
      <c r="AW24" s="72">
        <v>8519.9433078044858</v>
      </c>
      <c r="AX24" s="72">
        <v>8460.359161967921</v>
      </c>
      <c r="AY24" s="72">
        <v>8434.2332753446262</v>
      </c>
      <c r="AZ24" s="72">
        <v>8371.8518895815632</v>
      </c>
      <c r="BA24" s="72">
        <v>8311.2744109032465</v>
      </c>
      <c r="BB24" s="72">
        <v>8250.6356852395329</v>
      </c>
      <c r="BC24" s="72">
        <v>8180.4900759266757</v>
      </c>
      <c r="BD24" s="72">
        <v>8105.574838578279</v>
      </c>
      <c r="BE24" s="72">
        <v>8020.5582386279484</v>
      </c>
      <c r="BF24" s="72">
        <v>7946.8768530174748</v>
      </c>
      <c r="BG24" s="72">
        <v>7863.7971345188607</v>
      </c>
      <c r="BH24" s="72">
        <v>7777.3156442230093</v>
      </c>
      <c r="BI24" s="72">
        <v>7694.7117368002091</v>
      </c>
      <c r="BJ24" s="72">
        <v>7610.9264057891451</v>
      </c>
      <c r="BK24" s="72">
        <v>7509.4367279227372</v>
      </c>
    </row>
    <row r="25" spans="1:64" s="3" customFormat="1" x14ac:dyDescent="0.25">
      <c r="A25" s="72" t="s">
        <v>13</v>
      </c>
      <c r="B25" s="317" t="s">
        <v>78</v>
      </c>
      <c r="C25" s="7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>
        <v>262.33386486538268</v>
      </c>
      <c r="AJ25" s="72">
        <v>256.71593981626711</v>
      </c>
      <c r="AK25" s="72">
        <v>252.8547064292635</v>
      </c>
      <c r="AL25" s="72">
        <v>242.68196711848873</v>
      </c>
      <c r="AM25" s="72">
        <v>233.28514995271897</v>
      </c>
      <c r="AN25" s="72">
        <v>225.13462810646271</v>
      </c>
      <c r="AO25" s="72">
        <v>222.34855001488884</v>
      </c>
      <c r="AP25" s="72">
        <v>222.97436987487913</v>
      </c>
      <c r="AQ25" s="72">
        <v>223.18963691704556</v>
      </c>
      <c r="AR25" s="72">
        <v>217.05498209325538</v>
      </c>
      <c r="AS25" s="72">
        <v>215.43492306594166</v>
      </c>
      <c r="AT25" s="72">
        <v>214.40736274851534</v>
      </c>
      <c r="AU25" s="72">
        <v>213.90117825996876</v>
      </c>
      <c r="AV25" s="72">
        <v>213.85027929831193</v>
      </c>
      <c r="AW25" s="72">
        <v>213.95994201240299</v>
      </c>
      <c r="AX25" s="72">
        <v>210.75587920733392</v>
      </c>
      <c r="AY25" s="72">
        <v>207.86530678606741</v>
      </c>
      <c r="AZ25" s="72">
        <v>205.25337818924035</v>
      </c>
      <c r="BA25" s="72">
        <v>202.88776184421505</v>
      </c>
      <c r="BB25" s="72">
        <v>200.7814995061903</v>
      </c>
      <c r="BC25" s="72">
        <v>198.87046521122886</v>
      </c>
      <c r="BD25" s="72">
        <v>197.13266077822448</v>
      </c>
      <c r="BE25" s="72">
        <v>195.55123450986997</v>
      </c>
      <c r="BF25" s="72">
        <v>194.10996285276593</v>
      </c>
      <c r="BG25" s="72">
        <v>192.79505975960132</v>
      </c>
      <c r="BH25" s="72">
        <v>191.59470111309184</v>
      </c>
      <c r="BI25" s="72">
        <v>190.50020221322507</v>
      </c>
      <c r="BJ25" s="72">
        <v>189.50071478215807</v>
      </c>
      <c r="BK25" s="72">
        <v>188.59130834147692</v>
      </c>
    </row>
    <row r="26" spans="1:64" s="2" customFormat="1" x14ac:dyDescent="0.25">
      <c r="A26" s="73" t="s">
        <v>56</v>
      </c>
      <c r="B26" s="318" t="s">
        <v>89</v>
      </c>
      <c r="C26" s="79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>
        <v>14249.648539279266</v>
      </c>
      <c r="AJ26" s="73">
        <v>14100.938297193657</v>
      </c>
      <c r="AK26" s="73">
        <v>14015.325668135452</v>
      </c>
      <c r="AL26" s="73">
        <v>13886.619633982282</v>
      </c>
      <c r="AM26" s="73">
        <v>13741.240795400088</v>
      </c>
      <c r="AN26" s="73">
        <v>13601.628681892191</v>
      </c>
      <c r="AO26" s="73">
        <v>13421.583395615166</v>
      </c>
      <c r="AP26" s="73">
        <v>13282.231962117745</v>
      </c>
      <c r="AQ26" s="73">
        <v>13152.938317038303</v>
      </c>
      <c r="AR26" s="73">
        <v>12997.104297152824</v>
      </c>
      <c r="AS26" s="73">
        <v>12868.61166692925</v>
      </c>
      <c r="AT26" s="73">
        <v>12736.495513185448</v>
      </c>
      <c r="AU26" s="73">
        <v>12582.618532457067</v>
      </c>
      <c r="AV26" s="73">
        <v>12448.601425046858</v>
      </c>
      <c r="AW26" s="73">
        <v>12322.591416606148</v>
      </c>
      <c r="AX26" s="73">
        <v>12186.726537285542</v>
      </c>
      <c r="AY26" s="73">
        <v>12081.516622865764</v>
      </c>
      <c r="AZ26" s="73">
        <v>11939.224301957287</v>
      </c>
      <c r="BA26" s="73">
        <v>11801.695396604075</v>
      </c>
      <c r="BB26" s="73">
        <v>11662.014707320881</v>
      </c>
      <c r="BC26" s="73">
        <v>11512.049090992175</v>
      </c>
      <c r="BD26" s="73">
        <v>11379.11168173341</v>
      </c>
      <c r="BE26" s="73">
        <v>11242.160199022555</v>
      </c>
      <c r="BF26" s="73">
        <v>11125.095428325461</v>
      </c>
      <c r="BG26" s="73">
        <v>11000.416406664952</v>
      </c>
      <c r="BH26" s="73">
        <v>10873.313755755911</v>
      </c>
      <c r="BI26" s="73">
        <v>10748.963978969357</v>
      </c>
      <c r="BJ26" s="73">
        <v>10622.995660025868</v>
      </c>
      <c r="BK26" s="73">
        <v>10486.167171458534</v>
      </c>
      <c r="BL26" s="264">
        <f>(BK26-C10)/C10</f>
        <v>-0.21107080070000009</v>
      </c>
    </row>
    <row r="27" spans="1:64" s="2" customFormat="1" x14ac:dyDescent="0.25">
      <c r="A27" s="73" t="s">
        <v>55</v>
      </c>
      <c r="B27" s="318" t="s">
        <v>89</v>
      </c>
      <c r="C27" s="79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>
        <v>4891.4735304075612</v>
      </c>
      <c r="AJ27" s="73">
        <v>4789.0631706895219</v>
      </c>
      <c r="AK27" s="73">
        <v>4749.2094518539925</v>
      </c>
      <c r="AL27" s="73">
        <v>4661.6914579390832</v>
      </c>
      <c r="AM27" s="73">
        <v>4560.9830135148222</v>
      </c>
      <c r="AN27" s="73">
        <v>4489.4473635803051</v>
      </c>
      <c r="AO27" s="73">
        <v>4374.5160944297413</v>
      </c>
      <c r="AP27" s="73">
        <v>4302.3057884630534</v>
      </c>
      <c r="AQ27" s="73">
        <v>4237.0683458896756</v>
      </c>
      <c r="AR27" s="73">
        <v>4148.4429879996669</v>
      </c>
      <c r="AS27" s="73">
        <v>4087.9342829542029</v>
      </c>
      <c r="AT27" s="73">
        <v>4029.7898667675336</v>
      </c>
      <c r="AU27" s="73">
        <v>3943.6621766293442</v>
      </c>
      <c r="AV27" s="73">
        <v>3867.8707276724726</v>
      </c>
      <c r="AW27" s="73">
        <v>3802.6481088016626</v>
      </c>
      <c r="AX27" s="73">
        <v>3726.3673753176217</v>
      </c>
      <c r="AY27" s="73">
        <v>3647.2833475211382</v>
      </c>
      <c r="AZ27" s="73">
        <v>3567.3724123757243</v>
      </c>
      <c r="BA27" s="73">
        <v>3490.4209857008282</v>
      </c>
      <c r="BB27" s="73">
        <v>3411.3790220813485</v>
      </c>
      <c r="BC27" s="73">
        <v>3331.5590150654994</v>
      </c>
      <c r="BD27" s="73">
        <v>3273.5368431551306</v>
      </c>
      <c r="BE27" s="73">
        <v>3221.601960394607</v>
      </c>
      <c r="BF27" s="73">
        <v>3178.2185753079871</v>
      </c>
      <c r="BG27" s="73">
        <v>3136.6192721460911</v>
      </c>
      <c r="BH27" s="73">
        <v>3095.9981115329019</v>
      </c>
      <c r="BI27" s="73">
        <v>3054.2522421691492</v>
      </c>
      <c r="BJ27" s="73">
        <v>3012.0692542367224</v>
      </c>
      <c r="BK27" s="73">
        <v>2976.7304435357973</v>
      </c>
      <c r="BL27" s="264">
        <f>(BK27-C11)/C11</f>
        <v>-0.19155510662525843</v>
      </c>
    </row>
    <row r="28" spans="1:64" s="39" customFormat="1" x14ac:dyDescent="0.25">
      <c r="A28" s="34" t="s">
        <v>5</v>
      </c>
      <c r="B28" s="34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8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</row>
    <row r="29" spans="1:64" s="3" customFormat="1" x14ac:dyDescent="0.25">
      <c r="A29" s="28" t="s">
        <v>64</v>
      </c>
      <c r="B29" s="16"/>
      <c r="C29" s="16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26"/>
      <c r="AJ29" s="75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</row>
    <row r="30" spans="1:64" s="3" customFormat="1" x14ac:dyDescent="0.25">
      <c r="A30" s="72" t="s">
        <v>0</v>
      </c>
      <c r="B30" s="317" t="s">
        <v>78</v>
      </c>
      <c r="C30" s="72">
        <v>760.43743715697804</v>
      </c>
      <c r="D30" s="72">
        <v>738.54790545981575</v>
      </c>
      <c r="E30" s="72">
        <v>817.72261535831558</v>
      </c>
      <c r="F30" s="72">
        <v>875.35407857239727</v>
      </c>
      <c r="G30" s="72">
        <v>858.59988349043726</v>
      </c>
      <c r="H30" s="72">
        <v>921.58739468062106</v>
      </c>
      <c r="I30" s="72">
        <v>941.8355393211059</v>
      </c>
      <c r="J30" s="72">
        <v>928.43528249451151</v>
      </c>
      <c r="K30" s="72">
        <v>913.7304185060168</v>
      </c>
      <c r="L30" s="72">
        <v>896.73666811718942</v>
      </c>
      <c r="M30" s="72">
        <v>891.62636675738338</v>
      </c>
      <c r="N30" s="72">
        <v>735.43512282644895</v>
      </c>
      <c r="O30" s="72">
        <v>833.44738299320807</v>
      </c>
      <c r="P30" s="72">
        <v>800.59763840041353</v>
      </c>
      <c r="Q30" s="72">
        <v>822.10422373737845</v>
      </c>
      <c r="R30" s="72">
        <v>742.27579695757936</v>
      </c>
      <c r="S30" s="72">
        <v>676.16624793131371</v>
      </c>
      <c r="T30" s="72">
        <v>768.90031104164586</v>
      </c>
      <c r="U30" s="72">
        <v>706.67813037021858</v>
      </c>
      <c r="V30" s="72">
        <v>762.70393720745039</v>
      </c>
      <c r="W30" s="72">
        <v>726.56824505484042</v>
      </c>
      <c r="X30" s="72">
        <v>657.20260984912954</v>
      </c>
      <c r="Y30" s="72">
        <v>651.37378056662806</v>
      </c>
      <c r="Z30" s="72">
        <v>614.72284085059744</v>
      </c>
      <c r="AA30" s="72">
        <v>606.24671374501463</v>
      </c>
      <c r="AB30" s="72">
        <v>621.21667747516926</v>
      </c>
      <c r="AC30" s="72">
        <v>518.74680788472494</v>
      </c>
      <c r="AD30" s="72">
        <v>530.38114253534809</v>
      </c>
      <c r="AE30" s="72">
        <v>546.90019133575004</v>
      </c>
      <c r="AF30" s="72">
        <v>518.36234827609735</v>
      </c>
      <c r="AG30" s="72">
        <v>509.4936336131226</v>
      </c>
      <c r="AH30" s="72">
        <v>574.18107497655603</v>
      </c>
      <c r="AI30" s="26"/>
      <c r="AJ30" s="75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</row>
    <row r="31" spans="1:64" s="3" customFormat="1" x14ac:dyDescent="0.25">
      <c r="A31" s="72" t="s">
        <v>1</v>
      </c>
      <c r="B31" s="317" t="s">
        <v>78</v>
      </c>
      <c r="C31" s="72">
        <v>530.6875025223419</v>
      </c>
      <c r="D31" s="72">
        <v>549.15876425011709</v>
      </c>
      <c r="E31" s="72">
        <v>563.61369233292567</v>
      </c>
      <c r="F31" s="72">
        <v>560.42686948518008</v>
      </c>
      <c r="G31" s="72">
        <v>568.38582720172917</v>
      </c>
      <c r="H31" s="72">
        <v>558.148206043963</v>
      </c>
      <c r="I31" s="72">
        <v>538.7716287288938</v>
      </c>
      <c r="J31" s="72">
        <v>570.03307543849473</v>
      </c>
      <c r="K31" s="72">
        <v>578.61285730233681</v>
      </c>
      <c r="L31" s="72">
        <v>604.17883527958486</v>
      </c>
      <c r="M31" s="72">
        <v>615.72240171712576</v>
      </c>
      <c r="N31" s="72">
        <v>622.27473347955288</v>
      </c>
      <c r="O31" s="72">
        <v>631.11207564596589</v>
      </c>
      <c r="P31" s="72">
        <v>709.88859870493513</v>
      </c>
      <c r="Q31" s="72">
        <v>746.62253694691617</v>
      </c>
      <c r="R31" s="72">
        <v>774.95470613780287</v>
      </c>
      <c r="S31" s="72">
        <v>883.41144498170718</v>
      </c>
      <c r="T31" s="72">
        <v>914.91713253634725</v>
      </c>
      <c r="U31" s="72">
        <v>861.17776940530962</v>
      </c>
      <c r="V31" s="72">
        <v>861.96894493001867</v>
      </c>
      <c r="W31" s="72">
        <v>814.45229993916655</v>
      </c>
      <c r="X31" s="72">
        <v>796.0575165531028</v>
      </c>
      <c r="Y31" s="72">
        <v>790.6124162300797</v>
      </c>
      <c r="Z31" s="72">
        <v>805.0800900793148</v>
      </c>
      <c r="AA31" s="72">
        <v>804.19579774012311</v>
      </c>
      <c r="AB31" s="72">
        <v>826.79352678517716</v>
      </c>
      <c r="AC31" s="72">
        <v>901.88135015166222</v>
      </c>
      <c r="AD31" s="72">
        <v>951.54293739803609</v>
      </c>
      <c r="AE31" s="72">
        <v>977.06341853400272</v>
      </c>
      <c r="AF31" s="72">
        <v>956.72584353009074</v>
      </c>
      <c r="AG31" s="72">
        <v>830.5811480636213</v>
      </c>
      <c r="AH31" s="72">
        <v>859.60444748389216</v>
      </c>
      <c r="AI31" s="26"/>
      <c r="AJ31" s="75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  <row r="32" spans="1:64" s="3" customFormat="1" x14ac:dyDescent="0.25">
      <c r="A32" s="72" t="s">
        <v>20</v>
      </c>
      <c r="B32" s="317" t="s">
        <v>78</v>
      </c>
      <c r="C32" s="72">
        <v>33.592689259466667</v>
      </c>
      <c r="D32" s="72">
        <v>32.201725389066667</v>
      </c>
      <c r="E32" s="72">
        <v>27.224410482266663</v>
      </c>
      <c r="F32" s="72">
        <v>26.429316349733334</v>
      </c>
      <c r="G32" s="72">
        <v>24.585201250133338</v>
      </c>
      <c r="H32" s="72">
        <v>30.243199507600004</v>
      </c>
      <c r="I32" s="72">
        <v>34.290320180666669</v>
      </c>
      <c r="J32" s="72">
        <v>32.124993649733341</v>
      </c>
      <c r="K32" s="72">
        <v>33.773912666933334</v>
      </c>
      <c r="L32" s="72">
        <v>32.33894076213334</v>
      </c>
      <c r="M32" s="72">
        <v>28.45911297426667</v>
      </c>
      <c r="N32" s="72">
        <v>25.02166617</v>
      </c>
      <c r="O32" s="72">
        <v>21.891146296399995</v>
      </c>
      <c r="P32" s="72">
        <v>22.175639411333332</v>
      </c>
      <c r="Q32" s="72">
        <v>23.50699608213333</v>
      </c>
      <c r="R32" s="72">
        <v>26.205441711733332</v>
      </c>
      <c r="S32" s="72">
        <v>28.3528346704</v>
      </c>
      <c r="T32" s="72">
        <v>22.219344058533331</v>
      </c>
      <c r="U32" s="72">
        <v>26.434971138933332</v>
      </c>
      <c r="V32" s="72">
        <v>21.952995185866662</v>
      </c>
      <c r="W32" s="72">
        <v>21.298554827999997</v>
      </c>
      <c r="X32" s="72">
        <v>20.433647872000002</v>
      </c>
      <c r="Y32" s="72">
        <v>21.0236773996</v>
      </c>
      <c r="Z32" s="72">
        <v>19.765428672133336</v>
      </c>
      <c r="AA32" s="72">
        <v>19.698405336533337</v>
      </c>
      <c r="AB32" s="72">
        <v>20.597434940666666</v>
      </c>
      <c r="AC32" s="72">
        <v>22.746395399866667</v>
      </c>
      <c r="AD32" s="72">
        <v>23.133315475600003</v>
      </c>
      <c r="AE32" s="72">
        <v>24.770402378666667</v>
      </c>
      <c r="AF32" s="72">
        <v>27.967275005594509</v>
      </c>
      <c r="AG32" s="72">
        <v>13.2458178014416</v>
      </c>
      <c r="AH32" s="72">
        <v>20.8932966504</v>
      </c>
      <c r="AI32" s="26"/>
      <c r="AJ32" s="75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</row>
    <row r="33" spans="1:63" s="3" customFormat="1" x14ac:dyDescent="0.25">
      <c r="A33" s="72" t="s">
        <v>21</v>
      </c>
      <c r="B33" s="317" t="s">
        <v>78</v>
      </c>
      <c r="C33" s="72">
        <v>32.90600746666972</v>
      </c>
      <c r="D33" s="72">
        <v>23.118334138098895</v>
      </c>
      <c r="E33" s="72">
        <v>26.214323179199816</v>
      </c>
      <c r="F33" s="72">
        <v>32.019149494338876</v>
      </c>
      <c r="G33" s="72">
        <v>26.952358460372999</v>
      </c>
      <c r="H33" s="72">
        <v>37.524068872575825</v>
      </c>
      <c r="I33" s="72">
        <v>44.252911984973828</v>
      </c>
      <c r="J33" s="72">
        <v>26.941495555809812</v>
      </c>
      <c r="K33" s="72">
        <v>20.668408117064299</v>
      </c>
      <c r="L33" s="72">
        <v>18.20758204949944</v>
      </c>
      <c r="M33" s="72">
        <v>12.662544690953844</v>
      </c>
      <c r="N33" s="72">
        <v>20.64303991064217</v>
      </c>
      <c r="O33" s="72">
        <v>18.67809749364854</v>
      </c>
      <c r="P33" s="72">
        <v>34.257314086427598</v>
      </c>
      <c r="Q33" s="72">
        <v>48.756120365330574</v>
      </c>
      <c r="R33" s="72">
        <v>22.602848961105504</v>
      </c>
      <c r="S33" s="72">
        <v>51.559117007313546</v>
      </c>
      <c r="T33" s="72">
        <v>61.411857554830583</v>
      </c>
      <c r="U33" s="72">
        <v>55.369715839883263</v>
      </c>
      <c r="V33" s="72">
        <v>31.752075715851465</v>
      </c>
      <c r="W33" s="72">
        <v>35.307139818880238</v>
      </c>
      <c r="X33" s="72">
        <v>18.702742389807792</v>
      </c>
      <c r="Y33" s="72">
        <v>13.816453576776222</v>
      </c>
      <c r="Z33" s="72">
        <v>15.811424417433498</v>
      </c>
      <c r="AA33" s="72">
        <v>20.451208760690278</v>
      </c>
      <c r="AB33" s="72">
        <v>26.634994300275558</v>
      </c>
      <c r="AC33" s="72">
        <v>27.81676446884132</v>
      </c>
      <c r="AD33" s="72">
        <v>31.643250676769519</v>
      </c>
      <c r="AE33" s="72">
        <v>43.469950045502642</v>
      </c>
      <c r="AF33" s="72">
        <v>53.202633514638372</v>
      </c>
      <c r="AG33" s="72">
        <v>25.153031456029371</v>
      </c>
      <c r="AH33" s="72">
        <v>17.515177835835175</v>
      </c>
      <c r="AI33" s="26"/>
      <c r="AJ33" s="75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</row>
    <row r="34" spans="1:63" s="3" customFormat="1" x14ac:dyDescent="0.25">
      <c r="A34" s="72" t="s">
        <v>18</v>
      </c>
      <c r="B34" s="317" t="s">
        <v>78</v>
      </c>
      <c r="C34" s="72">
        <v>132.69956180646039</v>
      </c>
      <c r="D34" s="72">
        <v>126.61678523119784</v>
      </c>
      <c r="E34" s="72">
        <v>118.0009741831809</v>
      </c>
      <c r="F34" s="72">
        <v>127.39940553726262</v>
      </c>
      <c r="G34" s="72">
        <v>129.83810631241096</v>
      </c>
      <c r="H34" s="72">
        <v>163.28813671537699</v>
      </c>
      <c r="I34" s="72">
        <v>158.35483371464713</v>
      </c>
      <c r="J34" s="72">
        <v>190.80562569111964</v>
      </c>
      <c r="K34" s="72">
        <v>192.96132537344994</v>
      </c>
      <c r="L34" s="72">
        <v>211.50313771401193</v>
      </c>
      <c r="M34" s="72">
        <v>216.21632875366112</v>
      </c>
      <c r="N34" s="72">
        <v>211.51012539531609</v>
      </c>
      <c r="O34" s="72">
        <v>198.07630808808773</v>
      </c>
      <c r="P34" s="72">
        <v>181.57113148074808</v>
      </c>
      <c r="Q34" s="72">
        <v>217.89668386268426</v>
      </c>
      <c r="R34" s="72">
        <v>236.89254361749528</v>
      </c>
      <c r="S34" s="72">
        <v>214.30164332811569</v>
      </c>
      <c r="T34" s="72">
        <v>215.83366248928388</v>
      </c>
      <c r="U34" s="72">
        <v>208.96156893666625</v>
      </c>
      <c r="V34" s="72">
        <v>145.57310735873386</v>
      </c>
      <c r="W34" s="72">
        <v>116.66251837871674</v>
      </c>
      <c r="X34" s="72">
        <v>106.72417328753401</v>
      </c>
      <c r="Y34" s="72">
        <v>102.82225724651585</v>
      </c>
      <c r="Z34" s="72">
        <v>98.852644261966958</v>
      </c>
      <c r="AA34" s="72">
        <v>117.37447230447313</v>
      </c>
      <c r="AB34" s="72">
        <v>116.13287890779708</v>
      </c>
      <c r="AC34" s="72">
        <v>134.88913485699297</v>
      </c>
      <c r="AD34" s="72">
        <v>138.05064207733517</v>
      </c>
      <c r="AE34" s="72">
        <v>109.98053877254956</v>
      </c>
      <c r="AF34" s="72">
        <v>86.903419069836758</v>
      </c>
      <c r="AG34" s="72">
        <v>63.052941906921831</v>
      </c>
      <c r="AH34" s="72">
        <v>60.291972034396778</v>
      </c>
      <c r="AI34" s="26"/>
      <c r="AJ34" s="75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</row>
    <row r="35" spans="1:63" s="3" customFormat="1" x14ac:dyDescent="0.25">
      <c r="A35" s="72" t="s">
        <v>27</v>
      </c>
      <c r="B35" s="317" t="s">
        <v>78</v>
      </c>
      <c r="C35" s="72">
        <v>238.30199647388648</v>
      </c>
      <c r="D35" s="72">
        <v>167.10541943108461</v>
      </c>
      <c r="E35" s="72">
        <v>230.39799911333938</v>
      </c>
      <c r="F35" s="72">
        <v>249.17512092327905</v>
      </c>
      <c r="G35" s="72">
        <v>228.61205079997302</v>
      </c>
      <c r="H35" s="72">
        <v>216.639545379906</v>
      </c>
      <c r="I35" s="72">
        <v>263.73444065167189</v>
      </c>
      <c r="J35" s="72">
        <v>302.02142715828603</v>
      </c>
      <c r="K35" s="72">
        <v>272.74541738400103</v>
      </c>
      <c r="L35" s="72">
        <v>279.90163871515466</v>
      </c>
      <c r="M35" s="72">
        <v>226.02851107306066</v>
      </c>
      <c r="N35" s="72">
        <v>263.06782162289642</v>
      </c>
      <c r="O35" s="72">
        <v>279.17283515061831</v>
      </c>
      <c r="P35" s="72">
        <v>257.60923047290134</v>
      </c>
      <c r="Q35" s="72">
        <v>239.54881150708445</v>
      </c>
      <c r="R35" s="72">
        <v>185.03963360438971</v>
      </c>
      <c r="S35" s="72">
        <v>189.21139192701142</v>
      </c>
      <c r="T35" s="72">
        <v>183.90268549207769</v>
      </c>
      <c r="U35" s="72">
        <v>160.63431565512604</v>
      </c>
      <c r="V35" s="72">
        <v>116.70452004705513</v>
      </c>
      <c r="W35" s="72">
        <v>84.411799420601653</v>
      </c>
      <c r="X35" s="72">
        <v>98.714126519505754</v>
      </c>
      <c r="Y35" s="72">
        <v>83.589289785807523</v>
      </c>
      <c r="Z35" s="72">
        <v>74.708501704446064</v>
      </c>
      <c r="AA35" s="72">
        <v>31.896693599301095</v>
      </c>
      <c r="AB35" s="72">
        <v>61.741052156079355</v>
      </c>
      <c r="AC35" s="72">
        <v>59.933537777500632</v>
      </c>
      <c r="AD35" s="72">
        <v>31.319911894929575</v>
      </c>
      <c r="AE35" s="72">
        <v>37.869159429064503</v>
      </c>
      <c r="AF35" s="72">
        <v>28.604367521815185</v>
      </c>
      <c r="AG35" s="72">
        <v>32.045116125792724</v>
      </c>
      <c r="AH35" s="72">
        <v>42.059940213531519</v>
      </c>
      <c r="AI35" s="26"/>
      <c r="AJ35" s="75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</row>
    <row r="36" spans="1:63" s="3" customFormat="1" x14ac:dyDescent="0.25">
      <c r="A36" s="72" t="s">
        <v>2</v>
      </c>
      <c r="B36" s="317" t="s">
        <v>78</v>
      </c>
      <c r="C36" s="72">
        <v>61.574334357545837</v>
      </c>
      <c r="D36" s="72">
        <v>70.154014848439829</v>
      </c>
      <c r="E36" s="72">
        <v>67.791788574964158</v>
      </c>
      <c r="F36" s="72">
        <v>85.572844383378467</v>
      </c>
      <c r="G36" s="72">
        <v>70.319060800123538</v>
      </c>
      <c r="H36" s="72">
        <v>82.457990170658434</v>
      </c>
      <c r="I36" s="72">
        <v>81.53239883625325</v>
      </c>
      <c r="J36" s="72">
        <v>67.138591404165552</v>
      </c>
      <c r="K36" s="72">
        <v>84.222237993796114</v>
      </c>
      <c r="L36" s="72">
        <v>112.15179494287861</v>
      </c>
      <c r="M36" s="72">
        <v>154.16614156765178</v>
      </c>
      <c r="N36" s="72">
        <v>144.88875098397415</v>
      </c>
      <c r="O36" s="72">
        <v>148.51789217619518</v>
      </c>
      <c r="P36" s="72">
        <v>137.42801253995231</v>
      </c>
      <c r="Q36" s="72">
        <v>124.04475425748892</v>
      </c>
      <c r="R36" s="72">
        <v>119.43739330616143</v>
      </c>
      <c r="S36" s="72">
        <v>129.4591322935857</v>
      </c>
      <c r="T36" s="72">
        <v>150.1365476380019</v>
      </c>
      <c r="U36" s="72">
        <v>188.79046841169912</v>
      </c>
      <c r="V36" s="72">
        <v>172.68275584137766</v>
      </c>
      <c r="W36" s="72">
        <v>194.76400000000001</v>
      </c>
      <c r="X36" s="72">
        <v>183.428</v>
      </c>
      <c r="Y36" s="72">
        <v>175.14867999999998</v>
      </c>
      <c r="Z36" s="72">
        <v>177.02600000000001</v>
      </c>
      <c r="AA36" s="72">
        <v>187.44652000000002</v>
      </c>
      <c r="AB36" s="72">
        <v>167.55332000000001</v>
      </c>
      <c r="AC36" s="72">
        <v>152.1463984264463</v>
      </c>
      <c r="AD36" s="72">
        <v>149.39019999999999</v>
      </c>
      <c r="AE36" s="72">
        <v>159.285</v>
      </c>
      <c r="AF36" s="72">
        <v>166.61846041329147</v>
      </c>
      <c r="AG36" s="72">
        <v>179.18884</v>
      </c>
      <c r="AH36" s="72">
        <v>179.70779999999999</v>
      </c>
      <c r="AI36" s="26"/>
      <c r="AJ36" s="75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</row>
    <row r="37" spans="1:63" s="3" customFormat="1" x14ac:dyDescent="0.25">
      <c r="A37" s="72" t="s">
        <v>3</v>
      </c>
      <c r="B37" s="317" t="s">
        <v>78</v>
      </c>
      <c r="C37" s="72">
        <f t="shared" ref="C37" si="2">C38-SUM(C30:C36)</f>
        <v>50.335770503307685</v>
      </c>
      <c r="D37" s="72">
        <f t="shared" ref="D37" si="3">D38-SUM(D30:D36)</f>
        <v>48.432159784438454</v>
      </c>
      <c r="E37" s="72">
        <f t="shared" ref="E37" si="4">E38-SUM(E30:E36)</f>
        <v>48.135635070863145</v>
      </c>
      <c r="F37" s="72">
        <f t="shared" ref="F37" si="5">F38-SUM(F30:F36)</f>
        <v>47.432715786530707</v>
      </c>
      <c r="G37" s="72">
        <f t="shared" ref="G37" si="6">G38-SUM(G30:G36)</f>
        <v>45.358698716172967</v>
      </c>
      <c r="H37" s="72">
        <f t="shared" ref="H37" si="7">H38-SUM(H30:H36)</f>
        <v>47.307615810321522</v>
      </c>
      <c r="I37" s="72">
        <f t="shared" ref="I37" si="8">I38-SUM(I30:I36)</f>
        <v>49.867642539432381</v>
      </c>
      <c r="J37" s="72">
        <f t="shared" ref="J37" si="9">J38-SUM(J30:J36)</f>
        <v>35.050761459775458</v>
      </c>
      <c r="K37" s="72">
        <f t="shared" ref="K37" si="10">K38-SUM(K30:K36)</f>
        <v>49.438386152948624</v>
      </c>
      <c r="L37" s="72">
        <f t="shared" ref="L37" si="11">L38-SUM(L30:L36)</f>
        <v>47.541566671626697</v>
      </c>
      <c r="M37" s="72">
        <f t="shared" ref="M37" si="12">M38-SUM(M30:M36)</f>
        <v>39.890457594883628</v>
      </c>
      <c r="N37" s="72">
        <f t="shared" ref="N37" si="13">N38-SUM(N30:N36)</f>
        <v>50.717565129013337</v>
      </c>
      <c r="O37" s="72">
        <f t="shared" ref="O37" si="14">O38-SUM(O30:O36)</f>
        <v>52.59919760114235</v>
      </c>
      <c r="P37" s="72">
        <f t="shared" ref="P37" si="15">P38-SUM(P30:P36)</f>
        <v>29.114709085181403</v>
      </c>
      <c r="Q37" s="72">
        <f t="shared" ref="Q37" si="16">Q38-SUM(Q30:Q36)</f>
        <v>49.014626648300236</v>
      </c>
      <c r="R37" s="72">
        <f t="shared" ref="R37" si="17">R38-SUM(R30:R36)</f>
        <v>50.944391765060573</v>
      </c>
      <c r="S37" s="72">
        <f t="shared" ref="S37" si="18">S38-SUM(S30:S36)</f>
        <v>49.24919537009373</v>
      </c>
      <c r="T37" s="72">
        <f t="shared" ref="T37" si="19">T38-SUM(T30:T36)</f>
        <v>45.682439181580776</v>
      </c>
      <c r="U37" s="72">
        <f t="shared" ref="U37" si="20">U38-SUM(U30:U36)</f>
        <v>26.832804307158312</v>
      </c>
      <c r="V37" s="72">
        <f t="shared" ref="V37" si="21">V38-SUM(V30:V36)</f>
        <v>23.658814993418673</v>
      </c>
      <c r="W37" s="72">
        <f t="shared" ref="W37" si="22">W38-SUM(W30:W36)</f>
        <v>33.231316830541346</v>
      </c>
      <c r="X37" s="72">
        <f t="shared" ref="X37" si="23">X38-SUM(X30:X36)</f>
        <v>23.771072831169704</v>
      </c>
      <c r="Y37" s="72">
        <f t="shared" ref="Y37" si="24">Y38-SUM(Y30:Y36)</f>
        <v>17.499943440361449</v>
      </c>
      <c r="Z37" s="72">
        <f t="shared" ref="Z37" si="25">Z38-SUM(Z30:Z36)</f>
        <v>14.551063257402575</v>
      </c>
      <c r="AA37" s="72">
        <f t="shared" ref="AA37" si="26">AA38-SUM(AA30:AA36)</f>
        <v>21.599419924997392</v>
      </c>
      <c r="AB37" s="72">
        <f t="shared" ref="AB37" si="27">AB38-SUM(AB30:AB36)</f>
        <v>13.08241633900434</v>
      </c>
      <c r="AC37" s="72">
        <f t="shared" ref="AC37" si="28">AC38-SUM(AC30:AC36)</f>
        <v>10.745957758601207</v>
      </c>
      <c r="AD37" s="72">
        <f t="shared" ref="AD37" si="29">AD38-SUM(AD30:AD36)</f>
        <v>14.781438724320424</v>
      </c>
      <c r="AE37" s="72">
        <f t="shared" ref="AE37" si="30">AE38-SUM(AE30:AE36)</f>
        <v>11.828864198546171</v>
      </c>
      <c r="AF37" s="72">
        <f t="shared" ref="AF37" si="31">AF38-SUM(AF30:AF36)</f>
        <v>15.605468242440566</v>
      </c>
      <c r="AG37" s="72">
        <f t="shared" ref="AG37" si="32">AG38-SUM(AG30:AG36)</f>
        <v>11.026885169714433</v>
      </c>
      <c r="AH37" s="72">
        <f t="shared" ref="AH37" si="33">AH38-SUM(AH30:AH36)</f>
        <v>12.632049358188397</v>
      </c>
      <c r="AI37" s="26"/>
      <c r="AJ37" s="75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</row>
    <row r="38" spans="1:63" s="2" customFormat="1" x14ac:dyDescent="0.25">
      <c r="A38" s="73" t="s">
        <v>4</v>
      </c>
      <c r="B38" s="318" t="s">
        <v>89</v>
      </c>
      <c r="C38" s="73">
        <v>1840.5352995466569</v>
      </c>
      <c r="D38" s="73">
        <v>1755.335108532259</v>
      </c>
      <c r="E38" s="73">
        <v>1899.1014382950552</v>
      </c>
      <c r="F38" s="73">
        <v>2003.8095005321009</v>
      </c>
      <c r="G38" s="73">
        <v>1952.6511870313532</v>
      </c>
      <c r="H38" s="73">
        <v>2057.1961571810225</v>
      </c>
      <c r="I38" s="73">
        <v>2112.639715957645</v>
      </c>
      <c r="J38" s="73">
        <v>2152.5512528518962</v>
      </c>
      <c r="K38" s="73">
        <v>2146.1529634965468</v>
      </c>
      <c r="L38" s="73">
        <v>2202.5601642520787</v>
      </c>
      <c r="M38" s="73">
        <v>2184.771865128987</v>
      </c>
      <c r="N38" s="73">
        <v>2073.5588255178436</v>
      </c>
      <c r="O38" s="73">
        <v>2183.494935445266</v>
      </c>
      <c r="P38" s="73">
        <v>2172.6422741818928</v>
      </c>
      <c r="Q38" s="73">
        <v>2271.4947534073167</v>
      </c>
      <c r="R38" s="73">
        <v>2158.3527560613279</v>
      </c>
      <c r="S38" s="73">
        <v>2221.7110075095407</v>
      </c>
      <c r="T38" s="73">
        <v>2363.0039799923011</v>
      </c>
      <c r="U38" s="73">
        <v>2234.8797440649946</v>
      </c>
      <c r="V38" s="73">
        <v>2136.9971512797724</v>
      </c>
      <c r="W38" s="73">
        <v>2026.695874270747</v>
      </c>
      <c r="X38" s="73">
        <v>1905.0338893022497</v>
      </c>
      <c r="Y38" s="73">
        <v>1855.8864982457687</v>
      </c>
      <c r="Z38" s="73">
        <v>1820.5179932432948</v>
      </c>
      <c r="AA38" s="73">
        <v>1808.9092314111329</v>
      </c>
      <c r="AB38" s="73">
        <v>1853.7523009041695</v>
      </c>
      <c r="AC38" s="73">
        <v>1828.906346724636</v>
      </c>
      <c r="AD38" s="73">
        <v>1870.242838782339</v>
      </c>
      <c r="AE38" s="73">
        <v>1911.1675246940824</v>
      </c>
      <c r="AF38" s="73">
        <v>1853.9898155738051</v>
      </c>
      <c r="AG38" s="73">
        <v>1663.7874141366437</v>
      </c>
      <c r="AH38" s="73">
        <v>1766.8857585528001</v>
      </c>
      <c r="AI38" s="84"/>
      <c r="AJ38" s="85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</row>
    <row r="39" spans="1:63" s="3" customFormat="1" x14ac:dyDescent="0.25">
      <c r="A39" s="28" t="s">
        <v>170</v>
      </c>
      <c r="B39" s="16"/>
      <c r="C39" s="1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26"/>
      <c r="AJ39" s="75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</row>
    <row r="40" spans="1:63" s="3" customFormat="1" x14ac:dyDescent="0.25">
      <c r="A40" s="72" t="s">
        <v>0</v>
      </c>
      <c r="B40" s="317" t="s">
        <v>78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>
        <v>615.12363721885322</v>
      </c>
      <c r="AJ40" s="72">
        <v>539.46813801787994</v>
      </c>
      <c r="AK40" s="72">
        <v>535.19332834194336</v>
      </c>
      <c r="AL40" s="72">
        <v>528.9150000406554</v>
      </c>
      <c r="AM40" s="72">
        <v>517.75415825085304</v>
      </c>
      <c r="AN40" s="72">
        <v>502.85807201486125</v>
      </c>
      <c r="AO40" s="72">
        <v>480.71026674235355</v>
      </c>
      <c r="AP40" s="72">
        <v>467.88418217324306</v>
      </c>
      <c r="AQ40" s="72">
        <v>458.41628083021328</v>
      </c>
      <c r="AR40" s="72">
        <v>450.97046398925784</v>
      </c>
      <c r="AS40" s="72">
        <v>444.18700603653508</v>
      </c>
      <c r="AT40" s="72">
        <v>437.17904045354652</v>
      </c>
      <c r="AU40" s="72">
        <v>429.36389552469205</v>
      </c>
      <c r="AV40" s="72">
        <v>420.35377255686001</v>
      </c>
      <c r="AW40" s="72">
        <v>409.90271909452593</v>
      </c>
      <c r="AX40" s="72">
        <v>397.95217537740757</v>
      </c>
      <c r="AY40" s="72">
        <v>384.32979993481132</v>
      </c>
      <c r="AZ40" s="72">
        <v>369.23105050625452</v>
      </c>
      <c r="BA40" s="72">
        <v>352.66668723021894</v>
      </c>
      <c r="BB40" s="72">
        <v>334.75177981550081</v>
      </c>
      <c r="BC40" s="72">
        <v>315.81641162067694</v>
      </c>
      <c r="BD40" s="72">
        <v>295.94236299135338</v>
      </c>
      <c r="BE40" s="72">
        <v>275.19764325487591</v>
      </c>
      <c r="BF40" s="72">
        <v>261.94706437150052</v>
      </c>
      <c r="BG40" s="72">
        <v>247.42200366571589</v>
      </c>
      <c r="BH40" s="72">
        <v>231.96507878528118</v>
      </c>
      <c r="BI40" s="72">
        <v>215.66223609470768</v>
      </c>
      <c r="BJ40" s="72">
        <v>198.72103959825145</v>
      </c>
      <c r="BK40" s="72">
        <v>181.51347710699005</v>
      </c>
    </row>
    <row r="41" spans="1:63" s="3" customFormat="1" x14ac:dyDescent="0.25">
      <c r="A41" s="72" t="s">
        <v>1</v>
      </c>
      <c r="B41" s="317" t="s">
        <v>78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>
        <v>924.86282441693936</v>
      </c>
      <c r="AJ41" s="72">
        <v>924.67633691260141</v>
      </c>
      <c r="AK41" s="72">
        <v>910.02051770077151</v>
      </c>
      <c r="AL41" s="72">
        <v>891.32643650816954</v>
      </c>
      <c r="AM41" s="72">
        <v>861.16831700056503</v>
      </c>
      <c r="AN41" s="72">
        <v>825.24860206824178</v>
      </c>
      <c r="AO41" s="72">
        <v>785.3621770408721</v>
      </c>
      <c r="AP41" s="72">
        <v>752.18428753568901</v>
      </c>
      <c r="AQ41" s="72">
        <v>716.9248194691861</v>
      </c>
      <c r="AR41" s="72">
        <v>683.08194212131423</v>
      </c>
      <c r="AS41" s="72">
        <v>647.01773596964836</v>
      </c>
      <c r="AT41" s="72">
        <v>609.0247978296029</v>
      </c>
      <c r="AU41" s="72">
        <v>569.37859030139089</v>
      </c>
      <c r="AV41" s="72">
        <v>528.3300243456772</v>
      </c>
      <c r="AW41" s="72">
        <v>485.82661090484027</v>
      </c>
      <c r="AX41" s="72">
        <v>442.09022017143428</v>
      </c>
      <c r="AY41" s="72">
        <v>397.59250942835263</v>
      </c>
      <c r="AZ41" s="72">
        <v>352.45559150209584</v>
      </c>
      <c r="BA41" s="72">
        <v>306.77897947582926</v>
      </c>
      <c r="BB41" s="72">
        <v>261.7764969999871</v>
      </c>
      <c r="BC41" s="72">
        <v>217.34438109991049</v>
      </c>
      <c r="BD41" s="72">
        <v>174.08589327175235</v>
      </c>
      <c r="BE41" s="72">
        <v>136.2459763756668</v>
      </c>
      <c r="BF41" s="72">
        <v>120.77291895698578</v>
      </c>
      <c r="BG41" s="72">
        <v>105.92656541643244</v>
      </c>
      <c r="BH41" s="72">
        <v>91.711310707108737</v>
      </c>
      <c r="BI41" s="72">
        <v>78.130894094205544</v>
      </c>
      <c r="BJ41" s="72">
        <v>65.189366097581953</v>
      </c>
      <c r="BK41" s="72">
        <v>57.375031929267102</v>
      </c>
    </row>
    <row r="42" spans="1:63" s="3" customFormat="1" x14ac:dyDescent="0.25">
      <c r="A42" s="72" t="s">
        <v>20</v>
      </c>
      <c r="B42" s="317" t="s">
        <v>78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>
        <v>24.178919222655466</v>
      </c>
      <c r="AJ42" s="72">
        <v>24.995760104187777</v>
      </c>
      <c r="AK42" s="72">
        <v>25.812272180928677</v>
      </c>
      <c r="AL42" s="72">
        <v>26.599991021023776</v>
      </c>
      <c r="AM42" s="72">
        <v>27.347270695159207</v>
      </c>
      <c r="AN42" s="72">
        <v>27.071170768553785</v>
      </c>
      <c r="AO42" s="72">
        <v>26.743379941556139</v>
      </c>
      <c r="AP42" s="72">
        <v>26.348666967611685</v>
      </c>
      <c r="AQ42" s="72">
        <v>25.83905029831703</v>
      </c>
      <c r="AR42" s="72">
        <v>25.158318935393975</v>
      </c>
      <c r="AS42" s="72">
        <v>24.084275883802402</v>
      </c>
      <c r="AT42" s="72">
        <v>22.46613351853442</v>
      </c>
      <c r="AU42" s="72">
        <v>20.19357980880643</v>
      </c>
      <c r="AV42" s="72">
        <v>17.283264372462593</v>
      </c>
      <c r="AW42" s="72">
        <v>13.956330008004088</v>
      </c>
      <c r="AX42" s="72">
        <v>10.60230244772651</v>
      </c>
      <c r="AY42" s="72">
        <v>7.6164240674424519</v>
      </c>
      <c r="AZ42" s="72">
        <v>5.2328310582426587</v>
      </c>
      <c r="BA42" s="72">
        <v>3.4851346349927472</v>
      </c>
      <c r="BB42" s="72">
        <v>2.2781201258117347</v>
      </c>
      <c r="BC42" s="72">
        <v>1.4751741301472254</v>
      </c>
      <c r="BD42" s="72">
        <v>0.95232963989123276</v>
      </c>
      <c r="BE42" s="72">
        <v>0.61539806692755861</v>
      </c>
      <c r="BF42" s="72">
        <v>0.39901686226934308</v>
      </c>
      <c r="BG42" s="72">
        <v>0.25996681710538694</v>
      </c>
      <c r="BH42" s="72">
        <v>0.17034235004216886</v>
      </c>
      <c r="BI42" s="72">
        <v>0.11231989844311846</v>
      </c>
      <c r="BJ42" s="72">
        <v>7.4552971108640315E-2</v>
      </c>
      <c r="BK42" s="72">
        <v>4.9823770430426226E-2</v>
      </c>
    </row>
    <row r="43" spans="1:63" s="3" customFormat="1" x14ac:dyDescent="0.25">
      <c r="A43" s="72" t="s">
        <v>21</v>
      </c>
      <c r="B43" s="317" t="s">
        <v>78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>
        <v>25.411178847337119</v>
      </c>
      <c r="AJ43" s="72">
        <v>25.408069436558677</v>
      </c>
      <c r="AK43" s="72">
        <v>25.401840911629666</v>
      </c>
      <c r="AL43" s="72">
        <v>25.392489575995285</v>
      </c>
      <c r="AM43" s="72">
        <v>25.087018295966004</v>
      </c>
      <c r="AN43" s="72">
        <v>25.082415276091162</v>
      </c>
      <c r="AO43" s="72">
        <v>25.074811817469357</v>
      </c>
      <c r="AP43" s="72">
        <v>25.064205849768182</v>
      </c>
      <c r="AQ43" s="72">
        <v>24.201008587524584</v>
      </c>
      <c r="AR43" s="72">
        <v>22.812620711904906</v>
      </c>
      <c r="AS43" s="72">
        <v>21.049922536950213</v>
      </c>
      <c r="AT43" s="72">
        <v>18.915921766726282</v>
      </c>
      <c r="AU43" s="72">
        <v>16.476438965444359</v>
      </c>
      <c r="AV43" s="72">
        <v>13.864443693321384</v>
      </c>
      <c r="AW43" s="72">
        <v>11.257047164140369</v>
      </c>
      <c r="AX43" s="72">
        <v>8.8305101246320703</v>
      </c>
      <c r="AY43" s="72">
        <v>6.7155747706500666</v>
      </c>
      <c r="AZ43" s="72">
        <v>4.9752155391431021</v>
      </c>
      <c r="BA43" s="72">
        <v>3.6097310900236201</v>
      </c>
      <c r="BB43" s="72">
        <v>2.5779734403230963</v>
      </c>
      <c r="BC43" s="72">
        <v>1.8204073568308872</v>
      </c>
      <c r="BD43" s="72">
        <v>1.2758280711674868</v>
      </c>
      <c r="BE43" s="72">
        <v>0.89031093089386182</v>
      </c>
      <c r="BF43" s="72">
        <v>0.6203610247164395</v>
      </c>
      <c r="BG43" s="72">
        <v>0.43278334762731824</v>
      </c>
      <c r="BH43" s="72">
        <v>0.30314159348947867</v>
      </c>
      <c r="BI43" s="72">
        <v>0.21387452382998723</v>
      </c>
      <c r="BJ43" s="72">
        <v>0.15256468798015022</v>
      </c>
      <c r="BK43" s="72">
        <v>0.1105279786542534</v>
      </c>
    </row>
    <row r="44" spans="1:63" s="3" customFormat="1" x14ac:dyDescent="0.25">
      <c r="A44" s="72" t="s">
        <v>18</v>
      </c>
      <c r="B44" s="317" t="s">
        <v>78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>
        <v>106.94769041841877</v>
      </c>
      <c r="AJ44" s="72">
        <v>101.63789587173207</v>
      </c>
      <c r="AK44" s="72">
        <v>100.82892844188774</v>
      </c>
      <c r="AL44" s="72">
        <v>99.683911139819514</v>
      </c>
      <c r="AM44" s="72">
        <v>98.037307234894683</v>
      </c>
      <c r="AN44" s="72">
        <v>95.971382470409949</v>
      </c>
      <c r="AO44" s="72">
        <v>93.656283585047532</v>
      </c>
      <c r="AP44" s="72">
        <v>91.199140383593999</v>
      </c>
      <c r="AQ44" s="72">
        <v>88.537154577434748</v>
      </c>
      <c r="AR44" s="72">
        <v>85.355835178897422</v>
      </c>
      <c r="AS44" s="72">
        <v>82.270863578601535</v>
      </c>
      <c r="AT44" s="72">
        <v>78.906961075574969</v>
      </c>
      <c r="AU44" s="72">
        <v>75.259116374799973</v>
      </c>
      <c r="AV44" s="72">
        <v>71.3407647239912</v>
      </c>
      <c r="AW44" s="72">
        <v>67.988307484445471</v>
      </c>
      <c r="AX44" s="72">
        <v>64.337643153790964</v>
      </c>
      <c r="AY44" s="72">
        <v>60.436511523471509</v>
      </c>
      <c r="AZ44" s="72">
        <v>56.346064746819302</v>
      </c>
      <c r="BA44" s="72">
        <v>52.138665923172979</v>
      </c>
      <c r="BB44" s="72">
        <v>47.894665964074903</v>
      </c>
      <c r="BC44" s="72">
        <v>43.695093755583088</v>
      </c>
      <c r="BD44" s="72">
        <v>39.617416035681927</v>
      </c>
      <c r="BE44" s="72">
        <v>35.72911136271653</v>
      </c>
      <c r="BF44" s="72">
        <v>32.083810192094084</v>
      </c>
      <c r="BG44" s="72">
        <v>28.720246709257836</v>
      </c>
      <c r="BH44" s="72">
        <v>25.661654888566911</v>
      </c>
      <c r="BI44" s="72">
        <v>22.917056747450687</v>
      </c>
      <c r="BJ44" s="72">
        <v>20.483416566182196</v>
      </c>
      <c r="BK44" s="72">
        <v>18.348247817705868</v>
      </c>
    </row>
    <row r="45" spans="1:63" s="3" customFormat="1" x14ac:dyDescent="0.25">
      <c r="A45" s="72" t="s">
        <v>27</v>
      </c>
      <c r="B45" s="317" t="s">
        <v>78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>
        <v>97.630791264372363</v>
      </c>
      <c r="AJ45" s="72">
        <v>44.241094291098641</v>
      </c>
      <c r="AK45" s="72">
        <v>43.63322497587756</v>
      </c>
      <c r="AL45" s="72">
        <v>43.025355660656523</v>
      </c>
      <c r="AM45" s="72">
        <v>42.396586927152114</v>
      </c>
      <c r="AN45" s="72">
        <v>41.767818193647727</v>
      </c>
      <c r="AO45" s="72">
        <v>41.142035091326669</v>
      </c>
      <c r="AP45" s="72">
        <v>40.510280726638939</v>
      </c>
      <c r="AQ45" s="72">
        <v>39.881511993134531</v>
      </c>
      <c r="AR45" s="72">
        <v>39.249757628446808</v>
      </c>
      <c r="AS45" s="72">
        <v>38.620988894942414</v>
      </c>
      <c r="AT45" s="72">
        <v>37.989234530254706</v>
      </c>
      <c r="AU45" s="72">
        <v>37.360465796750304</v>
      </c>
      <c r="AV45" s="72">
        <v>36.725725800879246</v>
      </c>
      <c r="AW45" s="72">
        <v>36.090985805008167</v>
      </c>
      <c r="AX45" s="72">
        <v>35.459231440320444</v>
      </c>
      <c r="AY45" s="72">
        <v>34.824491444449393</v>
      </c>
      <c r="AZ45" s="72">
        <v>34.189751448578313</v>
      </c>
      <c r="BA45" s="72">
        <v>33.552025821523927</v>
      </c>
      <c r="BB45" s="72">
        <v>33.202984835443644</v>
      </c>
      <c r="BC45" s="72">
        <v>32.847972586996676</v>
      </c>
      <c r="BD45" s="72">
        <v>32.492960338549736</v>
      </c>
      <c r="BE45" s="72">
        <v>32.14093372128611</v>
      </c>
      <c r="BF45" s="72">
        <v>31.785921472839163</v>
      </c>
      <c r="BG45" s="72">
        <v>31.430909224392202</v>
      </c>
      <c r="BH45" s="72">
        <v>31.07291134476192</v>
      </c>
      <c r="BI45" s="72">
        <v>30.717899096314973</v>
      </c>
      <c r="BJ45" s="72">
        <v>30.356915585501341</v>
      </c>
      <c r="BK45" s="72">
        <v>29.99593207468773</v>
      </c>
    </row>
    <row r="46" spans="1:63" s="3" customFormat="1" x14ac:dyDescent="0.25">
      <c r="A46" s="72" t="s">
        <v>2</v>
      </c>
      <c r="B46" s="317" t="s">
        <v>78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>
        <v>168.32118141703276</v>
      </c>
      <c r="AJ46" s="72">
        <v>166.22121958698375</v>
      </c>
      <c r="AK46" s="72">
        <v>165.1397639371512</v>
      </c>
      <c r="AL46" s="72">
        <v>135.36147446176756</v>
      </c>
      <c r="AM46" s="72">
        <v>123.84531748708437</v>
      </c>
      <c r="AN46" s="72">
        <v>123.90359436770861</v>
      </c>
      <c r="AO46" s="72">
        <v>123.96187124833286</v>
      </c>
      <c r="AP46" s="72">
        <v>124.0201481289571</v>
      </c>
      <c r="AQ46" s="72">
        <v>111.30342500958133</v>
      </c>
      <c r="AR46" s="72">
        <v>111.26656344989345</v>
      </c>
      <c r="AS46" s="72">
        <v>111.23170189020558</v>
      </c>
      <c r="AT46" s="72">
        <v>111.19884033051771</v>
      </c>
      <c r="AU46" s="72">
        <v>111.16797877082982</v>
      </c>
      <c r="AV46" s="72">
        <v>111.28380941270255</v>
      </c>
      <c r="AW46" s="72">
        <v>111.2582723275743</v>
      </c>
      <c r="AX46" s="72">
        <v>111.23273524244607</v>
      </c>
      <c r="AY46" s="72">
        <v>111.21119815731785</v>
      </c>
      <c r="AZ46" s="72">
        <v>111.18866107218962</v>
      </c>
      <c r="BA46" s="72">
        <v>111.32243856142019</v>
      </c>
      <c r="BB46" s="72">
        <v>111.30871544204443</v>
      </c>
      <c r="BC46" s="72">
        <v>111.29899232266867</v>
      </c>
      <c r="BD46" s="72">
        <v>111.29126920329291</v>
      </c>
      <c r="BE46" s="72">
        <v>111.28554608391717</v>
      </c>
      <c r="BF46" s="72">
        <v>111.2818229645414</v>
      </c>
      <c r="BG46" s="72">
        <v>111.27909984516565</v>
      </c>
      <c r="BH46" s="72">
        <v>111.2783767257899</v>
      </c>
      <c r="BI46" s="72">
        <v>111.28065360641413</v>
      </c>
      <c r="BJ46" s="72">
        <v>111.28293048703839</v>
      </c>
      <c r="BK46" s="72">
        <v>111.28820736766261</v>
      </c>
    </row>
    <row r="47" spans="1:63" s="3" customFormat="1" x14ac:dyDescent="0.25">
      <c r="A47" s="72" t="s">
        <v>3</v>
      </c>
      <c r="B47" s="317" t="s">
        <v>78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>
        <f>AI48-SUM(AI40:AI46)</f>
        <v>10.538705201565108</v>
      </c>
      <c r="AJ47" s="72">
        <f t="shared" ref="AJ47:BA47" si="34">AJ48-SUM(AJ40:AJ46)</f>
        <v>10.630142893573293</v>
      </c>
      <c r="AK47" s="72">
        <f t="shared" si="34"/>
        <v>10.681046199991897</v>
      </c>
      <c r="AL47" s="72">
        <f t="shared" si="34"/>
        <v>10.679370891926055</v>
      </c>
      <c r="AM47" s="72">
        <f t="shared" si="34"/>
        <v>10.68951069005152</v>
      </c>
      <c r="AN47" s="72">
        <f t="shared" si="34"/>
        <v>10.579086561333497</v>
      </c>
      <c r="AO47" s="72">
        <f t="shared" si="34"/>
        <v>10.47709641211668</v>
      </c>
      <c r="AP47" s="72">
        <f t="shared" si="34"/>
        <v>10.394789950552649</v>
      </c>
      <c r="AQ47" s="72">
        <f t="shared" si="34"/>
        <v>10.324716124883707</v>
      </c>
      <c r="AR47" s="72">
        <f t="shared" si="34"/>
        <v>10.134690788521766</v>
      </c>
      <c r="AS47" s="72">
        <f t="shared" si="34"/>
        <v>10.144626743364142</v>
      </c>
      <c r="AT47" s="72">
        <f t="shared" si="34"/>
        <v>10.152803466361547</v>
      </c>
      <c r="AU47" s="72">
        <f t="shared" si="34"/>
        <v>10.159356809579322</v>
      </c>
      <c r="AV47" s="72">
        <f t="shared" si="34"/>
        <v>10.172750396191532</v>
      </c>
      <c r="AW47" s="72">
        <f t="shared" si="34"/>
        <v>10.183706814524385</v>
      </c>
      <c r="AX47" s="72">
        <f t="shared" si="34"/>
        <v>10.195087429115574</v>
      </c>
      <c r="AY47" s="72">
        <f t="shared" si="34"/>
        <v>10.205219341805559</v>
      </c>
      <c r="AZ47" s="72">
        <f t="shared" si="34"/>
        <v>10.212788545977219</v>
      </c>
      <c r="BA47" s="72">
        <f t="shared" si="34"/>
        <v>10.220179675300983</v>
      </c>
      <c r="BB47" s="72">
        <f t="shared" ref="BB47:BK47" si="35">BB48-SUM(BB40:BB46)</f>
        <v>10.226595900647339</v>
      </c>
      <c r="BC47" s="72">
        <f t="shared" si="35"/>
        <v>10.235086857436386</v>
      </c>
      <c r="BD47" s="72">
        <f t="shared" si="35"/>
        <v>10.240590456229711</v>
      </c>
      <c r="BE47" s="72">
        <f t="shared" si="35"/>
        <v>10.247467720655663</v>
      </c>
      <c r="BF47" s="72">
        <f t="shared" si="35"/>
        <v>10.254149209809043</v>
      </c>
      <c r="BG47" s="72">
        <f t="shared" si="35"/>
        <v>10.259251680986495</v>
      </c>
      <c r="BH47" s="72">
        <f t="shared" si="35"/>
        <v>10.267074152610405</v>
      </c>
      <c r="BI47" s="72">
        <f t="shared" si="35"/>
        <v>10.273976961950837</v>
      </c>
      <c r="BJ47" s="72">
        <f t="shared" si="35"/>
        <v>10.27685240021367</v>
      </c>
      <c r="BK47" s="72">
        <f t="shared" si="35"/>
        <v>10.282425599619501</v>
      </c>
    </row>
    <row r="48" spans="1:63" s="2" customFormat="1" x14ac:dyDescent="0.25">
      <c r="A48" s="73" t="s">
        <v>4</v>
      </c>
      <c r="B48" s="318" t="s">
        <v>89</v>
      </c>
      <c r="C48" s="17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>
        <v>1973.0149280071741</v>
      </c>
      <c r="AJ48" s="73">
        <v>1837.2786571146157</v>
      </c>
      <c r="AK48" s="73">
        <v>1816.7109226901816</v>
      </c>
      <c r="AL48" s="73">
        <v>1760.9840293000134</v>
      </c>
      <c r="AM48" s="73">
        <v>1706.3254865817262</v>
      </c>
      <c r="AN48" s="73">
        <v>1652.4821417208477</v>
      </c>
      <c r="AO48" s="73">
        <v>1587.1279218790751</v>
      </c>
      <c r="AP48" s="73">
        <v>1537.6057017160547</v>
      </c>
      <c r="AQ48" s="73">
        <v>1475.4279668902752</v>
      </c>
      <c r="AR48" s="73">
        <v>1428.0301928036304</v>
      </c>
      <c r="AS48" s="73">
        <v>1378.6071215340498</v>
      </c>
      <c r="AT48" s="73">
        <v>1325.8337329711192</v>
      </c>
      <c r="AU48" s="73">
        <v>1269.3594223522932</v>
      </c>
      <c r="AV48" s="73">
        <v>1209.3545553020856</v>
      </c>
      <c r="AW48" s="73">
        <v>1146.4639796030631</v>
      </c>
      <c r="AX48" s="73">
        <v>1080.6999053868733</v>
      </c>
      <c r="AY48" s="73">
        <v>1012.9317286683009</v>
      </c>
      <c r="AZ48" s="73">
        <v>943.83195441930059</v>
      </c>
      <c r="BA48" s="73">
        <v>873.77384241248262</v>
      </c>
      <c r="BB48" s="73">
        <v>804.01733252383315</v>
      </c>
      <c r="BC48" s="73">
        <v>734.53351973025042</v>
      </c>
      <c r="BD48" s="73">
        <v>665.89865000791872</v>
      </c>
      <c r="BE48" s="73">
        <v>602.35238751693964</v>
      </c>
      <c r="BF48" s="73">
        <v>569.14506505475572</v>
      </c>
      <c r="BG48" s="73">
        <v>535.73082670668327</v>
      </c>
      <c r="BH48" s="73">
        <v>502.4298905476507</v>
      </c>
      <c r="BI48" s="73">
        <v>469.30891102331691</v>
      </c>
      <c r="BJ48" s="73">
        <v>436.53763839385772</v>
      </c>
      <c r="BK48" s="73">
        <v>408.96367364501759</v>
      </c>
    </row>
    <row r="49" spans="1:63" s="3" customFormat="1" x14ac:dyDescent="0.25">
      <c r="A49" s="28" t="s">
        <v>171</v>
      </c>
      <c r="B49" s="16"/>
      <c r="C49" s="16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</row>
    <row r="50" spans="1:63" s="3" customFormat="1" x14ac:dyDescent="0.25">
      <c r="A50" s="72" t="s">
        <v>0</v>
      </c>
      <c r="B50" s="317" t="s">
        <v>78</v>
      </c>
      <c r="C50" s="16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>
        <v>615.12363721885322</v>
      </c>
      <c r="AJ50" s="72">
        <v>539.46813801787994</v>
      </c>
      <c r="AK50" s="72">
        <v>535.19332834194336</v>
      </c>
      <c r="AL50" s="72">
        <v>528.9150000406554</v>
      </c>
      <c r="AM50" s="72">
        <v>517.75415825085304</v>
      </c>
      <c r="AN50" s="72">
        <v>502.85807201486125</v>
      </c>
      <c r="AO50" s="72">
        <v>480.71026674235355</v>
      </c>
      <c r="AP50" s="72">
        <v>467.88418217324306</v>
      </c>
      <c r="AQ50" s="72">
        <v>458.41628083021328</v>
      </c>
      <c r="AR50" s="72">
        <v>450.97046398925784</v>
      </c>
      <c r="AS50" s="72">
        <v>444.18700603653508</v>
      </c>
      <c r="AT50" s="72">
        <v>437.17904045354652</v>
      </c>
      <c r="AU50" s="72">
        <v>429.36389552469205</v>
      </c>
      <c r="AV50" s="72">
        <v>420.35377255686001</v>
      </c>
      <c r="AW50" s="72">
        <v>409.90271909452593</v>
      </c>
      <c r="AX50" s="72">
        <v>397.95217537740757</v>
      </c>
      <c r="AY50" s="72">
        <v>384.32979993481132</v>
      </c>
      <c r="AZ50" s="72">
        <v>369.23105050625452</v>
      </c>
      <c r="BA50" s="72">
        <v>352.66668723021894</v>
      </c>
      <c r="BB50" s="72">
        <v>334.75177981550081</v>
      </c>
      <c r="BC50" s="72">
        <v>315.81641162067694</v>
      </c>
      <c r="BD50" s="72">
        <v>295.94236299135338</v>
      </c>
      <c r="BE50" s="72">
        <v>275.19764325487591</v>
      </c>
      <c r="BF50" s="72">
        <v>261.94706437150052</v>
      </c>
      <c r="BG50" s="72">
        <v>247.42200366571589</v>
      </c>
      <c r="BH50" s="72">
        <v>231.96507878528118</v>
      </c>
      <c r="BI50" s="72">
        <v>215.66223609470768</v>
      </c>
      <c r="BJ50" s="72">
        <v>198.72103959825145</v>
      </c>
      <c r="BK50" s="72">
        <v>181.51347710699005</v>
      </c>
    </row>
    <row r="51" spans="1:63" s="3" customFormat="1" x14ac:dyDescent="0.25">
      <c r="A51" s="72" t="s">
        <v>1</v>
      </c>
      <c r="B51" s="317" t="s">
        <v>78</v>
      </c>
      <c r="C51" s="16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>
        <v>924.86282441693936</v>
      </c>
      <c r="AJ51" s="72">
        <v>920.58505252949601</v>
      </c>
      <c r="AK51" s="72">
        <v>899.84253439019767</v>
      </c>
      <c r="AL51" s="72">
        <v>873.2722887563973</v>
      </c>
      <c r="AM51" s="72">
        <v>835.26443772361051</v>
      </c>
      <c r="AN51" s="72">
        <v>794.13638757397814</v>
      </c>
      <c r="AO51" s="72">
        <v>759.26451949078103</v>
      </c>
      <c r="AP51" s="72">
        <v>722.77725469680047</v>
      </c>
      <c r="AQ51" s="72">
        <v>680.20184242534992</v>
      </c>
      <c r="AR51" s="72">
        <v>643.28069901764627</v>
      </c>
      <c r="AS51" s="72">
        <v>605.07107284463314</v>
      </c>
      <c r="AT51" s="72">
        <v>565.63127002662543</v>
      </c>
      <c r="AU51" s="72">
        <v>525.04844054163789</v>
      </c>
      <c r="AV51" s="72">
        <v>483.42914855912505</v>
      </c>
      <c r="AW51" s="72">
        <v>440.61291427964898</v>
      </c>
      <c r="AX51" s="72">
        <v>396.74860015332735</v>
      </c>
      <c r="AY51" s="72">
        <v>352.26182847744127</v>
      </c>
      <c r="AZ51" s="72">
        <v>307.23542836546824</v>
      </c>
      <c r="BA51" s="72">
        <v>261.7409779179988</v>
      </c>
      <c r="BB51" s="72">
        <v>217.05245993987799</v>
      </c>
      <c r="BC51" s="72">
        <v>173.22111938844935</v>
      </c>
      <c r="BD51" s="72">
        <v>150.70999965943528</v>
      </c>
      <c r="BE51" s="72">
        <v>134.64496035565782</v>
      </c>
      <c r="BF51" s="72">
        <v>119.10009636229944</v>
      </c>
      <c r="BG51" s="72">
        <v>104.18213721807281</v>
      </c>
      <c r="BH51" s="72">
        <v>89.895566463468299</v>
      </c>
      <c r="BI51" s="72">
        <v>76.24429791788846</v>
      </c>
      <c r="BJ51" s="72">
        <v>63.232647457888149</v>
      </c>
      <c r="BK51" s="72">
        <v>55.346206591569199</v>
      </c>
    </row>
    <row r="52" spans="1:63" s="3" customFormat="1" x14ac:dyDescent="0.25">
      <c r="A52" s="72" t="s">
        <v>20</v>
      </c>
      <c r="B52" s="317" t="s">
        <v>78</v>
      </c>
      <c r="C52" s="16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>
        <v>24.178919222655466</v>
      </c>
      <c r="AJ52" s="72">
        <v>24.995760104187777</v>
      </c>
      <c r="AK52" s="72">
        <v>25.812272180928677</v>
      </c>
      <c r="AL52" s="72">
        <v>26.599991021023776</v>
      </c>
      <c r="AM52" s="72">
        <v>27.347270695159207</v>
      </c>
      <c r="AN52" s="72">
        <v>27.071170768553785</v>
      </c>
      <c r="AO52" s="72">
        <v>26.743379941556139</v>
      </c>
      <c r="AP52" s="72">
        <v>26.348666967611685</v>
      </c>
      <c r="AQ52" s="72">
        <v>25.83905029831703</v>
      </c>
      <c r="AR52" s="72">
        <v>25.158318935393975</v>
      </c>
      <c r="AS52" s="72">
        <v>24.084275883802402</v>
      </c>
      <c r="AT52" s="72">
        <v>22.46613351853442</v>
      </c>
      <c r="AU52" s="72">
        <v>20.19357980880643</v>
      </c>
      <c r="AV52" s="72">
        <v>17.283264372462593</v>
      </c>
      <c r="AW52" s="72">
        <v>13.956330008004088</v>
      </c>
      <c r="AX52" s="72">
        <v>10.60230244772651</v>
      </c>
      <c r="AY52" s="72">
        <v>7.6164240674424519</v>
      </c>
      <c r="AZ52" s="72">
        <v>5.2328310582426587</v>
      </c>
      <c r="BA52" s="72">
        <v>3.4851346349927472</v>
      </c>
      <c r="BB52" s="72">
        <v>2.2781201258117347</v>
      </c>
      <c r="BC52" s="72">
        <v>1.4751741301472254</v>
      </c>
      <c r="BD52" s="72">
        <v>0.95232963989123276</v>
      </c>
      <c r="BE52" s="72">
        <v>0.61539806692755861</v>
      </c>
      <c r="BF52" s="72">
        <v>0.39901686226934308</v>
      </c>
      <c r="BG52" s="72">
        <v>0.25996681710538694</v>
      </c>
      <c r="BH52" s="72">
        <v>0.17034235004216886</v>
      </c>
      <c r="BI52" s="72">
        <v>0.11231989844311846</v>
      </c>
      <c r="BJ52" s="72">
        <v>7.4552971108640315E-2</v>
      </c>
      <c r="BK52" s="72">
        <v>4.9823770430426226E-2</v>
      </c>
    </row>
    <row r="53" spans="1:63" s="3" customFormat="1" x14ac:dyDescent="0.25">
      <c r="A53" s="72" t="s">
        <v>21</v>
      </c>
      <c r="B53" s="317" t="s">
        <v>78</v>
      </c>
      <c r="C53" s="16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>
        <v>25.411178847337119</v>
      </c>
      <c r="AJ53" s="72">
        <v>25.408069436558677</v>
      </c>
      <c r="AK53" s="72">
        <v>25.401840911629666</v>
      </c>
      <c r="AL53" s="72">
        <v>25.392489575995285</v>
      </c>
      <c r="AM53" s="72">
        <v>25.087018295966004</v>
      </c>
      <c r="AN53" s="72">
        <v>25.082415276091162</v>
      </c>
      <c r="AO53" s="72">
        <v>25.074811817469357</v>
      </c>
      <c r="AP53" s="72">
        <v>25.064205849768182</v>
      </c>
      <c r="AQ53" s="72">
        <v>24.201008587524584</v>
      </c>
      <c r="AR53" s="72">
        <v>22.812620711904906</v>
      </c>
      <c r="AS53" s="72">
        <v>21.049922536950213</v>
      </c>
      <c r="AT53" s="72">
        <v>18.915921766726282</v>
      </c>
      <c r="AU53" s="72">
        <v>16.476438965444359</v>
      </c>
      <c r="AV53" s="72">
        <v>13.864443693321384</v>
      </c>
      <c r="AW53" s="72">
        <v>11.257047164140369</v>
      </c>
      <c r="AX53" s="72">
        <v>8.8305101246320703</v>
      </c>
      <c r="AY53" s="72">
        <v>6.7155747706500666</v>
      </c>
      <c r="AZ53" s="72">
        <v>4.9752155391431021</v>
      </c>
      <c r="BA53" s="72">
        <v>3.6097310900236201</v>
      </c>
      <c r="BB53" s="72">
        <v>2.5779734403230963</v>
      </c>
      <c r="BC53" s="72">
        <v>1.8204073568308872</v>
      </c>
      <c r="BD53" s="72">
        <v>1.2758280711674868</v>
      </c>
      <c r="BE53" s="72">
        <v>0.89031093089386182</v>
      </c>
      <c r="BF53" s="72">
        <v>0.6203610247164395</v>
      </c>
      <c r="BG53" s="72">
        <v>0.43278334762731824</v>
      </c>
      <c r="BH53" s="72">
        <v>0.30314159348947867</v>
      </c>
      <c r="BI53" s="72">
        <v>0.21387452382998723</v>
      </c>
      <c r="BJ53" s="72">
        <v>0.15256468798015022</v>
      </c>
      <c r="BK53" s="72">
        <v>0.1105279786542534</v>
      </c>
    </row>
    <row r="54" spans="1:63" s="3" customFormat="1" x14ac:dyDescent="0.25">
      <c r="A54" s="72" t="s">
        <v>18</v>
      </c>
      <c r="B54" s="317" t="s">
        <v>78</v>
      </c>
      <c r="C54" s="16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>
        <v>106.94769041841877</v>
      </c>
      <c r="AJ54" s="72">
        <v>101.63789587173207</v>
      </c>
      <c r="AK54" s="72">
        <v>100.82892844188774</v>
      </c>
      <c r="AL54" s="72">
        <v>99.683911139819514</v>
      </c>
      <c r="AM54" s="72">
        <v>98.037307234894683</v>
      </c>
      <c r="AN54" s="72">
        <v>95.971382470409949</v>
      </c>
      <c r="AO54" s="72">
        <v>93.656283585047532</v>
      </c>
      <c r="AP54" s="72">
        <v>91.199140383593999</v>
      </c>
      <c r="AQ54" s="72">
        <v>88.537154577434748</v>
      </c>
      <c r="AR54" s="72">
        <v>85.355835178897422</v>
      </c>
      <c r="AS54" s="72">
        <v>82.270863578601535</v>
      </c>
      <c r="AT54" s="72">
        <v>78.906961075574969</v>
      </c>
      <c r="AU54" s="72">
        <v>75.259116374799973</v>
      </c>
      <c r="AV54" s="72">
        <v>71.3407647239912</v>
      </c>
      <c r="AW54" s="72">
        <v>67.988307484445471</v>
      </c>
      <c r="AX54" s="72">
        <v>64.337643153790964</v>
      </c>
      <c r="AY54" s="72">
        <v>60.436511523471509</v>
      </c>
      <c r="AZ54" s="72">
        <v>56.346064746819302</v>
      </c>
      <c r="BA54" s="72">
        <v>52.138665923172979</v>
      </c>
      <c r="BB54" s="72">
        <v>47.894665964074903</v>
      </c>
      <c r="BC54" s="72">
        <v>43.695093755583088</v>
      </c>
      <c r="BD54" s="72">
        <v>39.617416035681927</v>
      </c>
      <c r="BE54" s="72">
        <v>35.72911136271653</v>
      </c>
      <c r="BF54" s="72">
        <v>32.083810192094084</v>
      </c>
      <c r="BG54" s="72">
        <v>28.720246709257836</v>
      </c>
      <c r="BH54" s="72">
        <v>25.661654888566911</v>
      </c>
      <c r="BI54" s="72">
        <v>22.917056747450687</v>
      </c>
      <c r="BJ54" s="72">
        <v>20.483416566182196</v>
      </c>
      <c r="BK54" s="72">
        <v>18.348247817705868</v>
      </c>
    </row>
    <row r="55" spans="1:63" s="3" customFormat="1" x14ac:dyDescent="0.25">
      <c r="A55" s="72" t="s">
        <v>27</v>
      </c>
      <c r="B55" s="317" t="s">
        <v>78</v>
      </c>
      <c r="C55" s="16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>
        <v>97.630791264372363</v>
      </c>
      <c r="AJ55" s="72">
        <v>44.241094291098641</v>
      </c>
      <c r="AK55" s="72">
        <v>43.63322497587756</v>
      </c>
      <c r="AL55" s="72">
        <v>43.025355660656523</v>
      </c>
      <c r="AM55" s="72">
        <v>42.396586927152114</v>
      </c>
      <c r="AN55" s="72">
        <v>41.767818193647727</v>
      </c>
      <c r="AO55" s="72">
        <v>41.142035091326669</v>
      </c>
      <c r="AP55" s="72">
        <v>40.510280726638939</v>
      </c>
      <c r="AQ55" s="72">
        <v>39.881511993134531</v>
      </c>
      <c r="AR55" s="72">
        <v>39.249757628446808</v>
      </c>
      <c r="AS55" s="72">
        <v>38.620988894942414</v>
      </c>
      <c r="AT55" s="72">
        <v>37.989234530254706</v>
      </c>
      <c r="AU55" s="72">
        <v>37.360465796750304</v>
      </c>
      <c r="AV55" s="72">
        <v>36.725725800879246</v>
      </c>
      <c r="AW55" s="72">
        <v>36.090985805008167</v>
      </c>
      <c r="AX55" s="72">
        <v>35.459231440320444</v>
      </c>
      <c r="AY55" s="72">
        <v>34.824491444449393</v>
      </c>
      <c r="AZ55" s="72">
        <v>34.189751448578313</v>
      </c>
      <c r="BA55" s="72">
        <v>33.552025821523927</v>
      </c>
      <c r="BB55" s="72">
        <v>33.202984835443644</v>
      </c>
      <c r="BC55" s="72">
        <v>32.847972586996676</v>
      </c>
      <c r="BD55" s="72">
        <v>32.492960338549736</v>
      </c>
      <c r="BE55" s="72">
        <v>32.14093372128611</v>
      </c>
      <c r="BF55" s="72">
        <v>31.785921472839163</v>
      </c>
      <c r="BG55" s="72">
        <v>31.430909224392202</v>
      </c>
      <c r="BH55" s="72">
        <v>31.07291134476192</v>
      </c>
      <c r="BI55" s="72">
        <v>30.717899096314973</v>
      </c>
      <c r="BJ55" s="72">
        <v>30.356915585501341</v>
      </c>
      <c r="BK55" s="72">
        <v>29.99593207468773</v>
      </c>
    </row>
    <row r="56" spans="1:63" s="3" customFormat="1" x14ac:dyDescent="0.25">
      <c r="A56" s="72" t="s">
        <v>2</v>
      </c>
      <c r="B56" s="317" t="s">
        <v>78</v>
      </c>
      <c r="C56" s="16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>
        <v>168.32118141703276</v>
      </c>
      <c r="AJ56" s="72">
        <v>166.22121958698375</v>
      </c>
      <c r="AK56" s="72">
        <v>165.1397639371512</v>
      </c>
      <c r="AL56" s="72">
        <v>135.36147446176756</v>
      </c>
      <c r="AM56" s="72">
        <v>123.84531748708437</v>
      </c>
      <c r="AN56" s="72">
        <v>123.90359436770861</v>
      </c>
      <c r="AO56" s="72">
        <v>123.96187124833286</v>
      </c>
      <c r="AP56" s="72">
        <v>124.0201481289571</v>
      </c>
      <c r="AQ56" s="72">
        <v>111.30342500958133</v>
      </c>
      <c r="AR56" s="72">
        <v>111.26656344989345</v>
      </c>
      <c r="AS56" s="72">
        <v>111.23170189020558</v>
      </c>
      <c r="AT56" s="72">
        <v>111.19884033051771</v>
      </c>
      <c r="AU56" s="72">
        <v>111.16797877082982</v>
      </c>
      <c r="AV56" s="72">
        <v>111.28380941270255</v>
      </c>
      <c r="AW56" s="72">
        <v>111.2582723275743</v>
      </c>
      <c r="AX56" s="72">
        <v>111.23273524244607</v>
      </c>
      <c r="AY56" s="72">
        <v>111.21119815731785</v>
      </c>
      <c r="AZ56" s="72">
        <v>111.18866107218962</v>
      </c>
      <c r="BA56" s="72">
        <v>111.32243856142019</v>
      </c>
      <c r="BB56" s="72">
        <v>111.30871544204443</v>
      </c>
      <c r="BC56" s="72">
        <v>111.29899232266867</v>
      </c>
      <c r="BD56" s="72">
        <v>111.29126920329291</v>
      </c>
      <c r="BE56" s="72">
        <v>111.28554608391717</v>
      </c>
      <c r="BF56" s="72">
        <v>111.2818229645414</v>
      </c>
      <c r="BG56" s="72">
        <v>111.27909984516565</v>
      </c>
      <c r="BH56" s="72">
        <v>111.2783767257899</v>
      </c>
      <c r="BI56" s="72">
        <v>111.28065360641413</v>
      </c>
      <c r="BJ56" s="72">
        <v>111.28293048703839</v>
      </c>
      <c r="BK56" s="72">
        <v>111.28820736766261</v>
      </c>
    </row>
    <row r="57" spans="1:63" s="3" customFormat="1" x14ac:dyDescent="0.25">
      <c r="A57" s="72" t="s">
        <v>3</v>
      </c>
      <c r="B57" s="317" t="s">
        <v>78</v>
      </c>
      <c r="C57" s="16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>
        <f t="shared" ref="AI57:BK57" si="36">AI47</f>
        <v>10.538705201565108</v>
      </c>
      <c r="AJ57" s="72">
        <f t="shared" si="36"/>
        <v>10.630142893573293</v>
      </c>
      <c r="AK57" s="72">
        <f t="shared" si="36"/>
        <v>10.681046199991897</v>
      </c>
      <c r="AL57" s="72">
        <f t="shared" si="36"/>
        <v>10.679370891926055</v>
      </c>
      <c r="AM57" s="72">
        <f t="shared" si="36"/>
        <v>10.68951069005152</v>
      </c>
      <c r="AN57" s="72">
        <f t="shared" si="36"/>
        <v>10.579086561333497</v>
      </c>
      <c r="AO57" s="72">
        <f t="shared" si="36"/>
        <v>10.47709641211668</v>
      </c>
      <c r="AP57" s="72">
        <f t="shared" si="36"/>
        <v>10.394789950552649</v>
      </c>
      <c r="AQ57" s="72">
        <f t="shared" si="36"/>
        <v>10.324716124883707</v>
      </c>
      <c r="AR57" s="72">
        <f t="shared" si="36"/>
        <v>10.134690788521766</v>
      </c>
      <c r="AS57" s="72">
        <f t="shared" si="36"/>
        <v>10.144626743364142</v>
      </c>
      <c r="AT57" s="72">
        <f t="shared" si="36"/>
        <v>10.152803466361547</v>
      </c>
      <c r="AU57" s="72">
        <f t="shared" si="36"/>
        <v>10.159356809579322</v>
      </c>
      <c r="AV57" s="72">
        <f t="shared" si="36"/>
        <v>10.172750396191532</v>
      </c>
      <c r="AW57" s="72">
        <f t="shared" si="36"/>
        <v>10.183706814524385</v>
      </c>
      <c r="AX57" s="72">
        <f t="shared" si="36"/>
        <v>10.195087429115574</v>
      </c>
      <c r="AY57" s="72">
        <f t="shared" si="36"/>
        <v>10.205219341805559</v>
      </c>
      <c r="AZ57" s="72">
        <f t="shared" si="36"/>
        <v>10.212788545977219</v>
      </c>
      <c r="BA57" s="72">
        <f t="shared" si="36"/>
        <v>10.220179675300983</v>
      </c>
      <c r="BB57" s="72">
        <f t="shared" si="36"/>
        <v>10.226595900647339</v>
      </c>
      <c r="BC57" s="72">
        <f t="shared" si="36"/>
        <v>10.235086857436386</v>
      </c>
      <c r="BD57" s="72">
        <f t="shared" si="36"/>
        <v>10.240590456229711</v>
      </c>
      <c r="BE57" s="72">
        <f t="shared" si="36"/>
        <v>10.247467720655663</v>
      </c>
      <c r="BF57" s="72">
        <f t="shared" si="36"/>
        <v>10.254149209809043</v>
      </c>
      <c r="BG57" s="72">
        <f t="shared" si="36"/>
        <v>10.259251680986495</v>
      </c>
      <c r="BH57" s="72">
        <f t="shared" si="36"/>
        <v>10.267074152610405</v>
      </c>
      <c r="BI57" s="72">
        <f t="shared" si="36"/>
        <v>10.273976961950837</v>
      </c>
      <c r="BJ57" s="72">
        <f t="shared" si="36"/>
        <v>10.27685240021367</v>
      </c>
      <c r="BK57" s="72">
        <f t="shared" si="36"/>
        <v>10.282425599619501</v>
      </c>
    </row>
    <row r="58" spans="1:63" s="2" customFormat="1" x14ac:dyDescent="0.25">
      <c r="A58" s="73" t="s">
        <v>4</v>
      </c>
      <c r="B58" s="318" t="s">
        <v>89</v>
      </c>
      <c r="C58" s="17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>
        <v>1973.0149280071741</v>
      </c>
      <c r="AJ58" s="73">
        <v>1833.1873727315101</v>
      </c>
      <c r="AK58" s="73">
        <v>1806.5329393796078</v>
      </c>
      <c r="AL58" s="73">
        <v>1742.9298815482412</v>
      </c>
      <c r="AM58" s="73">
        <v>1680.4216073047717</v>
      </c>
      <c r="AN58" s="73">
        <v>1621.3699272265842</v>
      </c>
      <c r="AO58" s="73">
        <v>1561.030264328984</v>
      </c>
      <c r="AP58" s="73">
        <v>1508.198668877166</v>
      </c>
      <c r="AQ58" s="73">
        <v>1438.704989846439</v>
      </c>
      <c r="AR58" s="73">
        <v>1388.2289496999626</v>
      </c>
      <c r="AS58" s="73">
        <v>1336.6604584090348</v>
      </c>
      <c r="AT58" s="73">
        <v>1282.440205168142</v>
      </c>
      <c r="AU58" s="73">
        <v>1225.0292725925403</v>
      </c>
      <c r="AV58" s="73">
        <v>1164.4536795155336</v>
      </c>
      <c r="AW58" s="73">
        <v>1101.2502829778718</v>
      </c>
      <c r="AX58" s="73">
        <v>1035.358285368766</v>
      </c>
      <c r="AY58" s="73">
        <v>967.60104771738952</v>
      </c>
      <c r="AZ58" s="73">
        <v>898.61179128267304</v>
      </c>
      <c r="BA58" s="73">
        <v>828.73584085465222</v>
      </c>
      <c r="BB58" s="73">
        <v>759.29329546372401</v>
      </c>
      <c r="BC58" s="73">
        <v>690.41025801878914</v>
      </c>
      <c r="BD58" s="73">
        <v>642.52275639560162</v>
      </c>
      <c r="BE58" s="73">
        <v>600.75137149693069</v>
      </c>
      <c r="BF58" s="73">
        <v>567.47224246006931</v>
      </c>
      <c r="BG58" s="73">
        <v>533.98639850832365</v>
      </c>
      <c r="BH58" s="73">
        <v>500.61414630401026</v>
      </c>
      <c r="BI58" s="73">
        <v>467.42231484699983</v>
      </c>
      <c r="BJ58" s="73">
        <v>434.58091975416392</v>
      </c>
      <c r="BK58" s="73">
        <v>406.93484830731973</v>
      </c>
    </row>
    <row r="59" spans="1:63" s="45" customFormat="1" x14ac:dyDescent="0.25">
      <c r="A59" s="40" t="s">
        <v>71</v>
      </c>
      <c r="B59" s="40"/>
      <c r="C59" s="8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2"/>
      <c r="AJ59" s="43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</row>
    <row r="60" spans="1:63" s="3" customFormat="1" x14ac:dyDescent="0.25">
      <c r="A60" s="28" t="s">
        <v>64</v>
      </c>
      <c r="B60" s="16"/>
      <c r="C60" s="16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1"/>
      <c r="AJ60" s="75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</row>
    <row r="61" spans="1:63" s="3" customFormat="1" x14ac:dyDescent="0.25">
      <c r="A61" s="72" t="s">
        <v>6</v>
      </c>
      <c r="B61" s="317" t="s">
        <v>78</v>
      </c>
      <c r="C61" s="72">
        <v>52.256339687250005</v>
      </c>
      <c r="D61" s="72">
        <v>48.627777945875003</v>
      </c>
      <c r="E61" s="72">
        <v>45.670125973500006</v>
      </c>
      <c r="F61" s="72">
        <v>39.654677162187504</v>
      </c>
      <c r="G61" s="72">
        <v>37.353068341500006</v>
      </c>
      <c r="H61" s="72">
        <v>37.842061164624994</v>
      </c>
      <c r="I61" s="72">
        <v>41.755640560312507</v>
      </c>
      <c r="J61" s="72">
        <v>46.51906850406251</v>
      </c>
      <c r="K61" s="72">
        <v>54.358745967250002</v>
      </c>
      <c r="L61" s="72">
        <v>61.405246905937503</v>
      </c>
      <c r="M61" s="72">
        <v>65.449830021950021</v>
      </c>
      <c r="N61" s="72">
        <v>58.659445362750006</v>
      </c>
      <c r="O61" s="72">
        <v>39.313677956750006</v>
      </c>
      <c r="P61" s="72">
        <v>32.975809699750002</v>
      </c>
      <c r="Q61" s="72">
        <v>50.813966560750004</v>
      </c>
      <c r="R61" s="72">
        <v>54.981288890000009</v>
      </c>
      <c r="S61" s="72">
        <v>62.168088455000003</v>
      </c>
      <c r="T61" s="72">
        <v>64.331651867560012</v>
      </c>
      <c r="U61" s="72">
        <v>61.804693555000007</v>
      </c>
      <c r="V61" s="72">
        <v>28.685283075320005</v>
      </c>
      <c r="W61" s="72">
        <v>10.399972692080002</v>
      </c>
      <c r="X61" s="72">
        <v>20.143580462280003</v>
      </c>
      <c r="Y61" s="72">
        <v>0.50936247647999999</v>
      </c>
      <c r="Z61" s="72">
        <v>0.55272388644000003</v>
      </c>
      <c r="AA61" s="72">
        <v>0.54749451240000002</v>
      </c>
      <c r="AB61" s="72">
        <v>0.71654013156000007</v>
      </c>
      <c r="AC61" s="72">
        <v>0.77397152472000008</v>
      </c>
      <c r="AD61" s="72">
        <v>0.90232273404000007</v>
      </c>
      <c r="AE61" s="72">
        <v>0.90521219079999993</v>
      </c>
      <c r="AF61" s="72">
        <v>0.95699099012000011</v>
      </c>
      <c r="AG61" s="72">
        <v>0.89499845720000004</v>
      </c>
      <c r="AH61" s="72">
        <v>0.93069417912000008</v>
      </c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</row>
    <row r="62" spans="1:63" s="3" customFormat="1" x14ac:dyDescent="0.25">
      <c r="A62" s="72" t="s">
        <v>7</v>
      </c>
      <c r="B62" s="317" t="s">
        <v>78</v>
      </c>
      <c r="C62" s="72">
        <v>41.70030188679246</v>
      </c>
      <c r="D62" s="72">
        <v>40.327981132075472</v>
      </c>
      <c r="E62" s="72">
        <v>36.028622641509436</v>
      </c>
      <c r="F62" s="72">
        <v>37.871999999999993</v>
      </c>
      <c r="G62" s="72">
        <v>38.247415094339615</v>
      </c>
      <c r="H62" s="72">
        <v>36.495358490566034</v>
      </c>
      <c r="I62" s="72">
        <v>42.536811320754715</v>
      </c>
      <c r="J62" s="72">
        <v>35.574018867924522</v>
      </c>
      <c r="K62" s="72">
        <v>31.03041509433962</v>
      </c>
      <c r="L62" s="72">
        <v>31.355952830188677</v>
      </c>
      <c r="M62" s="72">
        <v>16.333707547169812</v>
      </c>
      <c r="N62" s="72">
        <v>14.297971698113207</v>
      </c>
      <c r="O62" s="72">
        <v>0.45369811320754716</v>
      </c>
      <c r="P62" s="72">
        <v>0.47860377358490569</v>
      </c>
      <c r="Q62" s="72">
        <v>0.38885584464161987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72">
        <v>0</v>
      </c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</row>
    <row r="63" spans="1:63" s="3" customFormat="1" x14ac:dyDescent="0.25">
      <c r="A63" s="72" t="s">
        <v>60</v>
      </c>
      <c r="B63" s="317" t="s">
        <v>78</v>
      </c>
      <c r="C63" s="72">
        <v>584.02647277080598</v>
      </c>
      <c r="D63" s="72">
        <v>511.273947602943</v>
      </c>
      <c r="E63" s="72">
        <v>301.38514547007009</v>
      </c>
      <c r="F63" s="72">
        <v>220.97402310838271</v>
      </c>
      <c r="G63" s="72">
        <v>198.23658153612337</v>
      </c>
      <c r="H63" s="72">
        <v>216.34383922975644</v>
      </c>
      <c r="I63" s="72">
        <v>186.93379884741088</v>
      </c>
      <c r="J63" s="72">
        <v>280.12409822292682</v>
      </c>
      <c r="K63" s="72">
        <v>462.00564836059743</v>
      </c>
      <c r="L63" s="72">
        <v>537.93035391162721</v>
      </c>
      <c r="M63" s="72">
        <v>487.74535268246626</v>
      </c>
      <c r="N63" s="72">
        <v>479.60292131211997</v>
      </c>
      <c r="O63" s="72">
        <v>478.11541899358679</v>
      </c>
      <c r="P63" s="72">
        <v>473.56894969857348</v>
      </c>
      <c r="Q63" s="72">
        <v>456.78557352619629</v>
      </c>
      <c r="R63" s="72">
        <v>444.80851616708713</v>
      </c>
      <c r="S63" s="72">
        <v>869.57185988485026</v>
      </c>
      <c r="T63" s="72">
        <v>990.98126629758121</v>
      </c>
      <c r="U63" s="72">
        <v>1556.7584922170536</v>
      </c>
      <c r="V63" s="72">
        <v>1393.4018646112659</v>
      </c>
      <c r="W63" s="72">
        <v>1391.9209450624717</v>
      </c>
      <c r="X63" s="72">
        <v>1281.3105455922127</v>
      </c>
      <c r="Y63" s="72">
        <v>1328.7342410906138</v>
      </c>
      <c r="Z63" s="72">
        <v>1353.4714335748733</v>
      </c>
      <c r="AA63" s="72">
        <v>1368.5549133196287</v>
      </c>
      <c r="AB63" s="72">
        <v>1392.8009611325194</v>
      </c>
      <c r="AC63" s="72">
        <v>1354.0817500285532</v>
      </c>
      <c r="AD63" s="72">
        <v>1385.559079923195</v>
      </c>
      <c r="AE63" s="72">
        <v>1382.5326490562106</v>
      </c>
      <c r="AF63" s="72">
        <v>1363.2348061869016</v>
      </c>
      <c r="AG63" s="72">
        <v>1347.2027898796412</v>
      </c>
      <c r="AH63" s="72">
        <v>1361.0898434635815</v>
      </c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</row>
    <row r="64" spans="1:63" s="3" customFormat="1" x14ac:dyDescent="0.25">
      <c r="A64" s="72" t="s">
        <v>61</v>
      </c>
      <c r="B64" s="317" t="s">
        <v>78</v>
      </c>
      <c r="C64" s="72">
        <v>210.55472170666667</v>
      </c>
      <c r="D64" s="72">
        <v>176.80528261706667</v>
      </c>
      <c r="E64" s="72">
        <v>188.28332888506674</v>
      </c>
      <c r="F64" s="72">
        <v>238.53559058533341</v>
      </c>
      <c r="G64" s="72">
        <v>232.49217533253341</v>
      </c>
      <c r="H64" s="72">
        <v>245.96401927226668</v>
      </c>
      <c r="I64" s="72">
        <v>235.22782835253329</v>
      </c>
      <c r="J64" s="72">
        <v>257.17700316373327</v>
      </c>
      <c r="K64" s="72">
        <v>198.58720348559996</v>
      </c>
      <c r="L64" s="72">
        <v>257.83106455839993</v>
      </c>
      <c r="M64" s="72">
        <v>365.65036656475542</v>
      </c>
      <c r="N64" s="72">
        <v>386.08921316544843</v>
      </c>
      <c r="O64" s="72">
        <v>403.9326403148857</v>
      </c>
      <c r="P64" s="72">
        <v>402.47385277209042</v>
      </c>
      <c r="Q64" s="72">
        <v>401.96736076842336</v>
      </c>
      <c r="R64" s="72">
        <v>379.94289400639997</v>
      </c>
      <c r="S64" s="72">
        <v>381.71962690880014</v>
      </c>
      <c r="T64" s="72">
        <v>401.35289110400004</v>
      </c>
      <c r="U64" s="72">
        <v>351.97302632799983</v>
      </c>
      <c r="V64" s="72">
        <v>353.35887106239988</v>
      </c>
      <c r="W64" s="72">
        <v>372.5620256512002</v>
      </c>
      <c r="X64" s="72">
        <v>380.41566972484725</v>
      </c>
      <c r="Y64" s="72">
        <v>413.43718523066923</v>
      </c>
      <c r="Z64" s="72">
        <v>409.50779191578886</v>
      </c>
      <c r="AA64" s="72">
        <v>372.27909117182412</v>
      </c>
      <c r="AB64" s="72">
        <v>404.56447331306254</v>
      </c>
      <c r="AC64" s="72">
        <v>409.12563724381266</v>
      </c>
      <c r="AD64" s="72">
        <v>431.82186025965416</v>
      </c>
      <c r="AE64" s="72">
        <v>455.77922710046619</v>
      </c>
      <c r="AF64" s="72">
        <v>432.40627007368812</v>
      </c>
      <c r="AG64" s="72">
        <v>418.71234892799316</v>
      </c>
      <c r="AH64" s="72">
        <v>476.02459170932525</v>
      </c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</row>
    <row r="65" spans="1:63" s="3" customFormat="1" x14ac:dyDescent="0.25">
      <c r="A65" s="72" t="s">
        <v>8</v>
      </c>
      <c r="B65" s="317" t="s">
        <v>78</v>
      </c>
      <c r="C65" s="72">
        <v>7.206776231182964</v>
      </c>
      <c r="D65" s="72">
        <v>7.0630660553190694</v>
      </c>
      <c r="E65" s="72">
        <v>7.2171050495464266</v>
      </c>
      <c r="F65" s="72">
        <v>7.4672272358362264</v>
      </c>
      <c r="G65" s="72">
        <v>7.3882890411998261</v>
      </c>
      <c r="H65" s="72">
        <v>7.9066134056346264</v>
      </c>
      <c r="I65" s="72">
        <v>7.864418372446627</v>
      </c>
      <c r="J65" s="72">
        <v>7.7501027050085245</v>
      </c>
      <c r="K65" s="72">
        <v>7.8934330196974267</v>
      </c>
      <c r="L65" s="72">
        <v>7.4479504012469917</v>
      </c>
      <c r="M65" s="72">
        <v>7.8241344970738957</v>
      </c>
      <c r="N65" s="72">
        <v>6.9344531735361308</v>
      </c>
      <c r="O65" s="72">
        <v>7.1761908972228241</v>
      </c>
      <c r="P65" s="72">
        <v>6.8477039062793654</v>
      </c>
      <c r="Q65" s="72">
        <v>7.6310387702226095</v>
      </c>
      <c r="R65" s="72">
        <v>7.3519420497421919</v>
      </c>
      <c r="S65" s="72">
        <v>8.1280547453876224</v>
      </c>
      <c r="T65" s="72">
        <v>7.6590659056125734</v>
      </c>
      <c r="U65" s="72">
        <v>6.9196602022107676</v>
      </c>
      <c r="V65" s="72">
        <v>5.457147624271431</v>
      </c>
      <c r="W65" s="72">
        <v>5.6727596485811915</v>
      </c>
      <c r="X65" s="72">
        <v>5.8969327922561323</v>
      </c>
      <c r="Y65" s="72">
        <v>5.8456130146546013</v>
      </c>
      <c r="Z65" s="72">
        <v>5.7965197207389956</v>
      </c>
      <c r="AA65" s="72">
        <v>5.8696187990891406</v>
      </c>
      <c r="AB65" s="72">
        <v>6.2083093649783843</v>
      </c>
      <c r="AC65" s="72">
        <v>6.2961770491178326</v>
      </c>
      <c r="AD65" s="72">
        <v>6.1270141000655993</v>
      </c>
      <c r="AE65" s="72">
        <v>6.772274862260554</v>
      </c>
      <c r="AF65" s="72">
        <v>6.157620027282463</v>
      </c>
      <c r="AG65" s="72">
        <v>6.3074359957450401</v>
      </c>
      <c r="AH65" s="72">
        <v>6.5436109300591259</v>
      </c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</row>
    <row r="66" spans="1:63" s="3" customFormat="1" x14ac:dyDescent="0.25">
      <c r="A66" s="72" t="s">
        <v>24</v>
      </c>
      <c r="B66" s="317" t="s">
        <v>78</v>
      </c>
      <c r="C66" s="72">
        <v>0.3136436345662052</v>
      </c>
      <c r="D66" s="72">
        <v>0.62991539770890148</v>
      </c>
      <c r="E66" s="72">
        <v>0.63747209911613834</v>
      </c>
      <c r="F66" s="72">
        <v>1.4353606018129821</v>
      </c>
      <c r="G66" s="72">
        <v>1.8489172043969435</v>
      </c>
      <c r="H66" s="72">
        <v>3.1483537574777212</v>
      </c>
      <c r="I66" s="72">
        <v>10.087963492463016</v>
      </c>
      <c r="J66" s="72">
        <v>16.137108342497974</v>
      </c>
      <c r="K66" s="72">
        <v>25.465406809062614</v>
      </c>
      <c r="L66" s="72">
        <v>36.99889708670193</v>
      </c>
      <c r="M66" s="72">
        <v>42.988272546670686</v>
      </c>
      <c r="N66" s="72">
        <v>39.826934327022677</v>
      </c>
      <c r="O66" s="72">
        <v>44.656505402990497</v>
      </c>
      <c r="P66" s="72">
        <v>45.141617249064133</v>
      </c>
      <c r="Q66" s="72">
        <v>52.17653143548462</v>
      </c>
      <c r="R66" s="72">
        <v>57.240469566094809</v>
      </c>
      <c r="S66" s="72">
        <v>66.311041274602601</v>
      </c>
      <c r="T66" s="72">
        <v>66.985140359962386</v>
      </c>
      <c r="U66" s="72">
        <v>68.573839074618689</v>
      </c>
      <c r="V66" s="72">
        <v>81.825140538339951</v>
      </c>
      <c r="W66" s="72">
        <v>109.92044665303493</v>
      </c>
      <c r="X66" s="72">
        <v>134.72753715860691</v>
      </c>
      <c r="Y66" s="72">
        <v>140.16573433239918</v>
      </c>
      <c r="Z66" s="72">
        <v>170.54391585235194</v>
      </c>
      <c r="AA66" s="72">
        <v>168.56661067078227</v>
      </c>
      <c r="AB66" s="72">
        <v>161.37865261818465</v>
      </c>
      <c r="AC66" s="72">
        <v>179.23342842545404</v>
      </c>
      <c r="AD66" s="72">
        <v>170.46384803748893</v>
      </c>
      <c r="AE66" s="72">
        <v>188.57094507898864</v>
      </c>
      <c r="AF66" s="72">
        <v>199.68628477875978</v>
      </c>
      <c r="AG66" s="72">
        <v>195.672990420048</v>
      </c>
      <c r="AH66" s="72">
        <v>157.31101155450008</v>
      </c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</row>
    <row r="67" spans="1:63" s="3" customFormat="1" x14ac:dyDescent="0.25">
      <c r="A67" s="72" t="s">
        <v>19</v>
      </c>
      <c r="B67" s="317" t="s">
        <v>78</v>
      </c>
      <c r="C67" s="72">
        <v>6.6052635682669996</v>
      </c>
      <c r="D67" s="72">
        <v>6.2650444313969995</v>
      </c>
      <c r="E67" s="72">
        <v>5.7837727449539997</v>
      </c>
      <c r="F67" s="72">
        <v>5.7038077806749996</v>
      </c>
      <c r="G67" s="72">
        <v>5.3195578454719996</v>
      </c>
      <c r="H67" s="72">
        <v>5.3245268336829996</v>
      </c>
      <c r="I67" s="72">
        <v>5.7055696092599995</v>
      </c>
      <c r="J67" s="72">
        <v>5.7274053867549997</v>
      </c>
      <c r="K67" s="72">
        <v>5.8605751059709998</v>
      </c>
      <c r="L67" s="72">
        <v>6.0154671173310001</v>
      </c>
      <c r="M67" s="72">
        <v>5.7995083155690006</v>
      </c>
      <c r="N67" s="72">
        <v>5.5828736448829996</v>
      </c>
      <c r="O67" s="72">
        <v>5.2973593254139999</v>
      </c>
      <c r="P67" s="72">
        <v>5.2616251265659999</v>
      </c>
      <c r="Q67" s="72">
        <v>5.0307382770269999</v>
      </c>
      <c r="R67" s="72">
        <v>6.1246821513969998</v>
      </c>
      <c r="S67" s="72">
        <v>6.4596269223980007</v>
      </c>
      <c r="T67" s="72">
        <v>7.172512325564</v>
      </c>
      <c r="U67" s="72">
        <v>6.8067763299529993</v>
      </c>
      <c r="V67" s="72">
        <v>6.3874402700030002</v>
      </c>
      <c r="W67" s="72">
        <v>8.3217399580740015</v>
      </c>
      <c r="X67" s="72">
        <v>6.7544474163150001</v>
      </c>
      <c r="Y67" s="72">
        <v>9.0474935587439997</v>
      </c>
      <c r="Z67" s="72">
        <v>6.4406604908556666</v>
      </c>
      <c r="AA67" s="72">
        <v>5.3544411644529992</v>
      </c>
      <c r="AB67" s="72">
        <v>4.5728912168524998</v>
      </c>
      <c r="AC67" s="72">
        <v>3.771623460946</v>
      </c>
      <c r="AD67" s="72">
        <v>5.0212922703349996</v>
      </c>
      <c r="AE67" s="72">
        <v>6.7070325702589999</v>
      </c>
      <c r="AF67" s="72">
        <v>4.8896314327230002</v>
      </c>
      <c r="AG67" s="72">
        <v>5.8203415171399993</v>
      </c>
      <c r="AH67" s="72">
        <v>4.9042634314500004</v>
      </c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</row>
    <row r="68" spans="1:63" s="2" customFormat="1" x14ac:dyDescent="0.25">
      <c r="A68" s="73" t="s">
        <v>4</v>
      </c>
      <c r="B68" s="318" t="s">
        <v>89</v>
      </c>
      <c r="C68" s="73">
        <v>902.66351948553131</v>
      </c>
      <c r="D68" s="73">
        <v>790.99301518238508</v>
      </c>
      <c r="E68" s="73">
        <v>585.00557286376284</v>
      </c>
      <c r="F68" s="73">
        <v>551.64268647422784</v>
      </c>
      <c r="G68" s="73">
        <v>520.88600439556512</v>
      </c>
      <c r="H68" s="73">
        <v>553.0247721540095</v>
      </c>
      <c r="I68" s="73">
        <v>530.11203055518104</v>
      </c>
      <c r="J68" s="73">
        <v>649.00880519290865</v>
      </c>
      <c r="K68" s="73">
        <v>785.20142784251811</v>
      </c>
      <c r="L68" s="73">
        <v>938.98493281143328</v>
      </c>
      <c r="M68" s="73">
        <v>991.79117217565522</v>
      </c>
      <c r="N68" s="73">
        <v>990.99381268387333</v>
      </c>
      <c r="O68" s="73">
        <v>978.94549100405743</v>
      </c>
      <c r="P68" s="73">
        <v>966.74816222590812</v>
      </c>
      <c r="Q68" s="73">
        <v>974.79406518274561</v>
      </c>
      <c r="R68" s="73">
        <v>950.44979283072109</v>
      </c>
      <c r="S68" s="73">
        <v>1394.3582981910386</v>
      </c>
      <c r="T68" s="73">
        <v>1538.48252786028</v>
      </c>
      <c r="U68" s="73">
        <v>2052.8364877068361</v>
      </c>
      <c r="V68" s="73">
        <v>1869.1157471816</v>
      </c>
      <c r="W68" s="73">
        <v>1898.797889665442</v>
      </c>
      <c r="X68" s="73">
        <v>1829.2487131465182</v>
      </c>
      <c r="Y68" s="73">
        <v>1897.7396297035607</v>
      </c>
      <c r="Z68" s="73">
        <v>1946.3130454410489</v>
      </c>
      <c r="AA68" s="73">
        <v>1921.1721696381769</v>
      </c>
      <c r="AB68" s="73">
        <v>1970.2418277771571</v>
      </c>
      <c r="AC68" s="73">
        <v>1953.282587732604</v>
      </c>
      <c r="AD68" s="73">
        <v>1999.8954173247787</v>
      </c>
      <c r="AE68" s="73">
        <v>2041.2673408589849</v>
      </c>
      <c r="AF68" s="73">
        <v>2007.3316034894749</v>
      </c>
      <c r="AG68" s="73">
        <v>1974.6109051977671</v>
      </c>
      <c r="AH68" s="73">
        <v>2006.8040152680362</v>
      </c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</row>
    <row r="69" spans="1:63" s="3" customFormat="1" x14ac:dyDescent="0.25">
      <c r="A69" s="28" t="s">
        <v>170</v>
      </c>
      <c r="B69" s="317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</row>
    <row r="70" spans="1:63" s="3" customFormat="1" x14ac:dyDescent="0.25">
      <c r="A70" s="72" t="s">
        <v>6</v>
      </c>
      <c r="B70" s="317" t="s">
        <v>78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>
        <v>0.91804371025599996</v>
      </c>
      <c r="AJ70" s="72">
        <v>0.91804371025599996</v>
      </c>
      <c r="AK70" s="72">
        <v>0.91804371025599996</v>
      </c>
      <c r="AL70" s="72">
        <v>0.91804371025599996</v>
      </c>
      <c r="AM70" s="72">
        <v>0.91804371025599996</v>
      </c>
      <c r="AN70" s="72">
        <v>0.91804371025599996</v>
      </c>
      <c r="AO70" s="72">
        <v>0.91804371025599996</v>
      </c>
      <c r="AP70" s="72">
        <v>0.91804371025599996</v>
      </c>
      <c r="AQ70" s="72">
        <v>0.91804371025599996</v>
      </c>
      <c r="AR70" s="72">
        <v>0.91804371025599996</v>
      </c>
      <c r="AS70" s="72">
        <v>0.91804371025599996</v>
      </c>
      <c r="AT70" s="72">
        <v>0.91804371025599996</v>
      </c>
      <c r="AU70" s="72">
        <v>0.91804371025599996</v>
      </c>
      <c r="AV70" s="72">
        <v>0.91804371025599996</v>
      </c>
      <c r="AW70" s="72">
        <v>0.91804371025599996</v>
      </c>
      <c r="AX70" s="72">
        <v>0.91804371025599996</v>
      </c>
      <c r="AY70" s="72">
        <v>0.91804371025599996</v>
      </c>
      <c r="AZ70" s="72">
        <v>0.91804371025599996</v>
      </c>
      <c r="BA70" s="72">
        <v>0.91804371025599996</v>
      </c>
      <c r="BB70" s="72">
        <v>0.91804371025599996</v>
      </c>
      <c r="BC70" s="72">
        <v>0.91804371025599996</v>
      </c>
      <c r="BD70" s="72">
        <v>0.91804371025599996</v>
      </c>
      <c r="BE70" s="72">
        <v>0.91804371025599996</v>
      </c>
      <c r="BF70" s="72">
        <v>0.91804371025599996</v>
      </c>
      <c r="BG70" s="72">
        <v>0.91804371025599996</v>
      </c>
      <c r="BH70" s="72">
        <v>0.91804371025599996</v>
      </c>
      <c r="BI70" s="72">
        <v>0.91804371025599996</v>
      </c>
      <c r="BJ70" s="72">
        <v>0.91804371025599996</v>
      </c>
      <c r="BK70" s="72">
        <v>0.91804371025599996</v>
      </c>
    </row>
    <row r="71" spans="1:63" s="3" customFormat="1" x14ac:dyDescent="0.25">
      <c r="A71" s="72" t="s">
        <v>7</v>
      </c>
      <c r="B71" s="317" t="s">
        <v>78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>
        <v>0</v>
      </c>
      <c r="AJ71" s="72">
        <v>0</v>
      </c>
      <c r="AK71" s="72">
        <v>0</v>
      </c>
      <c r="AL71" s="72">
        <v>0</v>
      </c>
      <c r="AM71" s="72">
        <v>0</v>
      </c>
      <c r="AN71" s="72">
        <v>0</v>
      </c>
      <c r="AO71" s="72">
        <v>0</v>
      </c>
      <c r="AP71" s="72">
        <v>0</v>
      </c>
      <c r="AQ71" s="72">
        <v>0</v>
      </c>
      <c r="AR71" s="72">
        <v>0</v>
      </c>
      <c r="AS71" s="72">
        <v>0</v>
      </c>
      <c r="AT71" s="72">
        <v>0</v>
      </c>
      <c r="AU71" s="72">
        <v>0</v>
      </c>
      <c r="AV71" s="72">
        <v>0</v>
      </c>
      <c r="AW71" s="72">
        <v>0</v>
      </c>
      <c r="AX71" s="72">
        <v>0</v>
      </c>
      <c r="AY71" s="72">
        <v>0</v>
      </c>
      <c r="AZ71" s="72">
        <v>0</v>
      </c>
      <c r="BA71" s="72">
        <v>0</v>
      </c>
      <c r="BB71" s="72">
        <v>0</v>
      </c>
      <c r="BC71" s="72">
        <v>0</v>
      </c>
      <c r="BD71" s="72">
        <v>0</v>
      </c>
      <c r="BE71" s="72">
        <v>0</v>
      </c>
      <c r="BF71" s="72">
        <v>0</v>
      </c>
      <c r="BG71" s="72">
        <v>0</v>
      </c>
      <c r="BH71" s="72">
        <v>0</v>
      </c>
      <c r="BI71" s="72">
        <v>0</v>
      </c>
      <c r="BJ71" s="72">
        <v>0</v>
      </c>
      <c r="BK71" s="72">
        <v>0</v>
      </c>
    </row>
    <row r="72" spans="1:63" s="3" customFormat="1" x14ac:dyDescent="0.25">
      <c r="A72" s="72" t="s">
        <v>60</v>
      </c>
      <c r="B72" s="317" t="s">
        <v>78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>
        <v>1360.9074718680795</v>
      </c>
      <c r="AJ72" s="72">
        <v>1394.4019487474986</v>
      </c>
      <c r="AK72" s="72">
        <v>1400.6925266115015</v>
      </c>
      <c r="AL72" s="72">
        <v>1395.4900359915839</v>
      </c>
      <c r="AM72" s="72">
        <v>1396.2322459915838</v>
      </c>
      <c r="AN72" s="72">
        <v>1396.2322459915838</v>
      </c>
      <c r="AO72" s="72">
        <v>1400.1794170203527</v>
      </c>
      <c r="AP72" s="72">
        <v>1398.4588759915839</v>
      </c>
      <c r="AQ72" s="72">
        <v>1398.4588759915839</v>
      </c>
      <c r="AR72" s="72">
        <v>1398.4588759915839</v>
      </c>
      <c r="AS72" s="72">
        <v>1399.351877020353</v>
      </c>
      <c r="AT72" s="72">
        <v>1398.4588759915839</v>
      </c>
      <c r="AU72" s="72">
        <v>1398.4588759915839</v>
      </c>
      <c r="AV72" s="72">
        <v>1398.4588759915839</v>
      </c>
      <c r="AW72" s="72">
        <v>1399.351877020353</v>
      </c>
      <c r="AX72" s="72">
        <v>1398.4588759915839</v>
      </c>
      <c r="AY72" s="72">
        <v>1398.4588759915839</v>
      </c>
      <c r="AZ72" s="72">
        <v>1398.4588759915839</v>
      </c>
      <c r="BA72" s="72">
        <v>1399.351877020353</v>
      </c>
      <c r="BB72" s="72">
        <v>1398.4588759915839</v>
      </c>
      <c r="BC72" s="72">
        <v>1398.4588759915839</v>
      </c>
      <c r="BD72" s="72">
        <v>1398.4588759915839</v>
      </c>
      <c r="BE72" s="72">
        <v>1399.351877020353</v>
      </c>
      <c r="BF72" s="72">
        <v>1398.4588759915839</v>
      </c>
      <c r="BG72" s="72">
        <v>1398.4588759915839</v>
      </c>
      <c r="BH72" s="72">
        <v>1398.4588759915839</v>
      </c>
      <c r="BI72" s="72">
        <v>1399.351877020353</v>
      </c>
      <c r="BJ72" s="72">
        <v>1398.4588759915839</v>
      </c>
      <c r="BK72" s="72">
        <v>1398.4588759915839</v>
      </c>
    </row>
    <row r="73" spans="1:63" s="3" customFormat="1" x14ac:dyDescent="0.25">
      <c r="A73" s="72" t="s">
        <v>61</v>
      </c>
      <c r="B73" s="317" t="s">
        <v>78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>
        <v>527.98259159754843</v>
      </c>
      <c r="AJ73" s="72">
        <v>537.53280210918638</v>
      </c>
      <c r="AK73" s="72">
        <v>531.5544841751223</v>
      </c>
      <c r="AL73" s="72">
        <v>525.5544841751223</v>
      </c>
      <c r="AM73" s="72">
        <v>519.5544841751223</v>
      </c>
      <c r="AN73" s="72">
        <v>513.5544841751223</v>
      </c>
      <c r="AO73" s="72">
        <v>507.5544841751223</v>
      </c>
      <c r="AP73" s="72">
        <v>501.5544841751223</v>
      </c>
      <c r="AQ73" s="72">
        <v>495.5544841751223</v>
      </c>
      <c r="AR73" s="72">
        <v>489.5544841751223</v>
      </c>
      <c r="AS73" s="72">
        <v>483.5544841751223</v>
      </c>
      <c r="AT73" s="72">
        <v>477.5544841751223</v>
      </c>
      <c r="AU73" s="72">
        <v>471.5544841751223</v>
      </c>
      <c r="AV73" s="72">
        <v>465.5544841751223</v>
      </c>
      <c r="AW73" s="72">
        <v>459.5544841751223</v>
      </c>
      <c r="AX73" s="72">
        <v>453.5544841751223</v>
      </c>
      <c r="AY73" s="72">
        <v>447.5544841751223</v>
      </c>
      <c r="AZ73" s="72">
        <v>441.5544841751223</v>
      </c>
      <c r="BA73" s="72">
        <v>435.5544841751223</v>
      </c>
      <c r="BB73" s="72">
        <v>429.5544841751223</v>
      </c>
      <c r="BC73" s="72">
        <v>423.5544841751223</v>
      </c>
      <c r="BD73" s="72">
        <v>417.5544841751223</v>
      </c>
      <c r="BE73" s="72">
        <v>411.5544841751223</v>
      </c>
      <c r="BF73" s="72">
        <v>405.5544841751223</v>
      </c>
      <c r="BG73" s="72">
        <v>399.5544841751223</v>
      </c>
      <c r="BH73" s="72">
        <v>393.5544841751223</v>
      </c>
      <c r="BI73" s="72">
        <v>387.5544841751223</v>
      </c>
      <c r="BJ73" s="72">
        <v>381.5544841751223</v>
      </c>
      <c r="BK73" s="72">
        <v>375.5544841751223</v>
      </c>
    </row>
    <row r="74" spans="1:63" s="3" customFormat="1" x14ac:dyDescent="0.25">
      <c r="A74" s="72" t="s">
        <v>8</v>
      </c>
      <c r="B74" s="317" t="s">
        <v>78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>
        <v>6.6644489100253912</v>
      </c>
      <c r="AJ74" s="72">
        <v>6.6962192037878587</v>
      </c>
      <c r="AK74" s="72">
        <v>6.7371161593446907</v>
      </c>
      <c r="AL74" s="72">
        <v>6.7420178437344287</v>
      </c>
      <c r="AM74" s="72">
        <v>6.7299851889668565</v>
      </c>
      <c r="AN74" s="72">
        <v>6.6710499490669051</v>
      </c>
      <c r="AO74" s="72">
        <v>6.6259969657546556</v>
      </c>
      <c r="AP74" s="72">
        <v>6.5992215842127866</v>
      </c>
      <c r="AQ74" s="72">
        <v>6.5515214929228431</v>
      </c>
      <c r="AR74" s="72">
        <v>6.5004147608501217</v>
      </c>
      <c r="AS74" s="72">
        <v>6.4478559526014845</v>
      </c>
      <c r="AT74" s="72">
        <v>6.3626685137107568</v>
      </c>
      <c r="AU74" s="72">
        <v>6.2877201671120462</v>
      </c>
      <c r="AV74" s="72">
        <v>6.2440563527914801</v>
      </c>
      <c r="AW74" s="72">
        <v>6.2032274707885406</v>
      </c>
      <c r="AX74" s="72">
        <v>6.1666507868981508</v>
      </c>
      <c r="AY74" s="72">
        <v>6.1165474783428664</v>
      </c>
      <c r="AZ74" s="72">
        <v>6.0777377124482026</v>
      </c>
      <c r="BA74" s="72">
        <v>6.0407784002444673</v>
      </c>
      <c r="BB74" s="72">
        <v>6.0417116168002956</v>
      </c>
      <c r="BC74" s="72">
        <v>6.0501896248131644</v>
      </c>
      <c r="BD74" s="72">
        <v>6.0587449873366808</v>
      </c>
      <c r="BE74" s="72">
        <v>6.0673857034426764</v>
      </c>
      <c r="BF74" s="72">
        <v>6.0762523203092691</v>
      </c>
      <c r="BG74" s="72">
        <v>6.0850765420951518</v>
      </c>
      <c r="BH74" s="72">
        <v>6.0941442625996629</v>
      </c>
      <c r="BI74" s="72">
        <v>6.1033293329739804</v>
      </c>
      <c r="BJ74" s="72">
        <v>6.1126453516402197</v>
      </c>
      <c r="BK74" s="72">
        <v>6.1221051171133123</v>
      </c>
    </row>
    <row r="75" spans="1:63" s="3" customFormat="1" x14ac:dyDescent="0.25">
      <c r="A75" s="72" t="s">
        <v>24</v>
      </c>
      <c r="B75" s="317" t="s">
        <v>78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>
        <v>136.67593628483297</v>
      </c>
      <c r="AJ75" s="72">
        <v>137.7699021133642</v>
      </c>
      <c r="AK75" s="72">
        <v>129.75740188961859</v>
      </c>
      <c r="AL75" s="72">
        <v>128.80293627946023</v>
      </c>
      <c r="AM75" s="72">
        <v>106.64517657980757</v>
      </c>
      <c r="AN75" s="72">
        <v>109.74209395394412</v>
      </c>
      <c r="AO75" s="72">
        <v>61.452668073299947</v>
      </c>
      <c r="AP75" s="72">
        <v>50.990072848551193</v>
      </c>
      <c r="AQ75" s="72">
        <v>62.871779631727648</v>
      </c>
      <c r="AR75" s="72">
        <v>38.699999823795288</v>
      </c>
      <c r="AS75" s="72">
        <v>38.33008954150651</v>
      </c>
      <c r="AT75" s="72">
        <v>44.20138545782266</v>
      </c>
      <c r="AU75" s="72">
        <v>23.854513907701183</v>
      </c>
      <c r="AV75" s="72">
        <v>16.521014033702119</v>
      </c>
      <c r="AW75" s="72">
        <v>21.326779051940509</v>
      </c>
      <c r="AX75" s="72">
        <v>22.857521671030614</v>
      </c>
      <c r="AY75" s="72">
        <v>22.25620141091569</v>
      </c>
      <c r="AZ75" s="72">
        <v>21.768987933686674</v>
      </c>
      <c r="BA75" s="72">
        <v>23.985749702267697</v>
      </c>
      <c r="BB75" s="72">
        <v>25.166210165529705</v>
      </c>
      <c r="BC75" s="72">
        <v>23.912230332447557</v>
      </c>
      <c r="BD75" s="72">
        <v>23.286056280255764</v>
      </c>
      <c r="BE75" s="72">
        <v>21.580342651232467</v>
      </c>
      <c r="BF75" s="72">
        <v>21.578205042647941</v>
      </c>
      <c r="BG75" s="72">
        <v>22.546189874409404</v>
      </c>
      <c r="BH75" s="72">
        <v>24.26252523160322</v>
      </c>
      <c r="BI75" s="72">
        <v>23.67326728028565</v>
      </c>
      <c r="BJ75" s="72">
        <v>23.985749702267697</v>
      </c>
      <c r="BK75" s="72">
        <v>24.962220492231893</v>
      </c>
    </row>
    <row r="76" spans="1:63" s="3" customFormat="1" x14ac:dyDescent="0.25">
      <c r="A76" s="72" t="s">
        <v>19</v>
      </c>
      <c r="B76" s="317" t="s">
        <v>78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>
        <v>4.9115960913154222</v>
      </c>
      <c r="AJ76" s="72">
        <v>5.4426251493164237</v>
      </c>
      <c r="AK76" s="72">
        <v>5.4646368366979505</v>
      </c>
      <c r="AL76" s="72">
        <v>5.4822226131762566</v>
      </c>
      <c r="AM76" s="72">
        <v>5.4919407584218085</v>
      </c>
      <c r="AN76" s="72">
        <v>5.495971814424208</v>
      </c>
      <c r="AO76" s="72">
        <v>5.4985118511742579</v>
      </c>
      <c r="AP76" s="72">
        <v>5.5026872944165097</v>
      </c>
      <c r="AQ76" s="72">
        <v>5.5075139535772797</v>
      </c>
      <c r="AR76" s="72">
        <v>5.5126293872177508</v>
      </c>
      <c r="AS76" s="72">
        <v>5.5178214344956951</v>
      </c>
      <c r="AT76" s="72">
        <v>5.5229368681361688</v>
      </c>
      <c r="AU76" s="72">
        <v>5.5279167545718817</v>
      </c>
      <c r="AV76" s="72">
        <v>5.5327257336624642</v>
      </c>
      <c r="AW76" s="72">
        <v>5.5373372853026357</v>
      </c>
      <c r="AX76" s="72">
        <v>5.5417278360654842</v>
      </c>
      <c r="AY76" s="72">
        <v>5.5459209593779226</v>
      </c>
      <c r="AZ76" s="72">
        <v>5.5499048685264931</v>
      </c>
      <c r="BA76" s="72">
        <v>5.55364125669246</v>
      </c>
      <c r="BB76" s="72">
        <v>5.557136017232553</v>
      </c>
      <c r="BC76" s="72">
        <v>5.5603773634333127</v>
      </c>
      <c r="BD76" s="72">
        <v>5.5633947620783841</v>
      </c>
      <c r="BE76" s="72">
        <v>5.5662176799514089</v>
      </c>
      <c r="BF76" s="72">
        <v>5.5688549570874821</v>
      </c>
      <c r="BG76" s="72">
        <v>5.5713360602702453</v>
      </c>
      <c r="BH76" s="72">
        <v>5.5736963496400724</v>
      </c>
      <c r="BI76" s="72">
        <v>5.5759800253724263</v>
      </c>
      <c r="BJ76" s="72">
        <v>5.5782371809995004</v>
      </c>
      <c r="BK76" s="72">
        <v>5.5805149633751263</v>
      </c>
    </row>
    <row r="77" spans="1:63" s="2" customFormat="1" x14ac:dyDescent="0.25">
      <c r="A77" s="73" t="s">
        <v>4</v>
      </c>
      <c r="B77" s="318" t="s">
        <v>89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>
        <v>2038.0600884620576</v>
      </c>
      <c r="AJ77" s="73">
        <v>2082.7615410334097</v>
      </c>
      <c r="AK77" s="73">
        <v>2075.1242093825408</v>
      </c>
      <c r="AL77" s="73">
        <v>2062.9897406133332</v>
      </c>
      <c r="AM77" s="73">
        <v>2035.5718764041583</v>
      </c>
      <c r="AN77" s="73">
        <v>2032.6138895943971</v>
      </c>
      <c r="AO77" s="73">
        <v>1982.2291217959598</v>
      </c>
      <c r="AP77" s="73">
        <v>1964.0233856041425</v>
      </c>
      <c r="AQ77" s="73">
        <v>1969.8622189551897</v>
      </c>
      <c r="AR77" s="73">
        <v>1939.6444478488252</v>
      </c>
      <c r="AS77" s="73">
        <v>1934.120171834335</v>
      </c>
      <c r="AT77" s="73">
        <v>1933.0183947166317</v>
      </c>
      <c r="AU77" s="73">
        <v>1906.6015547063471</v>
      </c>
      <c r="AV77" s="73">
        <v>1893.2291999971183</v>
      </c>
      <c r="AW77" s="73">
        <v>1892.8917487137628</v>
      </c>
      <c r="AX77" s="73">
        <v>1887.4973041709563</v>
      </c>
      <c r="AY77" s="73">
        <v>1880.8500737255988</v>
      </c>
      <c r="AZ77" s="73">
        <v>1874.3280343916235</v>
      </c>
      <c r="BA77" s="73">
        <v>1871.4045742649359</v>
      </c>
      <c r="BB77" s="73">
        <v>1865.6964616765247</v>
      </c>
      <c r="BC77" s="73">
        <v>1858.4542011976562</v>
      </c>
      <c r="BD77" s="73">
        <v>1851.8395999066329</v>
      </c>
      <c r="BE77" s="73">
        <v>1845.0383509403578</v>
      </c>
      <c r="BF77" s="73">
        <v>1838.154716197007</v>
      </c>
      <c r="BG77" s="73">
        <v>1833.1340063537368</v>
      </c>
      <c r="BH77" s="73">
        <v>1828.8617697208051</v>
      </c>
      <c r="BI77" s="73">
        <v>1823.1769815443633</v>
      </c>
      <c r="BJ77" s="73">
        <v>1816.6080361118693</v>
      </c>
      <c r="BK77" s="73">
        <v>1811.5962444496824</v>
      </c>
    </row>
    <row r="78" spans="1:63" s="51" customFormat="1" x14ac:dyDescent="0.25">
      <c r="A78" s="46" t="s">
        <v>173</v>
      </c>
      <c r="B78" s="46"/>
      <c r="C78" s="90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8"/>
      <c r="AJ78" s="49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</row>
    <row r="79" spans="1:63" s="3" customFormat="1" x14ac:dyDescent="0.25">
      <c r="A79" s="28" t="s">
        <v>64</v>
      </c>
      <c r="B79" s="16"/>
      <c r="C79" s="16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1"/>
      <c r="AJ79" s="75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</row>
    <row r="80" spans="1:63" s="3" customFormat="1" x14ac:dyDescent="0.25">
      <c r="A80" s="72" t="s">
        <v>10</v>
      </c>
      <c r="B80" s="317" t="s">
        <v>78</v>
      </c>
      <c r="C80" s="72">
        <v>390.99131539406216</v>
      </c>
      <c r="D80" s="72">
        <v>379.636539187869</v>
      </c>
      <c r="E80" s="72">
        <v>372.53416531670342</v>
      </c>
      <c r="F80" s="72">
        <v>370.35536783681999</v>
      </c>
      <c r="G80" s="72">
        <v>371.05317545371491</v>
      </c>
      <c r="H80" s="72">
        <v>356.23162170812122</v>
      </c>
      <c r="I80" s="72">
        <v>360.46235404022127</v>
      </c>
      <c r="J80" s="72">
        <v>356.34530614152226</v>
      </c>
      <c r="K80" s="72">
        <v>363.63412931644569</v>
      </c>
      <c r="L80" s="72">
        <v>358.62888289455645</v>
      </c>
      <c r="M80" s="72">
        <v>344.95890254977769</v>
      </c>
      <c r="N80" s="72">
        <v>345.26183508180696</v>
      </c>
      <c r="O80" s="72">
        <v>337.44408713944716</v>
      </c>
      <c r="P80" s="72">
        <v>332.51469007691378</v>
      </c>
      <c r="Q80" s="72">
        <v>326.5576538950516</v>
      </c>
      <c r="R80" s="72">
        <v>328.8998299404094</v>
      </c>
      <c r="S80" s="72">
        <v>336.24821455449165</v>
      </c>
      <c r="T80" s="72">
        <v>342.25866660132158</v>
      </c>
      <c r="U80" s="72">
        <v>346.57031256119365</v>
      </c>
      <c r="V80" s="72">
        <v>352.35579875187796</v>
      </c>
      <c r="W80" s="72">
        <v>351.96196493271816</v>
      </c>
      <c r="X80" s="72">
        <v>350.47815105906682</v>
      </c>
      <c r="Y80" s="72">
        <v>342.9573323472153</v>
      </c>
      <c r="Z80" s="72">
        <v>335.40144194985652</v>
      </c>
      <c r="AA80" s="72">
        <v>354.40761957506902</v>
      </c>
      <c r="AB80" s="72">
        <v>357.49636622802979</v>
      </c>
      <c r="AC80" s="72">
        <v>359.86110035979038</v>
      </c>
      <c r="AD80" s="72">
        <v>352.20918685413233</v>
      </c>
      <c r="AE80" s="72">
        <v>341.11239400003012</v>
      </c>
      <c r="AF80" s="72">
        <v>330.67038131973294</v>
      </c>
      <c r="AG80" s="72">
        <v>325.13646939521277</v>
      </c>
      <c r="AH80" s="72">
        <v>323.33913146988522</v>
      </c>
      <c r="AI80" s="71"/>
      <c r="AJ80" s="75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</row>
    <row r="81" spans="1:63" s="3" customFormat="1" x14ac:dyDescent="0.25">
      <c r="A81" s="72" t="s">
        <v>11</v>
      </c>
      <c r="B81" s="317" t="s">
        <v>78</v>
      </c>
      <c r="C81" s="72">
        <v>99.240488272106489</v>
      </c>
      <c r="D81" s="72">
        <v>95.725703506161182</v>
      </c>
      <c r="E81" s="72">
        <v>90.172433657155551</v>
      </c>
      <c r="F81" s="72">
        <v>89.39601727041925</v>
      </c>
      <c r="G81" s="72">
        <v>88.163717479616963</v>
      </c>
      <c r="H81" s="72">
        <v>85.980177357554595</v>
      </c>
      <c r="I81" s="72">
        <v>86.540070921420224</v>
      </c>
      <c r="J81" s="72">
        <v>84.554664714615527</v>
      </c>
      <c r="K81" s="72">
        <v>86.653572359731186</v>
      </c>
      <c r="L81" s="72">
        <v>84.253824973586475</v>
      </c>
      <c r="M81" s="72">
        <v>83.337928064118643</v>
      </c>
      <c r="N81" s="72">
        <v>82.306680382842202</v>
      </c>
      <c r="O81" s="72">
        <v>80.170675805601789</v>
      </c>
      <c r="P81" s="72">
        <v>78.313516191234982</v>
      </c>
      <c r="Q81" s="72">
        <v>76.755222138486047</v>
      </c>
      <c r="R81" s="72">
        <v>77.49576347726051</v>
      </c>
      <c r="S81" s="72">
        <v>81.166129743070684</v>
      </c>
      <c r="T81" s="72">
        <v>83.237463887587211</v>
      </c>
      <c r="U81" s="72">
        <v>83.854539753457303</v>
      </c>
      <c r="V81" s="72">
        <v>84.943506517690224</v>
      </c>
      <c r="W81" s="72">
        <v>81.493794984632345</v>
      </c>
      <c r="X81" s="72">
        <v>82.567220848670019</v>
      </c>
      <c r="Y81" s="72">
        <v>78.213812192560923</v>
      </c>
      <c r="Z81" s="72">
        <v>75.304197658333237</v>
      </c>
      <c r="AA81" s="72">
        <v>81.396082645515804</v>
      </c>
      <c r="AB81" s="72">
        <v>82.582527043768536</v>
      </c>
      <c r="AC81" s="72">
        <v>83.592981842669502</v>
      </c>
      <c r="AD81" s="72">
        <v>82.16193103971473</v>
      </c>
      <c r="AE81" s="72">
        <v>80.195932068533963</v>
      </c>
      <c r="AF81" s="72">
        <v>78.760395984509614</v>
      </c>
      <c r="AG81" s="72">
        <v>76.953224351522891</v>
      </c>
      <c r="AH81" s="72">
        <v>77.330562499716066</v>
      </c>
      <c r="AI81" s="71"/>
      <c r="AJ81" s="75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</row>
    <row r="82" spans="1:63" s="3" customFormat="1" x14ac:dyDescent="0.25">
      <c r="A82" s="72" t="s">
        <v>12</v>
      </c>
      <c r="B82" s="317" t="s">
        <v>78</v>
      </c>
      <c r="C82" s="72">
        <v>204.55867993313524</v>
      </c>
      <c r="D82" s="72">
        <v>201.55949316806607</v>
      </c>
      <c r="E82" s="72">
        <v>195.52512752517526</v>
      </c>
      <c r="F82" s="72">
        <v>199.44491261430258</v>
      </c>
      <c r="G82" s="72">
        <v>204.03080224680491</v>
      </c>
      <c r="H82" s="72">
        <v>198.80599158180328</v>
      </c>
      <c r="I82" s="72">
        <v>206.33389035845926</v>
      </c>
      <c r="J82" s="72">
        <v>203.72622587468086</v>
      </c>
      <c r="K82" s="72">
        <v>207.26555846493795</v>
      </c>
      <c r="L82" s="72">
        <v>212.04045931752887</v>
      </c>
      <c r="M82" s="72">
        <v>210.29578621467704</v>
      </c>
      <c r="N82" s="72">
        <v>209.55251560891708</v>
      </c>
      <c r="O82" s="72">
        <v>202.65010838613753</v>
      </c>
      <c r="P82" s="72">
        <v>199.37174824634246</v>
      </c>
      <c r="Q82" s="72">
        <v>198.67188028764571</v>
      </c>
      <c r="R82" s="72">
        <v>198.16460115767285</v>
      </c>
      <c r="S82" s="72">
        <v>213.46246089062575</v>
      </c>
      <c r="T82" s="72">
        <v>222.45669887547638</v>
      </c>
      <c r="U82" s="72">
        <v>230.8723421601419</v>
      </c>
      <c r="V82" s="72">
        <v>215.29862662989876</v>
      </c>
      <c r="W82" s="72">
        <v>208.69084698352592</v>
      </c>
      <c r="X82" s="72">
        <v>206.85255936775974</v>
      </c>
      <c r="Y82" s="72">
        <v>213.6434575805977</v>
      </c>
      <c r="Z82" s="72">
        <v>209.25420831531511</v>
      </c>
      <c r="AA82" s="72">
        <v>227.79798056071343</v>
      </c>
      <c r="AB82" s="72">
        <v>213.80275307637811</v>
      </c>
      <c r="AC82" s="72">
        <v>210.37385902225611</v>
      </c>
      <c r="AD82" s="72">
        <v>220.2310132743811</v>
      </c>
      <c r="AE82" s="72">
        <v>210.77063223755457</v>
      </c>
      <c r="AF82" s="72">
        <v>201.6903289841714</v>
      </c>
      <c r="AG82" s="72">
        <v>206.09796419367953</v>
      </c>
      <c r="AH82" s="72">
        <v>210.21153995089432</v>
      </c>
      <c r="AI82" s="71"/>
      <c r="AJ82" s="75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</row>
    <row r="83" spans="1:63" s="3" customFormat="1" x14ac:dyDescent="0.25">
      <c r="A83" s="72" t="s">
        <v>54</v>
      </c>
      <c r="B83" s="317" t="s">
        <v>78</v>
      </c>
      <c r="C83" s="72">
        <v>0.46200000000000002</v>
      </c>
      <c r="D83" s="72">
        <v>0.1849848</v>
      </c>
      <c r="E83" s="72">
        <v>0.49854639999999995</v>
      </c>
      <c r="F83" s="72">
        <v>0.44009679999999995</v>
      </c>
      <c r="G83" s="72">
        <v>8.7999999999999988E-3</v>
      </c>
      <c r="H83" s="72">
        <v>2.4370043269135802</v>
      </c>
      <c r="I83" s="72">
        <v>2.9805942765431741</v>
      </c>
      <c r="J83" s="72">
        <v>3.2188318419753088</v>
      </c>
      <c r="K83" s="72">
        <v>2.5465400888888898</v>
      </c>
      <c r="L83" s="72">
        <v>2.7827046785185159</v>
      </c>
      <c r="M83" s="72">
        <v>2.8040561511111108</v>
      </c>
      <c r="N83" s="72">
        <v>2.7172362528395069</v>
      </c>
      <c r="O83" s="72">
        <v>2.4694059703703712</v>
      </c>
      <c r="P83" s="72">
        <v>4.7719202340740736</v>
      </c>
      <c r="Q83" s="72">
        <v>6.9806009886419762</v>
      </c>
      <c r="R83" s="72">
        <v>6.2209546558024691</v>
      </c>
      <c r="S83" s="72">
        <v>5.4517668740740737</v>
      </c>
      <c r="T83" s="72">
        <v>4.4270639424240699</v>
      </c>
      <c r="U83" s="72">
        <v>7.8867429873086419</v>
      </c>
      <c r="V83" s="72">
        <v>5.8886491653054325</v>
      </c>
      <c r="W83" s="72">
        <v>4.2233834697709192</v>
      </c>
      <c r="X83" s="72">
        <v>4.5632175132426429</v>
      </c>
      <c r="Y83" s="72">
        <v>5.9015639933313055</v>
      </c>
      <c r="Z83" s="72">
        <v>5.009690629888615</v>
      </c>
      <c r="AA83" s="72">
        <v>4.6799609152879826</v>
      </c>
      <c r="AB83" s="72">
        <v>5.3456131338135604</v>
      </c>
      <c r="AC83" s="72">
        <v>4.8993146234186327</v>
      </c>
      <c r="AD83" s="72">
        <v>4.9826526261270496</v>
      </c>
      <c r="AE83" s="72">
        <v>5.6952409050771209</v>
      </c>
      <c r="AF83" s="72">
        <v>10.344856963749899</v>
      </c>
      <c r="AG83" s="72">
        <v>8.8216561400434941</v>
      </c>
      <c r="AH83" s="72">
        <v>9.190177933289192</v>
      </c>
      <c r="AI83" s="71"/>
      <c r="AJ83" s="75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</row>
    <row r="84" spans="1:63" s="2" customFormat="1" x14ac:dyDescent="0.25">
      <c r="A84" s="73" t="s">
        <v>4</v>
      </c>
      <c r="B84" s="318" t="s">
        <v>89</v>
      </c>
      <c r="C84" s="73">
        <v>695.25248359930379</v>
      </c>
      <c r="D84" s="73">
        <v>677.10672066209634</v>
      </c>
      <c r="E84" s="73">
        <v>658.73027289903428</v>
      </c>
      <c r="F84" s="73">
        <v>659.63639452154177</v>
      </c>
      <c r="G84" s="73">
        <v>663.25649518013677</v>
      </c>
      <c r="H84" s="73">
        <v>643.4547949743926</v>
      </c>
      <c r="I84" s="73">
        <v>656.316909596644</v>
      </c>
      <c r="J84" s="73">
        <v>647.84502857279392</v>
      </c>
      <c r="K84" s="73">
        <v>660.09980023000367</v>
      </c>
      <c r="L84" s="73">
        <v>657.70587186419027</v>
      </c>
      <c r="M84" s="73">
        <v>641.39667297968447</v>
      </c>
      <c r="N84" s="73">
        <v>639.83826732640568</v>
      </c>
      <c r="O84" s="73">
        <v>622.73427730155686</v>
      </c>
      <c r="P84" s="73">
        <v>614.97187474856526</v>
      </c>
      <c r="Q84" s="73">
        <v>608.96535730982532</v>
      </c>
      <c r="R84" s="73">
        <v>610.78114923114538</v>
      </c>
      <c r="S84" s="73">
        <v>636.32857206226208</v>
      </c>
      <c r="T84" s="73">
        <v>652.37989330680921</v>
      </c>
      <c r="U84" s="73">
        <v>669.18393746210143</v>
      </c>
      <c r="V84" s="73">
        <v>658.48658106477239</v>
      </c>
      <c r="W84" s="73">
        <v>646.36999037064732</v>
      </c>
      <c r="X84" s="73">
        <v>644.46114878873925</v>
      </c>
      <c r="Y84" s="73">
        <v>640.7161661137053</v>
      </c>
      <c r="Z84" s="73">
        <v>624.96953855339348</v>
      </c>
      <c r="AA84" s="73">
        <v>668.28164369658623</v>
      </c>
      <c r="AB84" s="73">
        <v>659.22725948199002</v>
      </c>
      <c r="AC84" s="73">
        <v>658.72725584813452</v>
      </c>
      <c r="AD84" s="73">
        <v>659.5847837943553</v>
      </c>
      <c r="AE84" s="73">
        <v>637.77419921119576</v>
      </c>
      <c r="AF84" s="73">
        <v>621.46596325216376</v>
      </c>
      <c r="AG84" s="73">
        <v>617.00931408045869</v>
      </c>
      <c r="AH84" s="73">
        <v>620.07141185378475</v>
      </c>
      <c r="AI84" s="86"/>
      <c r="AJ84" s="85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</row>
    <row r="85" spans="1:63" s="3" customFormat="1" x14ac:dyDescent="0.25">
      <c r="A85" s="28" t="s">
        <v>170</v>
      </c>
      <c r="B85" s="16"/>
      <c r="C85" s="16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1"/>
      <c r="AJ85" s="75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</row>
    <row r="86" spans="1:63" s="3" customFormat="1" x14ac:dyDescent="0.25">
      <c r="A86" s="72" t="s">
        <v>10</v>
      </c>
      <c r="B86" s="317" t="s">
        <v>78</v>
      </c>
      <c r="C86" s="16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>
        <v>321.5519122929814</v>
      </c>
      <c r="AJ86" s="72">
        <v>320.28538108069438</v>
      </c>
      <c r="AK86" s="72">
        <v>319.01306015209099</v>
      </c>
      <c r="AL86" s="72">
        <v>317.74053461107587</v>
      </c>
      <c r="AM86" s="72">
        <v>316.46781260529178</v>
      </c>
      <c r="AN86" s="72">
        <v>315.19490191982277</v>
      </c>
      <c r="AO86" s="72">
        <v>313.92180998873044</v>
      </c>
      <c r="AP86" s="72">
        <v>312.64854390625351</v>
      </c>
      <c r="AQ86" s="72">
        <v>311.37511043767586</v>
      </c>
      <c r="AR86" s="72">
        <v>310.10151602987156</v>
      </c>
      <c r="AS86" s="72">
        <v>308.82776682154525</v>
      </c>
      <c r="AT86" s="72">
        <v>307.55386865316513</v>
      </c>
      <c r="AU86" s="72">
        <v>306.27982707660243</v>
      </c>
      <c r="AV86" s="72">
        <v>305.00564736448916</v>
      </c>
      <c r="AW86" s="72">
        <v>303.73133451929596</v>
      </c>
      <c r="AX86" s="72">
        <v>302.45689328214303</v>
      </c>
      <c r="AY86" s="72">
        <v>301.18232814134893</v>
      </c>
      <c r="AZ86" s="72">
        <v>299.90764334072696</v>
      </c>
      <c r="BA86" s="72">
        <v>298.63284288763606</v>
      </c>
      <c r="BB86" s="72">
        <v>297.35793056079149</v>
      </c>
      <c r="BC86" s="72">
        <v>296.08290991784691</v>
      </c>
      <c r="BD86" s="72">
        <v>294.80778430274881</v>
      </c>
      <c r="BE86" s="72">
        <v>293.53255685287377</v>
      </c>
      <c r="BF86" s="72">
        <v>292.25723050595639</v>
      </c>
      <c r="BG86" s="72">
        <v>290.98180800680996</v>
      </c>
      <c r="BH86" s="72">
        <v>289.70629191384552</v>
      </c>
      <c r="BI86" s="72">
        <v>288.43068460540587</v>
      </c>
      <c r="BJ86" s="72">
        <v>287.15498828590211</v>
      </c>
      <c r="BK86" s="72">
        <v>285.87920499177471</v>
      </c>
    </row>
    <row r="87" spans="1:63" s="3" customFormat="1" x14ac:dyDescent="0.25">
      <c r="A87" s="72" t="s">
        <v>11</v>
      </c>
      <c r="B87" s="317" t="s">
        <v>78</v>
      </c>
      <c r="C87" s="16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>
        <v>77.971052121966054</v>
      </c>
      <c r="AJ87" s="72">
        <v>77.572090838261445</v>
      </c>
      <c r="AK87" s="72">
        <v>77.14774301498683</v>
      </c>
      <c r="AL87" s="72">
        <v>76.724148882210955</v>
      </c>
      <c r="AM87" s="72">
        <v>76.301347741449717</v>
      </c>
      <c r="AN87" s="72">
        <v>75.879378236793656</v>
      </c>
      <c r="AO87" s="72">
        <v>75.45827836815522</v>
      </c>
      <c r="AP87" s="72">
        <v>75.03808550428279</v>
      </c>
      <c r="AQ87" s="72">
        <v>74.618836395539446</v>
      </c>
      <c r="AR87" s="72">
        <v>74.200567186444204</v>
      </c>
      <c r="AS87" s="72">
        <v>73.783313427978896</v>
      </c>
      <c r="AT87" s="72">
        <v>73.36711008965716</v>
      </c>
      <c r="AU87" s="72">
        <v>72.951991571357695</v>
      </c>
      <c r="AV87" s="72">
        <v>72.537991714923976</v>
      </c>
      <c r="AW87" s="72">
        <v>72.125143815530052</v>
      </c>
      <c r="AX87" s="72">
        <v>71.713480632815049</v>
      </c>
      <c r="AY87" s="72">
        <v>71.303034401788665</v>
      </c>
      <c r="AZ87" s="72">
        <v>70.89383684351013</v>
      </c>
      <c r="BA87" s="72">
        <v>70.485919175542421</v>
      </c>
      <c r="BB87" s="72">
        <v>70.079312122184703</v>
      </c>
      <c r="BC87" s="72">
        <v>69.674045924487871</v>
      </c>
      <c r="BD87" s="72">
        <v>69.27015035005239</v>
      </c>
      <c r="BE87" s="72">
        <v>68.867654702616193</v>
      </c>
      <c r="BF87" s="72">
        <v>68.466587831432321</v>
      </c>
      <c r="BG87" s="72">
        <v>68.066978140442018</v>
      </c>
      <c r="BH87" s="72">
        <v>67.668853597245032</v>
      </c>
      <c r="BI87" s="72">
        <v>67.272241741873501</v>
      </c>
      <c r="BJ87" s="72">
        <v>66.877169695368508</v>
      </c>
      <c r="BK87" s="72">
        <v>66.483664168167479</v>
      </c>
    </row>
    <row r="88" spans="1:63" s="3" customFormat="1" x14ac:dyDescent="0.25">
      <c r="A88" s="72" t="s">
        <v>12</v>
      </c>
      <c r="B88" s="317" t="s">
        <v>78</v>
      </c>
      <c r="C88" s="16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>
        <v>211.09068430551423</v>
      </c>
      <c r="AJ88" s="72">
        <v>211.06302493446159</v>
      </c>
      <c r="AK88" s="72">
        <v>211.03215333815311</v>
      </c>
      <c r="AL88" s="72">
        <v>211.0937251059525</v>
      </c>
      <c r="AM88" s="72">
        <v>211.37693954421931</v>
      </c>
      <c r="AN88" s="72">
        <v>211.66953863160012</v>
      </c>
      <c r="AO88" s="72">
        <v>211.91615016594611</v>
      </c>
      <c r="AP88" s="72">
        <v>211.78399502682021</v>
      </c>
      <c r="AQ88" s="72">
        <v>211.65199376584462</v>
      </c>
      <c r="AR88" s="72">
        <v>211.52014566693524</v>
      </c>
      <c r="AS88" s="72">
        <v>211.38845001856234</v>
      </c>
      <c r="AT88" s="72">
        <v>211.25690611218562</v>
      </c>
      <c r="AU88" s="72">
        <v>211.12551324085959</v>
      </c>
      <c r="AV88" s="72">
        <v>210.99427069799555</v>
      </c>
      <c r="AW88" s="72">
        <v>210.86317777626675</v>
      </c>
      <c r="AX88" s="72">
        <v>210.73223376664347</v>
      </c>
      <c r="AY88" s="72">
        <v>210.60143795754885</v>
      </c>
      <c r="AZ88" s="72">
        <v>210.47078963412258</v>
      </c>
      <c r="BA88" s="72">
        <v>210.34028807758617</v>
      </c>
      <c r="BB88" s="72">
        <v>210.20994425324147</v>
      </c>
      <c r="BC88" s="72">
        <v>210.07973639436688</v>
      </c>
      <c r="BD88" s="72">
        <v>209.94967311831476</v>
      </c>
      <c r="BE88" s="72">
        <v>209.81975368597136</v>
      </c>
      <c r="BF88" s="72">
        <v>209.68997735233702</v>
      </c>
      <c r="BG88" s="72">
        <v>209.56034336632644</v>
      </c>
      <c r="BH88" s="72">
        <v>209.43085097062067</v>
      </c>
      <c r="BI88" s="72">
        <v>209.3014994015661</v>
      </c>
      <c r="BJ88" s="72">
        <v>209.17228788911365</v>
      </c>
      <c r="BK88" s="72">
        <v>209.04321565679683</v>
      </c>
    </row>
    <row r="89" spans="1:63" s="3" customFormat="1" x14ac:dyDescent="0.25">
      <c r="A89" s="72" t="s">
        <v>54</v>
      </c>
      <c r="B89" s="317" t="s">
        <v>78</v>
      </c>
      <c r="C89" s="16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>
        <v>7.451000352485555</v>
      </c>
      <c r="AJ89" s="72">
        <v>7.4778202549174644</v>
      </c>
      <c r="AK89" s="72">
        <v>7.5046401573493746</v>
      </c>
      <c r="AL89" s="72">
        <v>7.5314600597812706</v>
      </c>
      <c r="AM89" s="72">
        <v>7.5582799622131809</v>
      </c>
      <c r="AN89" s="72">
        <v>7.585099864645084</v>
      </c>
      <c r="AO89" s="72">
        <v>7.61191976707698</v>
      </c>
      <c r="AP89" s="72">
        <v>7.6387396695088912</v>
      </c>
      <c r="AQ89" s="72">
        <v>7.6655595719408005</v>
      </c>
      <c r="AR89" s="72">
        <v>7.6923794743726965</v>
      </c>
      <c r="AS89" s="72">
        <v>7.7191993768046006</v>
      </c>
      <c r="AT89" s="72">
        <v>7.7460192792365099</v>
      </c>
      <c r="AU89" s="72">
        <v>7.7728391816684068</v>
      </c>
      <c r="AV89" s="72">
        <v>7.7996590841003428</v>
      </c>
      <c r="AW89" s="72">
        <v>7.8264789865322522</v>
      </c>
      <c r="AX89" s="72">
        <v>7.853298888964142</v>
      </c>
      <c r="AY89" s="72">
        <v>7.8801187913960513</v>
      </c>
      <c r="AZ89" s="72">
        <v>7.9069386938279624</v>
      </c>
      <c r="BA89" s="72">
        <v>7.9337585962598727</v>
      </c>
      <c r="BB89" s="72">
        <v>7.9605784986917616</v>
      </c>
      <c r="BC89" s="72">
        <v>7.9873984011236718</v>
      </c>
      <c r="BD89" s="72">
        <v>8.0142183035555821</v>
      </c>
      <c r="BE89" s="72">
        <v>8.0410382059874781</v>
      </c>
      <c r="BF89" s="72">
        <v>8.0678581084193883</v>
      </c>
      <c r="BG89" s="72">
        <v>8.0946780108512897</v>
      </c>
      <c r="BH89" s="72">
        <v>8.1214979132831875</v>
      </c>
      <c r="BI89" s="72">
        <v>8.1483178157150977</v>
      </c>
      <c r="BJ89" s="72">
        <v>8.1751377181470009</v>
      </c>
      <c r="BK89" s="72">
        <v>8.201957620578904</v>
      </c>
    </row>
    <row r="90" spans="1:63" s="2" customFormat="1" x14ac:dyDescent="0.25">
      <c r="A90" s="73" t="s">
        <v>4</v>
      </c>
      <c r="B90" s="318" t="s">
        <v>89</v>
      </c>
      <c r="C90" s="17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>
        <v>618.06464907294719</v>
      </c>
      <c r="AJ90" s="73">
        <v>616.39831710833482</v>
      </c>
      <c r="AK90" s="73">
        <v>614.69759666258028</v>
      </c>
      <c r="AL90" s="73">
        <v>613.08986865902057</v>
      </c>
      <c r="AM90" s="73">
        <v>611.70437985317403</v>
      </c>
      <c r="AN90" s="73">
        <v>610.32891865286149</v>
      </c>
      <c r="AO90" s="73">
        <v>608.90815828990878</v>
      </c>
      <c r="AP90" s="73">
        <v>607.10936410686543</v>
      </c>
      <c r="AQ90" s="73">
        <v>605.31150017100072</v>
      </c>
      <c r="AR90" s="73">
        <v>603.51460835762362</v>
      </c>
      <c r="AS90" s="73">
        <v>601.71872964489103</v>
      </c>
      <c r="AT90" s="73">
        <v>599.92390413424437</v>
      </c>
      <c r="AU90" s="73">
        <v>598.13017107048813</v>
      </c>
      <c r="AV90" s="73">
        <v>596.33756886150888</v>
      </c>
      <c r="AW90" s="73">
        <v>594.54613509762487</v>
      </c>
      <c r="AX90" s="73">
        <v>592.75590657056568</v>
      </c>
      <c r="AY90" s="73">
        <v>590.96691929208237</v>
      </c>
      <c r="AZ90" s="73">
        <v>589.17920851218764</v>
      </c>
      <c r="BA90" s="73">
        <v>587.39280873702444</v>
      </c>
      <c r="BB90" s="73">
        <v>585.60776543490931</v>
      </c>
      <c r="BC90" s="73">
        <v>583.82409063782529</v>
      </c>
      <c r="BD90" s="73">
        <v>582.04182607467146</v>
      </c>
      <c r="BE90" s="73">
        <v>580.26100344744873</v>
      </c>
      <c r="BF90" s="73">
        <v>578.48165379814509</v>
      </c>
      <c r="BG90" s="73">
        <v>576.70380752442964</v>
      </c>
      <c r="BH90" s="73">
        <v>574.92749439499437</v>
      </c>
      <c r="BI90" s="73">
        <v>573.15274356456064</v>
      </c>
      <c r="BJ90" s="73">
        <v>571.3795835885312</v>
      </c>
      <c r="BK90" s="73">
        <v>569.60804243731798</v>
      </c>
    </row>
    <row r="91" spans="1:63" s="51" customFormat="1" x14ac:dyDescent="0.25">
      <c r="A91" s="46" t="s">
        <v>174</v>
      </c>
      <c r="B91" s="46"/>
      <c r="C91" s="90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8"/>
      <c r="AJ91" s="49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</row>
    <row r="92" spans="1:63" s="3" customFormat="1" x14ac:dyDescent="0.25">
      <c r="A92" s="28" t="s">
        <v>64</v>
      </c>
      <c r="B92" s="28"/>
      <c r="C92" s="16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</row>
    <row r="93" spans="1:63" s="3" customFormat="1" x14ac:dyDescent="0.25">
      <c r="A93" s="72"/>
      <c r="B93" s="317" t="s">
        <v>78</v>
      </c>
      <c r="C93" s="72">
        <v>150.44129522845483</v>
      </c>
      <c r="D93" s="72">
        <v>144.66734262022919</v>
      </c>
      <c r="E93" s="72">
        <v>137.04310480190068</v>
      </c>
      <c r="F93" s="72">
        <v>139.83902665870789</v>
      </c>
      <c r="G93" s="72">
        <v>142.0403602105431</v>
      </c>
      <c r="H93" s="72">
        <v>138.31115420569341</v>
      </c>
      <c r="I93" s="72">
        <v>145.24115418576071</v>
      </c>
      <c r="J93" s="72">
        <v>142.06809351088822</v>
      </c>
      <c r="K93" s="72">
        <v>143.43159500436388</v>
      </c>
      <c r="L93" s="72">
        <v>147.9797270107789</v>
      </c>
      <c r="M93" s="72">
        <v>145.83926108089997</v>
      </c>
      <c r="N93" s="72">
        <v>144.6098463847932</v>
      </c>
      <c r="O93" s="72">
        <v>136.58773531475569</v>
      </c>
      <c r="P93" s="72">
        <v>134.41323756154591</v>
      </c>
      <c r="Q93" s="72">
        <v>134.15579071432157</v>
      </c>
      <c r="R93" s="72">
        <v>131.70909389229763</v>
      </c>
      <c r="S93" s="72">
        <v>146.01583558935283</v>
      </c>
      <c r="T93" s="72">
        <v>153.8235970895839</v>
      </c>
      <c r="U93" s="72">
        <v>165.27752816907139</v>
      </c>
      <c r="V93" s="72">
        <v>147.53553095759739</v>
      </c>
      <c r="W93" s="72">
        <v>139.34634751623935</v>
      </c>
      <c r="X93" s="72">
        <v>137.95075501170763</v>
      </c>
      <c r="Y93" s="72">
        <v>145.86294076640218</v>
      </c>
      <c r="Z93" s="72">
        <v>140.86932762720303</v>
      </c>
      <c r="AA93" s="72">
        <v>158.92819645214706</v>
      </c>
      <c r="AB93" s="72">
        <v>145.55609802612909</v>
      </c>
      <c r="AC93" s="72">
        <v>141.52055294387526</v>
      </c>
      <c r="AD93" s="72">
        <v>151.31043532797901</v>
      </c>
      <c r="AE93" s="72">
        <v>142.4998032561015</v>
      </c>
      <c r="AF93" s="72">
        <v>137.61054664153966</v>
      </c>
      <c r="AG93" s="72">
        <v>140.26947120225847</v>
      </c>
      <c r="AH93" s="72">
        <v>144.54088869390407</v>
      </c>
    </row>
    <row r="94" spans="1:63" s="3" customFormat="1" x14ac:dyDescent="0.25">
      <c r="A94" s="98"/>
      <c r="B94" s="319" t="s">
        <v>106</v>
      </c>
      <c r="C94" s="98">
        <v>45.278065787249488</v>
      </c>
      <c r="D94" s="98">
        <v>43.202577713328289</v>
      </c>
      <c r="E94" s="98">
        <v>40.262799660318692</v>
      </c>
      <c r="F94" s="98">
        <v>43.469613513763868</v>
      </c>
      <c r="G94" s="98">
        <v>44.30171614190688</v>
      </c>
      <c r="H94" s="98">
        <v>55.715112362309895</v>
      </c>
      <c r="I94" s="98">
        <v>54.031833120278456</v>
      </c>
      <c r="J94" s="98">
        <v>65.104281845482447</v>
      </c>
      <c r="K94" s="98">
        <v>65.839822420789403</v>
      </c>
      <c r="L94" s="98">
        <v>72.166425067716361</v>
      </c>
      <c r="M94" s="98">
        <v>73.774600490875301</v>
      </c>
      <c r="N94" s="98">
        <v>72.168809315934553</v>
      </c>
      <c r="O94" s="98">
        <v>67.585092116493399</v>
      </c>
      <c r="P94" s="98">
        <v>61.932039591200819</v>
      </c>
      <c r="Q94" s="98">
        <v>74.333706698037304</v>
      </c>
      <c r="R94" s="98">
        <v>80.803364238054755</v>
      </c>
      <c r="S94" s="98">
        <v>73.116547982659043</v>
      </c>
      <c r="T94" s="98">
        <v>73.500411945785203</v>
      </c>
      <c r="U94" s="98">
        <v>70.359164918339829</v>
      </c>
      <c r="V94" s="98">
        <v>48.480111144258316</v>
      </c>
      <c r="W94" s="98">
        <v>38.416199415342277</v>
      </c>
      <c r="X94" s="98">
        <v>32.96819223681274</v>
      </c>
      <c r="Y94" s="98">
        <v>34.968576491861434</v>
      </c>
      <c r="Z94" s="98">
        <v>33.619092000374479</v>
      </c>
      <c r="AA94" s="98">
        <v>39.884896317737976</v>
      </c>
      <c r="AB94" s="98">
        <v>39.43904190093928</v>
      </c>
      <c r="AC94" s="98">
        <v>45.986187508047422</v>
      </c>
      <c r="AD94" s="98">
        <v>47.049193420853733</v>
      </c>
      <c r="AE94" s="98">
        <v>37.492121535262257</v>
      </c>
      <c r="AF94" s="98">
        <v>18.88689647589538</v>
      </c>
      <c r="AG94" s="98">
        <v>26.489524239840929</v>
      </c>
      <c r="AH94" s="98">
        <v>22.598266447182279</v>
      </c>
    </row>
    <row r="95" spans="1:63" s="3" customFormat="1" x14ac:dyDescent="0.25">
      <c r="A95" s="72"/>
      <c r="B95" s="317" t="s">
        <v>78</v>
      </c>
      <c r="C95" s="72">
        <f t="shared" ref="C95:AH95" si="37">SUM(C96:C98)</f>
        <v>192.20094199544212</v>
      </c>
      <c r="D95" s="72">
        <f t="shared" si="37"/>
        <v>195.18436966709902</v>
      </c>
      <c r="E95" s="72">
        <f t="shared" si="37"/>
        <v>196.82497900070805</v>
      </c>
      <c r="F95" s="72">
        <f t="shared" si="37"/>
        <v>192.09492646278537</v>
      </c>
      <c r="G95" s="72">
        <f t="shared" si="37"/>
        <v>187.86875460942028</v>
      </c>
      <c r="H95" s="72">
        <f t="shared" si="37"/>
        <v>188.1937070400223</v>
      </c>
      <c r="I95" s="72">
        <f t="shared" si="37"/>
        <v>190.49450776134904</v>
      </c>
      <c r="J95" s="72">
        <f t="shared" si="37"/>
        <v>180.9846176698141</v>
      </c>
      <c r="K95" s="72">
        <f t="shared" si="37"/>
        <v>183.47592245104329</v>
      </c>
      <c r="L95" s="72">
        <f t="shared" si="37"/>
        <v>179.02719127428284</v>
      </c>
      <c r="M95" s="72">
        <f t="shared" si="37"/>
        <v>173.76600133805795</v>
      </c>
      <c r="N95" s="72">
        <f t="shared" si="37"/>
        <v>170.21346054419556</v>
      </c>
      <c r="O95" s="72">
        <f t="shared" si="37"/>
        <v>164.0710730857063</v>
      </c>
      <c r="P95" s="72">
        <f t="shared" si="37"/>
        <v>160.16781746103138</v>
      </c>
      <c r="Q95" s="72">
        <f t="shared" si="37"/>
        <v>156.4966096758225</v>
      </c>
      <c r="R95" s="72">
        <f t="shared" si="37"/>
        <v>157.97152704909882</v>
      </c>
      <c r="S95" s="72">
        <f t="shared" si="37"/>
        <v>165.39195259850865</v>
      </c>
      <c r="T95" s="72">
        <f t="shared" si="37"/>
        <v>171.56695832240527</v>
      </c>
      <c r="U95" s="72">
        <f t="shared" si="37"/>
        <v>174.67643462073761</v>
      </c>
      <c r="V95" s="72">
        <f t="shared" si="37"/>
        <v>177.02950134040441</v>
      </c>
      <c r="W95" s="72">
        <f t="shared" si="37"/>
        <v>172.42404667538381</v>
      </c>
      <c r="X95" s="72">
        <f t="shared" si="37"/>
        <v>171.82313964613476</v>
      </c>
      <c r="Y95" s="72">
        <f t="shared" si="37"/>
        <v>164.29051397063529</v>
      </c>
      <c r="Z95" s="72">
        <f t="shared" si="37"/>
        <v>160.28734392419733</v>
      </c>
      <c r="AA95" s="72">
        <f t="shared" si="37"/>
        <v>173.34096068612126</v>
      </c>
      <c r="AB95" s="72">
        <f t="shared" si="37"/>
        <v>183.44349544080416</v>
      </c>
      <c r="AC95" s="72">
        <f t="shared" si="37"/>
        <v>185.06810615505253</v>
      </c>
      <c r="AD95" s="72">
        <f t="shared" si="37"/>
        <v>185.02551891546273</v>
      </c>
      <c r="AE95" s="72">
        <f t="shared" si="37"/>
        <v>185.76030744383331</v>
      </c>
      <c r="AF95" s="72">
        <f t="shared" si="37"/>
        <v>186.14585608678888</v>
      </c>
      <c r="AG95" s="72">
        <f t="shared" si="37"/>
        <v>184.45492211828599</v>
      </c>
      <c r="AH95" s="72">
        <f t="shared" si="37"/>
        <v>185.5941172150963</v>
      </c>
    </row>
    <row r="96" spans="1:63" s="3" customFormat="1" x14ac:dyDescent="0.25">
      <c r="A96" s="72"/>
      <c r="B96" s="317" t="s">
        <v>78</v>
      </c>
      <c r="C96" s="72">
        <v>143.11292607780584</v>
      </c>
      <c r="D96" s="72">
        <v>145.64984114762544</v>
      </c>
      <c r="E96" s="72">
        <v>147.8464596609565</v>
      </c>
      <c r="F96" s="72">
        <v>144.38883215324563</v>
      </c>
      <c r="G96" s="72">
        <v>141.22224594414132</v>
      </c>
      <c r="H96" s="72">
        <v>141.69652155735423</v>
      </c>
      <c r="I96" s="72">
        <v>143.84577960509722</v>
      </c>
      <c r="J96" s="72">
        <v>136.48921288769679</v>
      </c>
      <c r="K96" s="72">
        <v>138.54341295835854</v>
      </c>
      <c r="L96" s="72">
        <v>135.61952204922272</v>
      </c>
      <c r="M96" s="72">
        <v>131.81282549384997</v>
      </c>
      <c r="N96" s="72">
        <v>129.28240426104438</v>
      </c>
      <c r="O96" s="72">
        <v>124.7960805990419</v>
      </c>
      <c r="P96" s="72">
        <v>122.09736018497568</v>
      </c>
      <c r="Q96" s="72">
        <v>119.33989237875409</v>
      </c>
      <c r="R96" s="72">
        <v>120.67163626536833</v>
      </c>
      <c r="S96" s="72">
        <v>126.40054446803461</v>
      </c>
      <c r="T96" s="72">
        <v>131.00390732703411</v>
      </c>
      <c r="U96" s="72">
        <v>133.48706646265458</v>
      </c>
      <c r="V96" s="72">
        <v>135.23149182735185</v>
      </c>
      <c r="W96" s="72">
        <v>131.8156225275435</v>
      </c>
      <c r="X96" s="72">
        <v>131.59736704562772</v>
      </c>
      <c r="Y96" s="72">
        <v>126.17500542171751</v>
      </c>
      <c r="Z96" s="72">
        <v>123.323651325905</v>
      </c>
      <c r="AA96" s="72">
        <v>133.59120823089418</v>
      </c>
      <c r="AB96" s="72">
        <v>141.65040064228202</v>
      </c>
      <c r="AC96" s="72">
        <v>143.32661395316876</v>
      </c>
      <c r="AD96" s="72">
        <v>143.59974713048734</v>
      </c>
      <c r="AE96" s="72">
        <v>144.57432301007782</v>
      </c>
      <c r="AF96" s="72">
        <v>144.70012076903168</v>
      </c>
      <c r="AG96" s="72">
        <v>143.83887616944077</v>
      </c>
      <c r="AH96" s="72">
        <v>144.30063474832295</v>
      </c>
    </row>
    <row r="97" spans="1:63" s="3" customFormat="1" x14ac:dyDescent="0.25">
      <c r="A97" s="72"/>
      <c r="B97" s="317" t="s">
        <v>78</v>
      </c>
      <c r="C97" s="72">
        <v>48.221659512286628</v>
      </c>
      <c r="D97" s="72">
        <v>48.688153424535727</v>
      </c>
      <c r="E97" s="72">
        <v>48.067755609163996</v>
      </c>
      <c r="F97" s="72">
        <v>46.814428709593585</v>
      </c>
      <c r="G97" s="72">
        <v>45.766889471646564</v>
      </c>
      <c r="H97" s="72">
        <v>45.599682769781083</v>
      </c>
      <c r="I97" s="72">
        <v>45.743892835300869</v>
      </c>
      <c r="J97" s="72">
        <v>43.409955364137815</v>
      </c>
      <c r="K97" s="72">
        <v>43.704685920791952</v>
      </c>
      <c r="L97" s="72">
        <v>42.200463395681794</v>
      </c>
      <c r="M97" s="72">
        <v>40.78391383550543</v>
      </c>
      <c r="N97" s="72">
        <v>39.77205664914834</v>
      </c>
      <c r="O97" s="72">
        <v>38.155106272567608</v>
      </c>
      <c r="P97" s="72">
        <v>36.836664251994108</v>
      </c>
      <c r="Q97" s="72">
        <v>35.873816531655358</v>
      </c>
      <c r="R97" s="72">
        <v>36.058727727997734</v>
      </c>
      <c r="S97" s="72">
        <v>37.38306510274694</v>
      </c>
      <c r="T97" s="72">
        <v>38.957335830394371</v>
      </c>
      <c r="U97" s="72">
        <v>39.535917033119858</v>
      </c>
      <c r="V97" s="72">
        <v>40.130256633262888</v>
      </c>
      <c r="W97" s="72">
        <v>38.919830901644396</v>
      </c>
      <c r="X97" s="72">
        <v>38.573266330644621</v>
      </c>
      <c r="Y97" s="72">
        <v>36.540035159271611</v>
      </c>
      <c r="Z97" s="72">
        <v>35.423312644352791</v>
      </c>
      <c r="AA97" s="72">
        <v>38.034731134952722</v>
      </c>
      <c r="AB97" s="72">
        <v>39.996744770129951</v>
      </c>
      <c r="AC97" s="72">
        <v>39.958426051988795</v>
      </c>
      <c r="AD97" s="72">
        <v>39.615089545449152</v>
      </c>
      <c r="AE97" s="72">
        <v>39.383171514785111</v>
      </c>
      <c r="AF97" s="72">
        <v>39.704486402974311</v>
      </c>
      <c r="AG97" s="72">
        <v>38.862509157445189</v>
      </c>
      <c r="AH97" s="72">
        <v>39.557485220155016</v>
      </c>
    </row>
    <row r="98" spans="1:63" s="3" customFormat="1" x14ac:dyDescent="0.25">
      <c r="A98" s="72"/>
      <c r="B98" s="317"/>
      <c r="C98" s="72">
        <v>0.86635640534964264</v>
      </c>
      <c r="D98" s="72">
        <v>0.84637509493784302</v>
      </c>
      <c r="E98" s="72">
        <v>0.91076373058754556</v>
      </c>
      <c r="F98" s="72">
        <v>0.89166559994615846</v>
      </c>
      <c r="G98" s="72">
        <v>0.87961919363239405</v>
      </c>
      <c r="H98" s="72">
        <v>0.89750271288698069</v>
      </c>
      <c r="I98" s="72">
        <v>0.90483532095096098</v>
      </c>
      <c r="J98" s="72">
        <v>1.0854494179794767</v>
      </c>
      <c r="K98" s="72">
        <v>1.2278235718928059</v>
      </c>
      <c r="L98" s="72">
        <v>1.2072058293783234</v>
      </c>
      <c r="M98" s="72">
        <v>1.1692620087025563</v>
      </c>
      <c r="N98" s="72">
        <v>1.158999634002841</v>
      </c>
      <c r="O98" s="72">
        <v>1.1198862140967956</v>
      </c>
      <c r="P98" s="72">
        <v>1.2337930240615731</v>
      </c>
      <c r="Q98" s="72">
        <v>1.2829007654130589</v>
      </c>
      <c r="R98" s="72">
        <v>1.2411630557327675</v>
      </c>
      <c r="S98" s="72">
        <v>1.608343027727116</v>
      </c>
      <c r="T98" s="72">
        <v>1.6057151649767607</v>
      </c>
      <c r="U98" s="72">
        <v>1.6534511249631816</v>
      </c>
      <c r="V98" s="72">
        <v>1.6677528797896755</v>
      </c>
      <c r="W98" s="72">
        <v>1.6885932461959077</v>
      </c>
      <c r="X98" s="72">
        <v>1.6525062698624082</v>
      </c>
      <c r="Y98" s="72">
        <v>1.5754733896461621</v>
      </c>
      <c r="Z98" s="72">
        <v>1.5403799539395162</v>
      </c>
      <c r="AA98" s="72">
        <v>1.7150213202743587</v>
      </c>
      <c r="AB98" s="72">
        <v>1.7963500283921727</v>
      </c>
      <c r="AC98" s="72">
        <v>1.7830661498949691</v>
      </c>
      <c r="AD98" s="72">
        <v>1.8106822395262054</v>
      </c>
      <c r="AE98" s="72">
        <v>1.8028129189703679</v>
      </c>
      <c r="AF98" s="72">
        <v>1.741248914782874</v>
      </c>
      <c r="AG98" s="72">
        <v>1.7535367914000424</v>
      </c>
      <c r="AH98" s="72">
        <v>1.7359972466183222</v>
      </c>
    </row>
    <row r="99" spans="1:63" s="3" customFormat="1" x14ac:dyDescent="0.25">
      <c r="A99" s="72"/>
      <c r="B99" s="317" t="s">
        <v>78</v>
      </c>
      <c r="C99" s="72">
        <f t="shared" ref="C99:AH99" si="38">SUM(C100:C102)</f>
        <v>231.97309834392286</v>
      </c>
      <c r="D99" s="72">
        <f t="shared" si="38"/>
        <v>215.53232986075906</v>
      </c>
      <c r="E99" s="72">
        <f t="shared" si="38"/>
        <v>204.67702358001839</v>
      </c>
      <c r="F99" s="72">
        <f t="shared" si="38"/>
        <v>205.03549771918404</v>
      </c>
      <c r="G99" s="72">
        <f t="shared" si="38"/>
        <v>208.30506502958414</v>
      </c>
      <c r="H99" s="72">
        <f t="shared" si="38"/>
        <v>191.24976082106613</v>
      </c>
      <c r="I99" s="72">
        <f t="shared" si="38"/>
        <v>192.47328147554617</v>
      </c>
      <c r="J99" s="72">
        <f t="shared" si="38"/>
        <v>196.49426052130917</v>
      </c>
      <c r="K99" s="72">
        <f t="shared" si="38"/>
        <v>202.35493537811325</v>
      </c>
      <c r="L99" s="72">
        <f t="shared" si="38"/>
        <v>200.75952740557258</v>
      </c>
      <c r="M99" s="72">
        <f t="shared" si="38"/>
        <v>191.9247211612666</v>
      </c>
      <c r="N99" s="72">
        <f t="shared" si="38"/>
        <v>194.40619690528533</v>
      </c>
      <c r="O99" s="72">
        <f t="shared" si="38"/>
        <v>192.60576126998507</v>
      </c>
      <c r="P99" s="72">
        <f t="shared" si="38"/>
        <v>189.75797330209153</v>
      </c>
      <c r="Q99" s="72">
        <f t="shared" si="38"/>
        <v>185.93829643309422</v>
      </c>
      <c r="R99" s="72">
        <f t="shared" si="38"/>
        <v>185.22702706761959</v>
      </c>
      <c r="S99" s="72">
        <f t="shared" si="38"/>
        <v>186.30783275376959</v>
      </c>
      <c r="T99" s="72">
        <f t="shared" si="38"/>
        <v>187.03614470297396</v>
      </c>
      <c r="U99" s="72">
        <f t="shared" si="38"/>
        <v>188.60458574825802</v>
      </c>
      <c r="V99" s="72">
        <f t="shared" si="38"/>
        <v>193.63472041831696</v>
      </c>
      <c r="W99" s="72">
        <f t="shared" si="38"/>
        <v>197.40664765272646</v>
      </c>
      <c r="X99" s="72">
        <f t="shared" si="38"/>
        <v>194.82778827683521</v>
      </c>
      <c r="Y99" s="72">
        <f t="shared" si="38"/>
        <v>193.30521989457438</v>
      </c>
      <c r="Z99" s="72">
        <f t="shared" si="38"/>
        <v>189.30405596918726</v>
      </c>
      <c r="AA99" s="72">
        <f t="shared" si="38"/>
        <v>196.84053163595348</v>
      </c>
      <c r="AB99" s="72">
        <f t="shared" si="38"/>
        <v>191.05446482079472</v>
      </c>
      <c r="AC99" s="72">
        <f t="shared" si="38"/>
        <v>191.65988004740157</v>
      </c>
      <c r="AD99" s="72">
        <f t="shared" si="38"/>
        <v>183.8378992024337</v>
      </c>
      <c r="AE99" s="72">
        <f t="shared" si="38"/>
        <v>174.71877501209048</v>
      </c>
      <c r="AF99" s="72">
        <f t="shared" si="38"/>
        <v>161.73279914807543</v>
      </c>
      <c r="AG99" s="72">
        <f t="shared" si="38"/>
        <v>155.88072859608155</v>
      </c>
      <c r="AH99" s="72">
        <f t="shared" si="38"/>
        <v>155.29677154823699</v>
      </c>
    </row>
    <row r="100" spans="1:63" s="3" customFormat="1" x14ac:dyDescent="0.25">
      <c r="A100" s="72"/>
      <c r="B100" s="317" t="s">
        <v>78</v>
      </c>
      <c r="C100" s="72">
        <v>208.8202038620783</v>
      </c>
      <c r="D100" s="72">
        <v>194.07510528119241</v>
      </c>
      <c r="E100" s="72">
        <v>184.31618479494935</v>
      </c>
      <c r="F100" s="72">
        <v>184.73105604903253</v>
      </c>
      <c r="G100" s="72">
        <v>187.67963571386736</v>
      </c>
      <c r="H100" s="72">
        <v>172.42887405439868</v>
      </c>
      <c r="I100" s="72">
        <v>173.52509228614227</v>
      </c>
      <c r="J100" s="72">
        <v>177.12806910770368</v>
      </c>
      <c r="K100" s="72">
        <v>182.3542085843292</v>
      </c>
      <c r="L100" s="72">
        <v>181.18030329003847</v>
      </c>
      <c r="M100" s="72">
        <v>173.1970270806263</v>
      </c>
      <c r="N100" s="72">
        <v>175.44631738322232</v>
      </c>
      <c r="O100" s="72">
        <v>173.87572348060769</v>
      </c>
      <c r="P100" s="72">
        <v>171.36821667381633</v>
      </c>
      <c r="Q100" s="72">
        <v>167.79591023787441</v>
      </c>
      <c r="R100" s="72">
        <v>167.39142189197264</v>
      </c>
      <c r="S100" s="72">
        <v>168.21797031140531</v>
      </c>
      <c r="T100" s="72">
        <v>168.89023359801502</v>
      </c>
      <c r="U100" s="72">
        <v>170.32486543602153</v>
      </c>
      <c r="V100" s="72">
        <v>174.87090715523843</v>
      </c>
      <c r="W100" s="72">
        <v>178.22018230532538</v>
      </c>
      <c r="X100" s="72">
        <v>176.13139400368723</v>
      </c>
      <c r="Y100" s="72">
        <v>174.88297492719232</v>
      </c>
      <c r="Z100" s="72">
        <v>171.39681631248359</v>
      </c>
      <c r="AA100" s="72">
        <v>178.37107720006753</v>
      </c>
      <c r="AB100" s="72">
        <v>173.32667884810991</v>
      </c>
      <c r="AC100" s="72">
        <v>174.04917622198764</v>
      </c>
      <c r="AD100" s="72">
        <v>167.05314287745887</v>
      </c>
      <c r="AE100" s="72">
        <v>159.0094026632778</v>
      </c>
      <c r="AF100" s="72">
        <v>147.11099279386576</v>
      </c>
      <c r="AG100" s="72">
        <v>141.83195206317038</v>
      </c>
      <c r="AH100" s="72">
        <v>141.0570833174807</v>
      </c>
    </row>
    <row r="101" spans="1:63" s="3" customFormat="1" x14ac:dyDescent="0.25">
      <c r="A101" s="72"/>
      <c r="B101" s="317" t="s">
        <v>78</v>
      </c>
      <c r="C101" s="72">
        <v>18.596434170270108</v>
      </c>
      <c r="D101" s="72">
        <v>17.194200718030444</v>
      </c>
      <c r="E101" s="72">
        <v>16.276425534417285</v>
      </c>
      <c r="F101" s="72">
        <v>16.195548843044101</v>
      </c>
      <c r="G101" s="72">
        <v>16.410598472052708</v>
      </c>
      <c r="H101" s="72">
        <v>14.943305734470327</v>
      </c>
      <c r="I101" s="72">
        <v>15.00617053548955</v>
      </c>
      <c r="J101" s="72">
        <v>15.298440575871544</v>
      </c>
      <c r="K101" s="72">
        <v>15.798965177702431</v>
      </c>
      <c r="L101" s="72">
        <v>15.396426236073561</v>
      </c>
      <c r="M101" s="72">
        <v>14.716063629451485</v>
      </c>
      <c r="N101" s="72">
        <v>14.84903463182704</v>
      </c>
      <c r="O101" s="72">
        <v>14.622070558623452</v>
      </c>
      <c r="P101" s="72">
        <v>14.310735363679246</v>
      </c>
      <c r="Q101" s="72">
        <v>13.956410269803131</v>
      </c>
      <c r="R101" s="72">
        <v>13.945886402748835</v>
      </c>
      <c r="S101" s="72">
        <v>14.078473897771525</v>
      </c>
      <c r="T101" s="72">
        <v>14.175288890684898</v>
      </c>
      <c r="U101" s="72">
        <v>14.332394624087065</v>
      </c>
      <c r="V101" s="72">
        <v>14.799868489297436</v>
      </c>
      <c r="W101" s="72">
        <v>15.06498975623634</v>
      </c>
      <c r="X101" s="72">
        <v>14.719343735961766</v>
      </c>
      <c r="Y101" s="72">
        <v>14.4894606954689</v>
      </c>
      <c r="Z101" s="72">
        <v>14.080464126416171</v>
      </c>
      <c r="AA101" s="72">
        <v>14.525017993069554</v>
      </c>
      <c r="AB101" s="72">
        <v>13.944825534992505</v>
      </c>
      <c r="AC101" s="72">
        <v>13.850074168823451</v>
      </c>
      <c r="AD101" s="72">
        <v>13.18118416788116</v>
      </c>
      <c r="AE101" s="72">
        <v>12.338907722538057</v>
      </c>
      <c r="AF101" s="72">
        <v>11.476439184237762</v>
      </c>
      <c r="AG101" s="72">
        <v>11.038838143329261</v>
      </c>
      <c r="AH101" s="72">
        <v>11.20064033374987</v>
      </c>
    </row>
    <row r="102" spans="1:63" s="3" customFormat="1" x14ac:dyDescent="0.25">
      <c r="A102" s="72"/>
      <c r="B102" s="317"/>
      <c r="C102" s="72">
        <v>4.5564603115744458</v>
      </c>
      <c r="D102" s="72">
        <v>4.2630238615361957</v>
      </c>
      <c r="E102" s="72">
        <v>4.0844132506517594</v>
      </c>
      <c r="F102" s="72">
        <v>4.1088928271074074</v>
      </c>
      <c r="G102" s="72">
        <v>4.214830843664088</v>
      </c>
      <c r="H102" s="72">
        <v>3.877581032197126</v>
      </c>
      <c r="I102" s="72">
        <v>3.9420186539143431</v>
      </c>
      <c r="J102" s="72">
        <v>4.0677508377339375</v>
      </c>
      <c r="K102" s="72">
        <v>4.2017616160816171</v>
      </c>
      <c r="L102" s="72">
        <v>4.1827978794605603</v>
      </c>
      <c r="M102" s="72">
        <v>4.011630451188819</v>
      </c>
      <c r="N102" s="72">
        <v>4.1108448902359562</v>
      </c>
      <c r="O102" s="72">
        <v>4.1079672307539417</v>
      </c>
      <c r="P102" s="72">
        <v>4.0790212645959558</v>
      </c>
      <c r="Q102" s="72">
        <v>4.1859759254166793</v>
      </c>
      <c r="R102" s="72">
        <v>3.8897187728981191</v>
      </c>
      <c r="S102" s="72">
        <v>4.0113885445927684</v>
      </c>
      <c r="T102" s="72">
        <v>3.9706222142740391</v>
      </c>
      <c r="U102" s="72">
        <v>3.9473256881494332</v>
      </c>
      <c r="V102" s="72">
        <v>3.9639447737810807</v>
      </c>
      <c r="W102" s="72">
        <v>4.1214755911647369</v>
      </c>
      <c r="X102" s="72">
        <v>3.977050537186209</v>
      </c>
      <c r="Y102" s="72">
        <v>3.9327842719131687</v>
      </c>
      <c r="Z102" s="72">
        <v>3.8267755302874944</v>
      </c>
      <c r="AA102" s="72">
        <v>3.944436442816404</v>
      </c>
      <c r="AB102" s="72">
        <v>3.7829604376923189</v>
      </c>
      <c r="AC102" s="72">
        <v>3.7606296565904715</v>
      </c>
      <c r="AD102" s="72">
        <v>3.6035721570936783</v>
      </c>
      <c r="AE102" s="72">
        <v>3.3704646262746021</v>
      </c>
      <c r="AF102" s="72">
        <v>3.1453671699719172</v>
      </c>
      <c r="AG102" s="72">
        <v>3.009938389581905</v>
      </c>
      <c r="AH102" s="72">
        <v>3.0390478970064132</v>
      </c>
    </row>
    <row r="103" spans="1:63" s="3" customFormat="1" x14ac:dyDescent="0.25">
      <c r="A103" s="72"/>
      <c r="B103" s="317" t="s">
        <v>78</v>
      </c>
      <c r="C103" s="72">
        <f t="shared" ref="C103:AH103" si="39">SUM(C104:C106)</f>
        <v>41.040943385060714</v>
      </c>
      <c r="D103" s="72">
        <f t="shared" si="39"/>
        <v>42.165300031579292</v>
      </c>
      <c r="E103" s="72">
        <f t="shared" si="39"/>
        <v>42.788735940783063</v>
      </c>
      <c r="F103" s="72">
        <f t="shared" si="39"/>
        <v>43.669539545090345</v>
      </c>
      <c r="G103" s="72">
        <f t="shared" si="39"/>
        <v>44.636329444022763</v>
      </c>
      <c r="H103" s="72">
        <f t="shared" si="39"/>
        <v>44.552501874119407</v>
      </c>
      <c r="I103" s="72">
        <f t="shared" si="39"/>
        <v>45.68391536080383</v>
      </c>
      <c r="J103" s="72">
        <f t="shared" si="39"/>
        <v>45.276087502850373</v>
      </c>
      <c r="K103" s="72">
        <f t="shared" si="39"/>
        <v>45.103718578746637</v>
      </c>
      <c r="L103" s="72">
        <f t="shared" si="39"/>
        <v>44.1253518888389</v>
      </c>
      <c r="M103" s="72">
        <f t="shared" si="39"/>
        <v>42.032919707128642</v>
      </c>
      <c r="N103" s="72">
        <f t="shared" si="39"/>
        <v>42.171372633761202</v>
      </c>
      <c r="O103" s="72">
        <f t="shared" si="39"/>
        <v>40.406413536931431</v>
      </c>
      <c r="P103" s="72">
        <f t="shared" si="39"/>
        <v>40.816286582446622</v>
      </c>
      <c r="Q103" s="72">
        <f t="shared" si="39"/>
        <v>41.225316650513008</v>
      </c>
      <c r="R103" s="72">
        <f t="shared" si="39"/>
        <v>42.611314261044889</v>
      </c>
      <c r="S103" s="72">
        <f t="shared" si="39"/>
        <v>43.064656795076644</v>
      </c>
      <c r="T103" s="72">
        <f t="shared" si="39"/>
        <v>43.742268686023337</v>
      </c>
      <c r="U103" s="72">
        <f t="shared" si="39"/>
        <v>44.263236735297383</v>
      </c>
      <c r="V103" s="72">
        <f t="shared" si="39"/>
        <v>43.892169054541903</v>
      </c>
      <c r="W103" s="72">
        <f t="shared" si="39"/>
        <v>43.817706492683662</v>
      </c>
      <c r="X103" s="72">
        <f t="shared" si="39"/>
        <v>44.432997669969559</v>
      </c>
      <c r="Y103" s="72">
        <f t="shared" si="39"/>
        <v>44.005281611045213</v>
      </c>
      <c r="Z103" s="72">
        <f t="shared" si="39"/>
        <v>42.651797891294791</v>
      </c>
      <c r="AA103" s="72">
        <f t="shared" si="39"/>
        <v>44.298536416991148</v>
      </c>
      <c r="AB103" s="72">
        <f t="shared" si="39"/>
        <v>44.125654462871765</v>
      </c>
      <c r="AC103" s="72">
        <f t="shared" si="39"/>
        <v>44.060823730077004</v>
      </c>
      <c r="AD103" s="72">
        <f t="shared" si="39"/>
        <v>42.930835431276947</v>
      </c>
      <c r="AE103" s="72">
        <f t="shared" si="39"/>
        <v>38.594190185236286</v>
      </c>
      <c r="AF103" s="72">
        <f t="shared" si="39"/>
        <v>40.167302229594945</v>
      </c>
      <c r="AG103" s="72">
        <f t="shared" si="39"/>
        <v>40.793771837022298</v>
      </c>
      <c r="AH103" s="72">
        <f t="shared" si="39"/>
        <v>39.187220783116842</v>
      </c>
    </row>
    <row r="104" spans="1:63" s="3" customFormat="1" x14ac:dyDescent="0.25">
      <c r="A104" s="72"/>
      <c r="B104" s="317" t="s">
        <v>78</v>
      </c>
      <c r="C104" s="72">
        <v>37.229009999999995</v>
      </c>
      <c r="D104" s="72">
        <v>38.255657999999997</v>
      </c>
      <c r="E104" s="72">
        <v>38.827193999999999</v>
      </c>
      <c r="F104" s="72">
        <v>39.626538000000004</v>
      </c>
      <c r="G104" s="72">
        <v>40.515594</v>
      </c>
      <c r="H104" s="72">
        <v>40.443857999999999</v>
      </c>
      <c r="I104" s="72">
        <v>41.462357999999995</v>
      </c>
      <c r="J104" s="72">
        <v>41.086080000000003</v>
      </c>
      <c r="K104" s="72">
        <v>40.924211999999997</v>
      </c>
      <c r="L104" s="72">
        <v>40.024656</v>
      </c>
      <c r="M104" s="72">
        <v>38.117435999999998</v>
      </c>
      <c r="N104" s="72">
        <v>38.234741999999997</v>
      </c>
      <c r="O104" s="72">
        <v>36.625008000000001</v>
      </c>
      <c r="P104" s="72">
        <v>36.988728000000002</v>
      </c>
      <c r="Q104" s="72">
        <v>37.367987999999997</v>
      </c>
      <c r="R104" s="72">
        <v>38.620890000000003</v>
      </c>
      <c r="S104" s="72">
        <v>39.041226000000002</v>
      </c>
      <c r="T104" s="72">
        <v>39.659928000000001</v>
      </c>
      <c r="U104" s="72">
        <v>40.137887999999997</v>
      </c>
      <c r="V104" s="72">
        <v>39.803021999999999</v>
      </c>
      <c r="W104" s="72">
        <v>39.740063999999997</v>
      </c>
      <c r="X104" s="72">
        <v>40.291398000000001</v>
      </c>
      <c r="Y104" s="72">
        <v>39.90433855034653</v>
      </c>
      <c r="Z104" s="72">
        <v>38.676988773274616</v>
      </c>
      <c r="AA104" s="72">
        <v>40.170264335378789</v>
      </c>
      <c r="AB104" s="72">
        <v>40.013493607551112</v>
      </c>
      <c r="AC104" s="72">
        <v>39.95470458461574</v>
      </c>
      <c r="AD104" s="72">
        <v>38.930022228715771</v>
      </c>
      <c r="AE104" s="72">
        <v>34.997517907977098</v>
      </c>
      <c r="AF104" s="72">
        <v>36.42402839257219</v>
      </c>
      <c r="AG104" s="72">
        <v>36.992116003674056</v>
      </c>
      <c r="AH104" s="72">
        <v>35.535282759880701</v>
      </c>
    </row>
    <row r="105" spans="1:63" s="3" customFormat="1" x14ac:dyDescent="0.25">
      <c r="A105" s="72"/>
      <c r="B105" s="317" t="s">
        <v>78</v>
      </c>
      <c r="C105" s="72">
        <v>3.2678797666666668</v>
      </c>
      <c r="D105" s="72">
        <v>3.3579966466666669</v>
      </c>
      <c r="E105" s="72">
        <v>3.4081648066666665</v>
      </c>
      <c r="F105" s="72">
        <v>3.4783294466666663</v>
      </c>
      <c r="G105" s="72">
        <v>3.5563688066666659</v>
      </c>
      <c r="H105" s="72">
        <v>3.5500719800000002</v>
      </c>
      <c r="I105" s="72">
        <v>3.6394736466666666</v>
      </c>
      <c r="J105" s="72">
        <v>3.6064447999999998</v>
      </c>
      <c r="K105" s="72">
        <v>3.5922363866666664</v>
      </c>
      <c r="L105" s="72">
        <v>3.5132753599999997</v>
      </c>
      <c r="M105" s="72">
        <v>3.3458638266666667</v>
      </c>
      <c r="N105" s="72">
        <v>3.3561606866666662</v>
      </c>
      <c r="O105" s="72">
        <v>3.2148618133333331</v>
      </c>
      <c r="P105" s="72">
        <v>3.2467883466666665</v>
      </c>
      <c r="Q105" s="72">
        <v>3.2800789466666669</v>
      </c>
      <c r="R105" s="72">
        <v>3.3900559000000001</v>
      </c>
      <c r="S105" s="72">
        <v>3.4269520599999996</v>
      </c>
      <c r="T105" s="72">
        <v>3.4812603466666667</v>
      </c>
      <c r="U105" s="72">
        <v>3.5232146133333333</v>
      </c>
      <c r="V105" s="72">
        <v>3.4938208200000003</v>
      </c>
      <c r="W105" s="72">
        <v>3.4882945066666671</v>
      </c>
      <c r="X105" s="72">
        <v>3.5366893799999999</v>
      </c>
      <c r="Y105" s="72">
        <v>3.5027141616415292</v>
      </c>
      <c r="Z105" s="72">
        <v>3.3949801256541057</v>
      </c>
      <c r="AA105" s="72">
        <v>3.5260565361054712</v>
      </c>
      <c r="AB105" s="72">
        <v>3.512295549996153</v>
      </c>
      <c r="AC105" s="72">
        <v>3.5071351802051596</v>
      </c>
      <c r="AD105" s="72">
        <v>3.4171908400761621</v>
      </c>
      <c r="AE105" s="72">
        <v>3.0720043497002116</v>
      </c>
      <c r="AF105" s="72">
        <v>3.1972202700146704</v>
      </c>
      <c r="AG105" s="72">
        <v>3.2470857381002785</v>
      </c>
      <c r="AH105" s="72">
        <v>3.1192081533673064</v>
      </c>
    </row>
    <row r="106" spans="1:63" s="3" customFormat="1" x14ac:dyDescent="0.25">
      <c r="A106" s="72"/>
      <c r="B106" s="317"/>
      <c r="C106" s="72">
        <v>0.54405361839405331</v>
      </c>
      <c r="D106" s="72">
        <v>0.55164538491262993</v>
      </c>
      <c r="E106" s="72">
        <v>0.55337713411639888</v>
      </c>
      <c r="F106" s="72">
        <v>0.56467209842368027</v>
      </c>
      <c r="G106" s="72">
        <v>0.5643666373560976</v>
      </c>
      <c r="H106" s="72">
        <v>0.55857189411941</v>
      </c>
      <c r="I106" s="72">
        <v>0.58208371413717264</v>
      </c>
      <c r="J106" s="72">
        <v>0.58356270285037271</v>
      </c>
      <c r="K106" s="72">
        <v>0.587270192079971</v>
      </c>
      <c r="L106" s="72">
        <v>0.58742052883889728</v>
      </c>
      <c r="M106" s="72">
        <v>0.56961988046198009</v>
      </c>
      <c r="N106" s="72">
        <v>0.58046994709453481</v>
      </c>
      <c r="O106" s="72">
        <v>0.56654372359809657</v>
      </c>
      <c r="P106" s="72">
        <v>0.58077023577994835</v>
      </c>
      <c r="Q106" s="72">
        <v>0.57724970384634267</v>
      </c>
      <c r="R106" s="72">
        <v>0.60036836104488689</v>
      </c>
      <c r="S106" s="72">
        <v>0.59647873507664628</v>
      </c>
      <c r="T106" s="72">
        <v>0.60108033935666738</v>
      </c>
      <c r="U106" s="72">
        <v>0.60213412196405736</v>
      </c>
      <c r="V106" s="72">
        <v>0.59532623454189759</v>
      </c>
      <c r="W106" s="72">
        <v>0.58934798601699612</v>
      </c>
      <c r="X106" s="72">
        <v>0.60491028996955631</v>
      </c>
      <c r="Y106" s="72">
        <v>0.59822889905715293</v>
      </c>
      <c r="Z106" s="72">
        <v>0.57982899236606944</v>
      </c>
      <c r="AA106" s="72">
        <v>0.6022155455068875</v>
      </c>
      <c r="AB106" s="72">
        <v>0.59986530532449711</v>
      </c>
      <c r="AC106" s="72">
        <v>0.59898396525610065</v>
      </c>
      <c r="AD106" s="72">
        <v>0.58362236248501542</v>
      </c>
      <c r="AE106" s="72">
        <v>0.52466792755897729</v>
      </c>
      <c r="AF106" s="72">
        <v>0.54605356700808449</v>
      </c>
      <c r="AG106" s="72">
        <v>0.55457009524795742</v>
      </c>
      <c r="AH106" s="72">
        <v>0.53272986986883519</v>
      </c>
    </row>
    <row r="107" spans="1:63" s="3" customFormat="1" x14ac:dyDescent="0.25">
      <c r="A107" s="72"/>
      <c r="B107" s="317" t="s">
        <v>78</v>
      </c>
      <c r="C107" s="72">
        <v>54.320350088033706</v>
      </c>
      <c r="D107" s="72">
        <v>56.785485802548827</v>
      </c>
      <c r="E107" s="72">
        <v>58.779936347285393</v>
      </c>
      <c r="F107" s="72">
        <v>59.850887862339299</v>
      </c>
      <c r="G107" s="72">
        <v>61.724389225468769</v>
      </c>
      <c r="H107" s="72">
        <v>62.740094233589261</v>
      </c>
      <c r="I107" s="72">
        <v>63.757948552559171</v>
      </c>
      <c r="J107" s="72">
        <v>64.603854447638099</v>
      </c>
      <c r="K107" s="72">
        <v>66.031811712528167</v>
      </c>
      <c r="L107" s="72">
        <v>66.59611273396709</v>
      </c>
      <c r="M107" s="72">
        <v>66.966784138884236</v>
      </c>
      <c r="N107" s="72">
        <v>67.301790967458686</v>
      </c>
      <c r="O107" s="72">
        <v>68.220153299337369</v>
      </c>
      <c r="P107" s="72">
        <v>69.276187035406579</v>
      </c>
      <c r="Q107" s="72">
        <v>70.978980371859535</v>
      </c>
      <c r="R107" s="72">
        <v>72.160730929169461</v>
      </c>
      <c r="S107" s="72">
        <v>72.309470729669755</v>
      </c>
      <c r="T107" s="72">
        <v>72.458195197272033</v>
      </c>
      <c r="U107" s="72">
        <v>72.74044574267559</v>
      </c>
      <c r="V107" s="72">
        <v>72.866817609745411</v>
      </c>
      <c r="W107" s="72">
        <v>72.903416137100706</v>
      </c>
      <c r="X107" s="72">
        <v>72.947932263410436</v>
      </c>
      <c r="Y107" s="72">
        <v>72.996848440308028</v>
      </c>
      <c r="Z107" s="72">
        <v>73.043372996452547</v>
      </c>
      <c r="AA107" s="72">
        <v>73.094285417483846</v>
      </c>
      <c r="AB107" s="72">
        <v>73.189354169591411</v>
      </c>
      <c r="AC107" s="72">
        <v>73.264347133793663</v>
      </c>
      <c r="AD107" s="72">
        <v>73.424333047941957</v>
      </c>
      <c r="AE107" s="72">
        <v>73.660226874469402</v>
      </c>
      <c r="AF107" s="72">
        <v>73.901974428457819</v>
      </c>
      <c r="AG107" s="72">
        <v>74.213856957856677</v>
      </c>
      <c r="AH107" s="72">
        <v>74.438146584495641</v>
      </c>
    </row>
    <row r="108" spans="1:63" s="3" customFormat="1" x14ac:dyDescent="0.25">
      <c r="A108" s="72"/>
      <c r="B108" s="317" t="s">
        <v>78</v>
      </c>
      <c r="C108" s="72">
        <v>25.275854558389597</v>
      </c>
      <c r="D108" s="72">
        <v>22.771892679881034</v>
      </c>
      <c r="E108" s="72">
        <v>18.616493228338754</v>
      </c>
      <c r="F108" s="72">
        <v>19.146516273434941</v>
      </c>
      <c r="G108" s="72">
        <v>18.681596661097615</v>
      </c>
      <c r="H108" s="72">
        <v>18.407576799902017</v>
      </c>
      <c r="I108" s="72">
        <v>18.666102260625166</v>
      </c>
      <c r="J108" s="72">
        <v>18.418114920293988</v>
      </c>
      <c r="K108" s="72">
        <v>19.70181710520842</v>
      </c>
      <c r="L108" s="72">
        <v>19.217961550750033</v>
      </c>
      <c r="M108" s="72">
        <v>20.86698555344708</v>
      </c>
      <c r="N108" s="72">
        <v>21.135599890911749</v>
      </c>
      <c r="O108" s="72">
        <v>20.84314079484102</v>
      </c>
      <c r="P108" s="72">
        <v>20.540372806043251</v>
      </c>
      <c r="Q108" s="72">
        <v>20.170363464214461</v>
      </c>
      <c r="R108" s="72">
        <v>21.101456031915063</v>
      </c>
      <c r="S108" s="72">
        <v>23.238823595884583</v>
      </c>
      <c r="T108" s="72">
        <v>23.752729308550784</v>
      </c>
      <c r="U108" s="72">
        <v>23.621706446061467</v>
      </c>
      <c r="V108" s="72">
        <v>23.527841684166219</v>
      </c>
      <c r="W108" s="72">
        <v>20.471825896513337</v>
      </c>
      <c r="X108" s="72">
        <v>22.478535920681679</v>
      </c>
      <c r="Y108" s="72">
        <v>20.255361430740209</v>
      </c>
      <c r="Z108" s="72">
        <v>18.813640145058571</v>
      </c>
      <c r="AA108" s="72">
        <v>21.779133087889363</v>
      </c>
      <c r="AB108" s="72">
        <v>21.858192561798887</v>
      </c>
      <c r="AC108" s="72">
        <v>23.15354583793453</v>
      </c>
      <c r="AD108" s="72">
        <v>23.055761869260891</v>
      </c>
      <c r="AE108" s="72">
        <v>22.540896439464859</v>
      </c>
      <c r="AF108" s="72">
        <v>21.907484717707007</v>
      </c>
      <c r="AG108" s="72">
        <v>21.396563368953707</v>
      </c>
      <c r="AH108" s="72">
        <v>21.014267028935024</v>
      </c>
    </row>
    <row r="109" spans="1:63" s="2" customFormat="1" x14ac:dyDescent="0.25">
      <c r="A109" s="73"/>
      <c r="B109" s="318" t="s">
        <v>89</v>
      </c>
      <c r="C109" s="73">
        <f t="shared" ref="C109:AG109" si="40">SUM(C93,C95,C99,C103,C107,C108)</f>
        <v>695.25248359930379</v>
      </c>
      <c r="D109" s="73">
        <f t="shared" si="40"/>
        <v>677.10672066209634</v>
      </c>
      <c r="E109" s="73">
        <f t="shared" si="40"/>
        <v>658.73027289903428</v>
      </c>
      <c r="F109" s="73">
        <f t="shared" si="40"/>
        <v>659.63639452154177</v>
      </c>
      <c r="G109" s="73">
        <f t="shared" si="40"/>
        <v>663.25649518013677</v>
      </c>
      <c r="H109" s="73">
        <f t="shared" si="40"/>
        <v>643.4547949743926</v>
      </c>
      <c r="I109" s="73">
        <f t="shared" si="40"/>
        <v>656.316909596644</v>
      </c>
      <c r="J109" s="73">
        <f t="shared" si="40"/>
        <v>647.84502857279392</v>
      </c>
      <c r="K109" s="73">
        <f t="shared" si="40"/>
        <v>660.09980023000367</v>
      </c>
      <c r="L109" s="73">
        <f t="shared" si="40"/>
        <v>657.70587186419027</v>
      </c>
      <c r="M109" s="73">
        <f t="shared" si="40"/>
        <v>641.39667297968447</v>
      </c>
      <c r="N109" s="73">
        <f t="shared" si="40"/>
        <v>639.83826732640568</v>
      </c>
      <c r="O109" s="73">
        <f t="shared" si="40"/>
        <v>622.73427730155686</v>
      </c>
      <c r="P109" s="73">
        <f t="shared" si="40"/>
        <v>614.97187474856526</v>
      </c>
      <c r="Q109" s="73">
        <f t="shared" si="40"/>
        <v>608.96535730982532</v>
      </c>
      <c r="R109" s="73">
        <f t="shared" si="40"/>
        <v>610.78114923114538</v>
      </c>
      <c r="S109" s="73">
        <f t="shared" si="40"/>
        <v>636.32857206226208</v>
      </c>
      <c r="T109" s="73">
        <f t="shared" si="40"/>
        <v>652.37989330680921</v>
      </c>
      <c r="U109" s="73">
        <f t="shared" si="40"/>
        <v>669.18393746210143</v>
      </c>
      <c r="V109" s="73">
        <f t="shared" si="40"/>
        <v>658.48658106477239</v>
      </c>
      <c r="W109" s="73">
        <f t="shared" si="40"/>
        <v>646.36999037064732</v>
      </c>
      <c r="X109" s="73">
        <f t="shared" si="40"/>
        <v>644.46114878873925</v>
      </c>
      <c r="Y109" s="73">
        <f t="shared" si="40"/>
        <v>640.7161661137053</v>
      </c>
      <c r="Z109" s="73">
        <f t="shared" si="40"/>
        <v>624.96953855339348</v>
      </c>
      <c r="AA109" s="73">
        <f t="shared" si="40"/>
        <v>668.28164369658623</v>
      </c>
      <c r="AB109" s="73">
        <f t="shared" si="40"/>
        <v>659.22725948199002</v>
      </c>
      <c r="AC109" s="73">
        <f t="shared" si="40"/>
        <v>658.72725584813452</v>
      </c>
      <c r="AD109" s="73">
        <f t="shared" si="40"/>
        <v>659.5847837943553</v>
      </c>
      <c r="AE109" s="73">
        <f t="shared" si="40"/>
        <v>637.77419921119576</v>
      </c>
      <c r="AF109" s="73">
        <f t="shared" si="40"/>
        <v>621.46596325216376</v>
      </c>
      <c r="AG109" s="73">
        <f t="shared" si="40"/>
        <v>617.00931408045869</v>
      </c>
      <c r="AH109" s="73">
        <f>SUM(AH93,AH95,AH99,AH103,AH107,AH108)</f>
        <v>620.07141185378475</v>
      </c>
    </row>
    <row r="110" spans="1:63" s="3" customFormat="1" x14ac:dyDescent="0.25">
      <c r="A110" s="28" t="s">
        <v>175</v>
      </c>
      <c r="B110" s="28"/>
    </row>
    <row r="111" spans="1:63" s="3" customFormat="1" x14ac:dyDescent="0.25">
      <c r="A111" s="72"/>
      <c r="B111" s="317" t="s">
        <v>78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>
        <v>144.20395832597674</v>
      </c>
      <c r="AJ111" s="72">
        <v>144.09170830546216</v>
      </c>
      <c r="AK111" s="72">
        <v>143.96702629078212</v>
      </c>
      <c r="AL111" s="72">
        <v>143.84251065414634</v>
      </c>
      <c r="AM111" s="72">
        <v>143.71816060064927</v>
      </c>
      <c r="AN111" s="72">
        <v>143.59397535102505</v>
      </c>
      <c r="AO111" s="72">
        <v>143.46995413896718</v>
      </c>
      <c r="AP111" s="72">
        <v>143.34609620871291</v>
      </c>
      <c r="AQ111" s="72">
        <v>143.22240081286662</v>
      </c>
      <c r="AR111" s="72">
        <v>143.09886721044532</v>
      </c>
      <c r="AS111" s="72">
        <v>142.97549466512751</v>
      </c>
      <c r="AT111" s="72">
        <v>142.85228244368741</v>
      </c>
      <c r="AU111" s="72">
        <v>142.72922981460002</v>
      </c>
      <c r="AV111" s="72">
        <v>142.60633604680251</v>
      </c>
      <c r="AW111" s="72">
        <v>142.48360040859836</v>
      </c>
      <c r="AX111" s="72">
        <v>142.36102216669238</v>
      </c>
      <c r="AY111" s="72">
        <v>142.23860058534564</v>
      </c>
      <c r="AZ111" s="72">
        <v>142.11633492563868</v>
      </c>
      <c r="BA111" s="72">
        <v>141.99422444483602</v>
      </c>
      <c r="BB111" s="72">
        <v>141.87226839583991</v>
      </c>
      <c r="BC111" s="72">
        <v>141.75046602672791</v>
      </c>
      <c r="BD111" s="72">
        <v>141.62881658036588</v>
      </c>
      <c r="BE111" s="72">
        <v>141.50731929408903</v>
      </c>
      <c r="BF111" s="72">
        <v>141.38597339944627</v>
      </c>
      <c r="BG111" s="72">
        <v>141.26477812199968</v>
      </c>
      <c r="BH111" s="72">
        <v>141.14373268117603</v>
      </c>
      <c r="BI111" s="72">
        <v>141.02283629016526</v>
      </c>
      <c r="BJ111" s="72">
        <v>140.90208815585893</v>
      </c>
      <c r="BK111" s="72">
        <v>140.78148747882813</v>
      </c>
    </row>
    <row r="112" spans="1:63" s="3" customFormat="1" x14ac:dyDescent="0.25">
      <c r="A112" s="72"/>
      <c r="B112" s="317" t="s">
        <v>78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>
        <v>52.552323244884704</v>
      </c>
      <c r="AJ112" s="72">
        <v>53.114377855030625</v>
      </c>
      <c r="AK112" s="72">
        <v>53.624983396490066</v>
      </c>
      <c r="AL112" s="72">
        <v>53.843753035163374</v>
      </c>
      <c r="AM112" s="72">
        <v>53.611421357497235</v>
      </c>
      <c r="AN112" s="72">
        <v>53.018814576997642</v>
      </c>
      <c r="AO112" s="72">
        <v>52.238214086326607</v>
      </c>
      <c r="AP112" s="72">
        <v>51.38682461848834</v>
      </c>
      <c r="AQ112" s="72">
        <v>50.404666539624564</v>
      </c>
      <c r="AR112" s="72">
        <v>49.364848990650216</v>
      </c>
      <c r="AS112" s="72">
        <v>48.139440455884241</v>
      </c>
      <c r="AT112" s="72">
        <v>46.711409261253173</v>
      </c>
      <c r="AU112" s="72">
        <v>45.072738158929077</v>
      </c>
      <c r="AV112" s="72">
        <v>43.223583595173011</v>
      </c>
      <c r="AW112" s="72">
        <v>41.172902424042597</v>
      </c>
      <c r="AX112" s="72">
        <v>38.939748058280067</v>
      </c>
      <c r="AY112" s="72">
        <v>36.554255954179602</v>
      </c>
      <c r="AZ112" s="72">
        <v>34.054190086028655</v>
      </c>
      <c r="BA112" s="72">
        <v>31.483918216821717</v>
      </c>
      <c r="BB112" s="72">
        <v>28.892979884786104</v>
      </c>
      <c r="BC112" s="72">
        <v>26.330954391342765</v>
      </c>
      <c r="BD112" s="72">
        <v>23.845466579830031</v>
      </c>
      <c r="BE112" s="72">
        <v>21.477742801116328</v>
      </c>
      <c r="BF112" s="72">
        <v>19.260205387515072</v>
      </c>
      <c r="BG112" s="72">
        <v>17.216212022275627</v>
      </c>
      <c r="BH112" s="72">
        <v>15.359571550654922</v>
      </c>
      <c r="BI112" s="72">
        <v>13.695395652852653</v>
      </c>
      <c r="BJ112" s="72">
        <v>12.221435066411789</v>
      </c>
      <c r="BK112" s="72">
        <v>10.929674355262367</v>
      </c>
    </row>
    <row r="113" spans="1:63" s="3" customFormat="1" x14ac:dyDescent="0.25">
      <c r="A113" s="72"/>
      <c r="B113" s="317" t="s">
        <v>78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>
        <f t="shared" ref="AI113:BK113" si="41">SUM(AI114:AI116)</f>
        <v>182.06370736553097</v>
      </c>
      <c r="AJ113" s="72">
        <f t="shared" si="41"/>
        <v>181.62690923480039</v>
      </c>
      <c r="AK113" s="72">
        <f t="shared" si="41"/>
        <v>181.18424351905207</v>
      </c>
      <c r="AL113" s="72">
        <f t="shared" si="41"/>
        <v>180.73581646294249</v>
      </c>
      <c r="AM113" s="72">
        <f t="shared" si="41"/>
        <v>180.28173252394572</v>
      </c>
      <c r="AN113" s="72">
        <f t="shared" si="41"/>
        <v>179.82209441191969</v>
      </c>
      <c r="AO113" s="72">
        <f t="shared" si="41"/>
        <v>179.35700312762904</v>
      </c>
      <c r="AP113" s="72">
        <f t="shared" si="41"/>
        <v>178.8865580002518</v>
      </c>
      <c r="AQ113" s="72">
        <f t="shared" si="41"/>
        <v>178.41085672390594</v>
      </c>
      <c r="AR113" s="72">
        <f t="shared" si="41"/>
        <v>177.92999539321724</v>
      </c>
      <c r="AS113" s="72">
        <f t="shared" si="41"/>
        <v>177.4440685379675</v>
      </c>
      <c r="AT113" s="72">
        <f t="shared" si="41"/>
        <v>176.95316915684248</v>
      </c>
      <c r="AU113" s="72">
        <f t="shared" si="41"/>
        <v>176.45738875030773</v>
      </c>
      <c r="AV113" s="72">
        <f t="shared" si="41"/>
        <v>175.9568173526437</v>
      </c>
      <c r="AW113" s="72">
        <f t="shared" si="41"/>
        <v>175.45154356315828</v>
      </c>
      <c r="AX113" s="72">
        <f t="shared" si="41"/>
        <v>174.94165457660338</v>
      </c>
      <c r="AY113" s="72">
        <f t="shared" si="41"/>
        <v>174.4272362128203</v>
      </c>
      <c r="AZ113" s="72">
        <f t="shared" si="41"/>
        <v>173.90837294563678</v>
      </c>
      <c r="BA113" s="72">
        <f t="shared" si="41"/>
        <v>173.38514793103266</v>
      </c>
      <c r="BB113" s="72">
        <f t="shared" si="41"/>
        <v>172.85764303460087</v>
      </c>
      <c r="BC113" s="72">
        <f t="shared" si="41"/>
        <v>172.32593885832469</v>
      </c>
      <c r="BD113" s="72">
        <f t="shared" si="41"/>
        <v>171.79011476668197</v>
      </c>
      <c r="BE113" s="72">
        <f t="shared" si="41"/>
        <v>171.25024891210938</v>
      </c>
      <c r="BF113" s="72">
        <f t="shared" si="41"/>
        <v>170.70641825983236</v>
      </c>
      <c r="BG113" s="72">
        <f t="shared" si="41"/>
        <v>170.15869861208711</v>
      </c>
      <c r="BH113" s="72">
        <f t="shared" si="41"/>
        <v>169.60716463174603</v>
      </c>
      <c r="BI113" s="72">
        <f t="shared" si="41"/>
        <v>169.0518898653724</v>
      </c>
      <c r="BJ113" s="72">
        <f t="shared" si="41"/>
        <v>168.49294676570545</v>
      </c>
      <c r="BK113" s="72">
        <f t="shared" si="41"/>
        <v>167.93040671360779</v>
      </c>
    </row>
    <row r="114" spans="1:63" s="3" customFormat="1" x14ac:dyDescent="0.25">
      <c r="A114" s="72"/>
      <c r="B114" s="317" t="s">
        <v>78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>
        <v>140.86460592197523</v>
      </c>
      <c r="AJ114" s="72">
        <v>140.73415805395837</v>
      </c>
      <c r="AK114" s="72">
        <v>140.5984164059698</v>
      </c>
      <c r="AL114" s="72">
        <v>140.45743560250645</v>
      </c>
      <c r="AM114" s="72">
        <v>140.31126931940898</v>
      </c>
      <c r="AN114" s="72">
        <v>140.15997030517809</v>
      </c>
      <c r="AO114" s="72">
        <v>140.00359040172927</v>
      </c>
      <c r="AP114" s="72">
        <v>139.84218056459989</v>
      </c>
      <c r="AQ114" s="72">
        <v>139.67579088262846</v>
      </c>
      <c r="AR114" s="72">
        <v>139.50447059711652</v>
      </c>
      <c r="AS114" s="72">
        <v>139.32826812049586</v>
      </c>
      <c r="AT114" s="72">
        <v>139.14723105451009</v>
      </c>
      <c r="AU114" s="72">
        <v>138.96140620792602</v>
      </c>
      <c r="AV114" s="72">
        <v>138.77083961379259</v>
      </c>
      <c r="AW114" s="72">
        <v>138.57557654625629</v>
      </c>
      <c r="AX114" s="72">
        <v>138.37566153694695</v>
      </c>
      <c r="AY114" s="72">
        <v>138.1711383909491</v>
      </c>
      <c r="AZ114" s="72">
        <v>137.96205020236931</v>
      </c>
      <c r="BA114" s="72">
        <v>137.74843936950936</v>
      </c>
      <c r="BB114" s="72">
        <v>137.53034760966008</v>
      </c>
      <c r="BC114" s="72">
        <v>137.30781597352677</v>
      </c>
      <c r="BD114" s="72">
        <v>137.08088485929133</v>
      </c>
      <c r="BE114" s="72">
        <v>136.84959402633052</v>
      </c>
      <c r="BF114" s="72">
        <v>136.6139826085917</v>
      </c>
      <c r="BG114" s="72">
        <v>136.37408912764147</v>
      </c>
      <c r="BH114" s="72">
        <v>136.12995150539254</v>
      </c>
      <c r="BI114" s="72">
        <v>135.88160707652406</v>
      </c>
      <c r="BJ114" s="72">
        <v>135.62909260059354</v>
      </c>
      <c r="BK114" s="72">
        <v>135.37244427386057</v>
      </c>
    </row>
    <row r="115" spans="1:63" s="3" customFormat="1" x14ac:dyDescent="0.25">
      <c r="A115" s="72"/>
      <c r="B115" s="317" t="s">
        <v>78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>
        <v>39.404476252891094</v>
      </c>
      <c r="AJ115" s="72">
        <v>39.089681225913466</v>
      </c>
      <c r="AK115" s="72">
        <v>38.774331339614584</v>
      </c>
      <c r="AL115" s="72">
        <v>38.458477958166476</v>
      </c>
      <c r="AM115" s="72">
        <v>38.142171611233053</v>
      </c>
      <c r="AN115" s="72">
        <v>37.825462012151633</v>
      </c>
      <c r="AO115" s="72">
        <v>37.508398075633096</v>
      </c>
      <c r="AP115" s="72">
        <v>37.19102793499475</v>
      </c>
      <c r="AQ115" s="72">
        <v>36.873398958941209</v>
      </c>
      <c r="AR115" s="72">
        <v>36.555557767904823</v>
      </c>
      <c r="AS115" s="72">
        <v>36.237550249962226</v>
      </c>
      <c r="AT115" s="72">
        <v>35.919421576336731</v>
      </c>
      <c r="AU115" s="72">
        <v>35.601216216500035</v>
      </c>
      <c r="AV115" s="72">
        <v>35.282977952886299</v>
      </c>
      <c r="AW115" s="72">
        <v>34.96474989522838</v>
      </c>
      <c r="AX115" s="72">
        <v>34.646574494528153</v>
      </c>
      <c r="AY115" s="72">
        <v>34.328493556671731</v>
      </c>
      <c r="AZ115" s="72">
        <v>34.01054825570057</v>
      </c>
      <c r="BA115" s="72">
        <v>33.692779146746872</v>
      </c>
      <c r="BB115" s="72">
        <v>33.375226178644397</v>
      </c>
      <c r="BC115" s="72">
        <v>33.057928706224665</v>
      </c>
      <c r="BD115" s="72">
        <v>32.74092550230479</v>
      </c>
      <c r="BE115" s="72">
        <v>32.424254769380077</v>
      </c>
      <c r="BF115" s="72">
        <v>32.107954151025254</v>
      </c>
      <c r="BG115" s="72">
        <v>31.792060743016471</v>
      </c>
      <c r="BH115" s="72">
        <v>31.47661110417917</v>
      </c>
      <c r="BI115" s="72">
        <v>31.161641266972467</v>
      </c>
      <c r="BJ115" s="72">
        <v>30.847186747813431</v>
      </c>
      <c r="BK115" s="72">
        <v>30.533282557152766</v>
      </c>
    </row>
    <row r="116" spans="1:63" s="3" customFormat="1" x14ac:dyDescent="0.25">
      <c r="A116" s="72"/>
      <c r="B116" s="317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>
        <v>1.794625190664636</v>
      </c>
      <c r="AJ116" s="72">
        <v>1.8030699549285478</v>
      </c>
      <c r="AK116" s="72">
        <v>1.8114957734677064</v>
      </c>
      <c r="AL116" s="72">
        <v>1.8199029022695701</v>
      </c>
      <c r="AM116" s="72">
        <v>1.8282915933036654</v>
      </c>
      <c r="AN116" s="72">
        <v>1.8366620945899785</v>
      </c>
      <c r="AO116" s="72">
        <v>1.8450146502666747</v>
      </c>
      <c r="AP116" s="72">
        <v>1.853349500657149</v>
      </c>
      <c r="AQ116" s="72">
        <v>1.8616668823362741</v>
      </c>
      <c r="AR116" s="72">
        <v>1.86996702819589</v>
      </c>
      <c r="AS116" s="72">
        <v>1.8782501675094165</v>
      </c>
      <c r="AT116" s="72">
        <v>1.8865165259956576</v>
      </c>
      <c r="AU116" s="72">
        <v>1.8947663258816783</v>
      </c>
      <c r="AV116" s="72">
        <v>1.9029997859647856</v>
      </c>
      <c r="AW116" s="72">
        <v>1.9112171216736233</v>
      </c>
      <c r="AX116" s="72">
        <v>1.9194185451282733</v>
      </c>
      <c r="AY116" s="72">
        <v>1.9276042651994874</v>
      </c>
      <c r="AZ116" s="72">
        <v>1.9357744875669116</v>
      </c>
      <c r="BA116" s="72">
        <v>1.943929414776413</v>
      </c>
      <c r="BB116" s="72">
        <v>1.9520692462964024</v>
      </c>
      <c r="BC116" s="72">
        <v>1.9601941785732697</v>
      </c>
      <c r="BD116" s="72">
        <v>1.9683044050858176</v>
      </c>
      <c r="BE116" s="72">
        <v>1.9764001163987848</v>
      </c>
      <c r="BF116" s="72">
        <v>1.9844815002154299</v>
      </c>
      <c r="BG116" s="72">
        <v>1.992548741429166</v>
      </c>
      <c r="BH116" s="72">
        <v>2.0006020221743066</v>
      </c>
      <c r="BI116" s="72">
        <v>2.0086415218758695</v>
      </c>
      <c r="BJ116" s="72">
        <v>2.0166674172984909</v>
      </c>
      <c r="BK116" s="72">
        <v>2.0246798825944445</v>
      </c>
    </row>
    <row r="117" spans="1:63" s="3" customFormat="1" x14ac:dyDescent="0.25">
      <c r="A117" s="72"/>
      <c r="B117" s="317" t="s">
        <v>78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>
        <f t="shared" ref="AI117:BK117" si="42">SUM(AI118:AI120)</f>
        <v>153.89272660360217</v>
      </c>
      <c r="AJ117" s="72">
        <f t="shared" si="42"/>
        <v>152.60853770098419</v>
      </c>
      <c r="AK117" s="72">
        <f t="shared" si="42"/>
        <v>151.33061532234481</v>
      </c>
      <c r="AL117" s="72">
        <f t="shared" si="42"/>
        <v>150.058903030632</v>
      </c>
      <c r="AM117" s="72">
        <f t="shared" si="42"/>
        <v>148.79334508208248</v>
      </c>
      <c r="AN117" s="72">
        <f t="shared" si="42"/>
        <v>147.53388641544032</v>
      </c>
      <c r="AO117" s="72">
        <f t="shared" si="42"/>
        <v>146.28047264137726</v>
      </c>
      <c r="AP117" s="72">
        <f t="shared" si="42"/>
        <v>145.03305003211909</v>
      </c>
      <c r="AQ117" s="72">
        <f t="shared" si="42"/>
        <v>143.79156551126289</v>
      </c>
      <c r="AR117" s="72">
        <f t="shared" si="42"/>
        <v>142.55596664378658</v>
      </c>
      <c r="AS117" s="72">
        <f t="shared" si="42"/>
        <v>141.32620162624949</v>
      </c>
      <c r="AT117" s="72">
        <f t="shared" si="42"/>
        <v>140.1022192771712</v>
      </c>
      <c r="AU117" s="72">
        <f t="shared" si="42"/>
        <v>138.88396902759197</v>
      </c>
      <c r="AV117" s="72">
        <f t="shared" si="42"/>
        <v>137.67140091180798</v>
      </c>
      <c r="AW117" s="72">
        <f t="shared" si="42"/>
        <v>136.46446555827552</v>
      </c>
      <c r="AX117" s="72">
        <f t="shared" si="42"/>
        <v>135.26311418068696</v>
      </c>
      <c r="AY117" s="72">
        <f t="shared" si="42"/>
        <v>134.06729856920592</v>
      </c>
      <c r="AZ117" s="72">
        <f t="shared" si="42"/>
        <v>132.87697108186384</v>
      </c>
      <c r="BA117" s="72">
        <f t="shared" si="42"/>
        <v>131.69208463611565</v>
      </c>
      <c r="BB117" s="72">
        <f t="shared" si="42"/>
        <v>130.51259270054513</v>
      </c>
      <c r="BC117" s="72">
        <f t="shared" si="42"/>
        <v>129.3384492867221</v>
      </c>
      <c r="BD117" s="72">
        <f t="shared" si="42"/>
        <v>128.16960894120649</v>
      </c>
      <c r="BE117" s="72">
        <f t="shared" si="42"/>
        <v>127.00602673769355</v>
      </c>
      <c r="BF117" s="72">
        <f t="shared" si="42"/>
        <v>125.84765826930389</v>
      </c>
      <c r="BG117" s="72">
        <f t="shared" si="42"/>
        <v>124.69445964100744</v>
      </c>
      <c r="BH117" s="72">
        <f t="shared" si="42"/>
        <v>123.54638746218151</v>
      </c>
      <c r="BI117" s="72">
        <f t="shared" si="42"/>
        <v>122.40339883930461</v>
      </c>
      <c r="BJ117" s="72">
        <f t="shared" si="42"/>
        <v>121.26545136877537</v>
      </c>
      <c r="BK117" s="72">
        <f t="shared" si="42"/>
        <v>120.13250312985915</v>
      </c>
    </row>
    <row r="118" spans="1:63" s="3" customFormat="1" x14ac:dyDescent="0.25">
      <c r="A118" s="72"/>
      <c r="B118" s="317" t="s">
        <v>78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>
        <v>139.94436836781594</v>
      </c>
      <c r="AJ118" s="72">
        <v>138.81058111715225</v>
      </c>
      <c r="AK118" s="72">
        <v>137.68186227967539</v>
      </c>
      <c r="AL118" s="72">
        <v>136.5581659968982</v>
      </c>
      <c r="AM118" s="72">
        <v>135.43944697433869</v>
      </c>
      <c r="AN118" s="72">
        <v>134.32566047274739</v>
      </c>
      <c r="AO118" s="72">
        <v>133.21676229949844</v>
      </c>
      <c r="AP118" s="72">
        <v>132.11270880014905</v>
      </c>
      <c r="AQ118" s="72">
        <v>131.01345685015372</v>
      </c>
      <c r="AR118" s="72">
        <v>129.91896384673555</v>
      </c>
      <c r="AS118" s="72">
        <v>128.82918770091266</v>
      </c>
      <c r="AT118" s="72">
        <v>127.7440868296701</v>
      </c>
      <c r="AU118" s="72">
        <v>126.66362014827908</v>
      </c>
      <c r="AV118" s="72">
        <v>125.58774706275909</v>
      </c>
      <c r="AW118" s="72">
        <v>124.51642746247714</v>
      </c>
      <c r="AX118" s="72">
        <v>123.44962171288692</v>
      </c>
      <c r="AY118" s="72">
        <v>122.38729064839775</v>
      </c>
      <c r="AZ118" s="72">
        <v>121.32939556537451</v>
      </c>
      <c r="BA118" s="72">
        <v>120.27589821526757</v>
      </c>
      <c r="BB118" s="72">
        <v>119.22676079786422</v>
      </c>
      <c r="BC118" s="72">
        <v>118.18194595466368</v>
      </c>
      <c r="BD118" s="72">
        <v>117.14141676237202</v>
      </c>
      <c r="BE118" s="72">
        <v>116.1051367265113</v>
      </c>
      <c r="BF118" s="72">
        <v>115.07306977514746</v>
      </c>
      <c r="BG118" s="72">
        <v>114.04518025272651</v>
      </c>
      <c r="BH118" s="72">
        <v>113.02143291402</v>
      </c>
      <c r="BI118" s="72">
        <v>112.00179291818144</v>
      </c>
      <c r="BJ118" s="72">
        <v>110.98622582290388</v>
      </c>
      <c r="BK118" s="72">
        <v>109.97469757868191</v>
      </c>
    </row>
    <row r="119" spans="1:63" s="3" customFormat="1" x14ac:dyDescent="0.25">
      <c r="A119" s="72"/>
      <c r="B119" s="317" t="s">
        <v>78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>
        <v>10.892143555141542</v>
      </c>
      <c r="AJ119" s="72">
        <v>10.767967973930221</v>
      </c>
      <c r="AK119" s="72">
        <v>10.644839793565945</v>
      </c>
      <c r="AL119" s="72">
        <v>10.522749869240339</v>
      </c>
      <c r="AM119" s="72">
        <v>10.401689167526133</v>
      </c>
      <c r="AN119" s="72">
        <v>10.281648764650601</v>
      </c>
      <c r="AO119" s="72">
        <v>10.16261984480146</v>
      </c>
      <c r="AP119" s="72">
        <v>10.04459369846507</v>
      </c>
      <c r="AQ119" s="72">
        <v>9.9275617207954969</v>
      </c>
      <c r="AR119" s="72">
        <v>9.811515410014108</v>
      </c>
      <c r="AS119" s="72">
        <v>9.6964463658393072</v>
      </c>
      <c r="AT119" s="72">
        <v>9.5823462879450947</v>
      </c>
      <c r="AU119" s="72">
        <v>9.4692069744482836</v>
      </c>
      <c r="AV119" s="72">
        <v>9.3570203204236524</v>
      </c>
      <c r="AW119" s="72">
        <v>9.2457783164462413</v>
      </c>
      <c r="AX119" s="72">
        <v>9.1354730471605468</v>
      </c>
      <c r="AY119" s="72">
        <v>9.0260966898755708</v>
      </c>
      <c r="AZ119" s="72">
        <v>8.91764151318554</v>
      </c>
      <c r="BA119" s="72">
        <v>8.8100998756156805</v>
      </c>
      <c r="BB119" s="72">
        <v>8.7034642242922171</v>
      </c>
      <c r="BC119" s="72">
        <v>8.597727093636502</v>
      </c>
      <c r="BD119" s="72">
        <v>8.4928811040824783</v>
      </c>
      <c r="BE119" s="72">
        <v>8.3889189608168717</v>
      </c>
      <c r="BF119" s="72">
        <v>8.285833452542219</v>
      </c>
      <c r="BG119" s="72">
        <v>8.1836174502614725</v>
      </c>
      <c r="BH119" s="72">
        <v>8.0822639060841333</v>
      </c>
      <c r="BI119" s="72">
        <v>7.9817658520536474</v>
      </c>
      <c r="BJ119" s="72">
        <v>7.8821163989951861</v>
      </c>
      <c r="BK119" s="72">
        <v>7.7833087353836286</v>
      </c>
    </row>
    <row r="120" spans="1:63" s="3" customFormat="1" x14ac:dyDescent="0.25">
      <c r="A120" s="72"/>
      <c r="B120" s="317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>
        <v>3.0562146806447088</v>
      </c>
      <c r="AJ120" s="72">
        <v>3.0299886099017161</v>
      </c>
      <c r="AK120" s="72">
        <v>3.0039132491034675</v>
      </c>
      <c r="AL120" s="72">
        <v>2.9779871644934608</v>
      </c>
      <c r="AM120" s="72">
        <v>2.9522089402176475</v>
      </c>
      <c r="AN120" s="72">
        <v>2.9265771780423093</v>
      </c>
      <c r="AO120" s="72">
        <v>2.9010904970773441</v>
      </c>
      <c r="AP120" s="72">
        <v>2.8757475335049896</v>
      </c>
      <c r="AQ120" s="72">
        <v>2.8505469403136692</v>
      </c>
      <c r="AR120" s="72">
        <v>2.825487387036941</v>
      </c>
      <c r="AS120" s="72">
        <v>2.8005675594975141</v>
      </c>
      <c r="AT120" s="72">
        <v>2.7757861595560298</v>
      </c>
      <c r="AU120" s="72">
        <v>2.7511419048646353</v>
      </c>
      <c r="AV120" s="72">
        <v>2.7266335286252157</v>
      </c>
      <c r="AW120" s="72">
        <v>2.7022597793521381</v>
      </c>
      <c r="AX120" s="72">
        <v>2.6780194206394938</v>
      </c>
      <c r="AY120" s="72">
        <v>2.6539112309325956</v>
      </c>
      <c r="AZ120" s="72">
        <v>2.6299340033037901</v>
      </c>
      <c r="BA120" s="72">
        <v>2.6060865452323956</v>
      </c>
      <c r="BB120" s="72">
        <v>2.5823676783886973</v>
      </c>
      <c r="BC120" s="72">
        <v>2.5587762384218991</v>
      </c>
      <c r="BD120" s="72">
        <v>2.5353110747519985</v>
      </c>
      <c r="BE120" s="72">
        <v>2.5119710503653758</v>
      </c>
      <c r="BF120" s="72">
        <v>2.4887550416142132</v>
      </c>
      <c r="BG120" s="72">
        <v>2.4656619380194669</v>
      </c>
      <c r="BH120" s="72">
        <v>2.4426906420773764</v>
      </c>
      <c r="BI120" s="72">
        <v>2.4198400690695374</v>
      </c>
      <c r="BJ120" s="72">
        <v>2.3971091468763199</v>
      </c>
      <c r="BK120" s="72">
        <v>2.3744968157936115</v>
      </c>
    </row>
    <row r="121" spans="1:63" s="3" customFormat="1" x14ac:dyDescent="0.25">
      <c r="A121" s="72"/>
      <c r="B121" s="317" t="s">
        <v>78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>
        <f t="shared" ref="AI121:BK121" si="43">SUM(AI122:AI124)</f>
        <v>41.910688413753377</v>
      </c>
      <c r="AJ121" s="72">
        <f t="shared" si="43"/>
        <v>41.851302709447978</v>
      </c>
      <c r="AK121" s="72">
        <f t="shared" si="43"/>
        <v>41.791917005142608</v>
      </c>
      <c r="AL121" s="72">
        <f t="shared" si="43"/>
        <v>41.732531300837209</v>
      </c>
      <c r="AM121" s="72">
        <f t="shared" si="43"/>
        <v>41.673145596531818</v>
      </c>
      <c r="AN121" s="72">
        <f t="shared" si="43"/>
        <v>41.61375989222644</v>
      </c>
      <c r="AO121" s="72">
        <f t="shared" si="43"/>
        <v>41.554374187921056</v>
      </c>
      <c r="AP121" s="72">
        <f t="shared" si="43"/>
        <v>41.494988483615664</v>
      </c>
      <c r="AQ121" s="72">
        <f t="shared" si="43"/>
        <v>41.435602779310301</v>
      </c>
      <c r="AR121" s="72">
        <f t="shared" si="43"/>
        <v>41.376217075004902</v>
      </c>
      <c r="AS121" s="72">
        <f t="shared" si="43"/>
        <v>41.316831370699525</v>
      </c>
      <c r="AT121" s="72">
        <f t="shared" si="43"/>
        <v>41.25744566639414</v>
      </c>
      <c r="AU121" s="72">
        <f t="shared" si="43"/>
        <v>41.198059962088756</v>
      </c>
      <c r="AV121" s="72">
        <f t="shared" si="43"/>
        <v>41.138674257783379</v>
      </c>
      <c r="AW121" s="72">
        <f t="shared" si="43"/>
        <v>41.079288553478001</v>
      </c>
      <c r="AX121" s="72">
        <f t="shared" si="43"/>
        <v>41.019902849172588</v>
      </c>
      <c r="AY121" s="72">
        <f t="shared" si="43"/>
        <v>40.960517144867225</v>
      </c>
      <c r="AZ121" s="72">
        <f t="shared" si="43"/>
        <v>40.901131440561826</v>
      </c>
      <c r="BA121" s="72">
        <f t="shared" si="43"/>
        <v>40.841745736256456</v>
      </c>
      <c r="BB121" s="72">
        <f t="shared" si="43"/>
        <v>40.782360031951086</v>
      </c>
      <c r="BC121" s="72">
        <f t="shared" si="43"/>
        <v>40.722974327645687</v>
      </c>
      <c r="BD121" s="72">
        <f t="shared" si="43"/>
        <v>40.663588623340296</v>
      </c>
      <c r="BE121" s="72">
        <f t="shared" si="43"/>
        <v>40.604202919034918</v>
      </c>
      <c r="BF121" s="72">
        <f t="shared" si="43"/>
        <v>40.544817214729534</v>
      </c>
      <c r="BG121" s="72">
        <f t="shared" si="43"/>
        <v>40.485431510424135</v>
      </c>
      <c r="BH121" s="72">
        <f t="shared" si="43"/>
        <v>40.426045806118772</v>
      </c>
      <c r="BI121" s="72">
        <f t="shared" si="43"/>
        <v>40.366660101813387</v>
      </c>
      <c r="BJ121" s="72">
        <f t="shared" si="43"/>
        <v>40.307274397507989</v>
      </c>
      <c r="BK121" s="72">
        <f t="shared" si="43"/>
        <v>40.247888693202619</v>
      </c>
    </row>
    <row r="122" spans="1:63" s="3" customFormat="1" x14ac:dyDescent="0.25">
      <c r="A122" s="72"/>
      <c r="B122" s="317" t="s">
        <v>78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>
        <v>38.005564385289908</v>
      </c>
      <c r="AJ122" s="72">
        <v>37.951729936902801</v>
      </c>
      <c r="AK122" s="72">
        <v>37.897895488515715</v>
      </c>
      <c r="AL122" s="72">
        <v>37.844061040128608</v>
      </c>
      <c r="AM122" s="72">
        <v>37.790226591741501</v>
      </c>
      <c r="AN122" s="72">
        <v>37.736392143354415</v>
      </c>
      <c r="AO122" s="72">
        <v>37.682557694967315</v>
      </c>
      <c r="AP122" s="72">
        <v>37.628723246580215</v>
      </c>
      <c r="AQ122" s="72">
        <v>37.574888798193136</v>
      </c>
      <c r="AR122" s="72">
        <v>37.521054349806022</v>
      </c>
      <c r="AS122" s="72">
        <v>37.467219901418929</v>
      </c>
      <c r="AT122" s="72">
        <v>37.413385453031836</v>
      </c>
      <c r="AU122" s="72">
        <v>37.359551004644736</v>
      </c>
      <c r="AV122" s="72">
        <v>37.30571655625765</v>
      </c>
      <c r="AW122" s="72">
        <v>37.251882107870557</v>
      </c>
      <c r="AX122" s="72">
        <v>37.198047659483436</v>
      </c>
      <c r="AY122" s="72">
        <v>37.144213211096357</v>
      </c>
      <c r="AZ122" s="72">
        <v>37.09037876270925</v>
      </c>
      <c r="BA122" s="72">
        <v>37.036544314322157</v>
      </c>
      <c r="BB122" s="72">
        <v>36.982709865935078</v>
      </c>
      <c r="BC122" s="72">
        <v>36.928875417547964</v>
      </c>
      <c r="BD122" s="72">
        <v>36.875040969160864</v>
      </c>
      <c r="BE122" s="72">
        <v>36.821206520773771</v>
      </c>
      <c r="BF122" s="72">
        <v>36.767372072386678</v>
      </c>
      <c r="BG122" s="72">
        <v>36.713537623999571</v>
      </c>
      <c r="BH122" s="72">
        <v>36.659703175612492</v>
      </c>
      <c r="BI122" s="72">
        <v>36.605868727225385</v>
      </c>
      <c r="BJ122" s="72">
        <v>36.552034278838278</v>
      </c>
      <c r="BK122" s="72">
        <v>36.498199830451192</v>
      </c>
    </row>
    <row r="123" spans="1:63" s="3" customFormat="1" x14ac:dyDescent="0.25">
      <c r="A123" s="72"/>
      <c r="B123" s="317" t="s">
        <v>78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>
        <v>3.3360439849310026</v>
      </c>
      <c r="AJ123" s="72">
        <v>3.3313185166836901</v>
      </c>
      <c r="AK123" s="72">
        <v>3.3265930484363788</v>
      </c>
      <c r="AL123" s="72">
        <v>3.3218675801890667</v>
      </c>
      <c r="AM123" s="72">
        <v>3.3171421119417541</v>
      </c>
      <c r="AN123" s="72">
        <v>3.3124166436944438</v>
      </c>
      <c r="AO123" s="72">
        <v>3.3076911754471312</v>
      </c>
      <c r="AP123" s="72">
        <v>3.3029657071998191</v>
      </c>
      <c r="AQ123" s="72">
        <v>3.2982402389525078</v>
      </c>
      <c r="AR123" s="72">
        <v>3.2935147707051957</v>
      </c>
      <c r="AS123" s="72">
        <v>3.288789302457884</v>
      </c>
      <c r="AT123" s="72">
        <v>3.2840638342105724</v>
      </c>
      <c r="AU123" s="72">
        <v>3.2793383659632607</v>
      </c>
      <c r="AV123" s="72">
        <v>3.274612897715949</v>
      </c>
      <c r="AW123" s="72">
        <v>3.2698874294686373</v>
      </c>
      <c r="AX123" s="72">
        <v>3.2651619612213247</v>
      </c>
      <c r="AY123" s="72">
        <v>3.2604364929740139</v>
      </c>
      <c r="AZ123" s="72">
        <v>3.2557110247267014</v>
      </c>
      <c r="BA123" s="72">
        <v>3.2509855564793888</v>
      </c>
      <c r="BB123" s="72">
        <v>3.2462600882320785</v>
      </c>
      <c r="BC123" s="72">
        <v>3.2415346199847654</v>
      </c>
      <c r="BD123" s="72">
        <v>3.2368091517374542</v>
      </c>
      <c r="BE123" s="72">
        <v>3.2320836834901425</v>
      </c>
      <c r="BF123" s="72">
        <v>3.2273582152428304</v>
      </c>
      <c r="BG123" s="72">
        <v>3.2226327469955183</v>
      </c>
      <c r="BH123" s="72">
        <v>3.217907278748207</v>
      </c>
      <c r="BI123" s="72">
        <v>3.2131818105008954</v>
      </c>
      <c r="BJ123" s="72">
        <v>3.2084563422535828</v>
      </c>
      <c r="BK123" s="72">
        <v>3.203730874006272</v>
      </c>
    </row>
    <row r="124" spans="1:63" s="3" customFormat="1" x14ac:dyDescent="0.25">
      <c r="A124" s="72"/>
      <c r="B124" s="317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>
        <v>0.569080043532463</v>
      </c>
      <c r="AJ124" s="72">
        <v>0.56825425586148737</v>
      </c>
      <c r="AK124" s="72">
        <v>0.56742846819051207</v>
      </c>
      <c r="AL124" s="72">
        <v>0.56660268051953655</v>
      </c>
      <c r="AM124" s="72">
        <v>0.56577689284856092</v>
      </c>
      <c r="AN124" s="72">
        <v>0.56495110517758551</v>
      </c>
      <c r="AO124" s="72">
        <v>0.56412531750661021</v>
      </c>
      <c r="AP124" s="72">
        <v>0.56329952983563436</v>
      </c>
      <c r="AQ124" s="72">
        <v>0.56247374216465917</v>
      </c>
      <c r="AR124" s="72">
        <v>0.56164795449368365</v>
      </c>
      <c r="AS124" s="72">
        <v>0.56082216682270813</v>
      </c>
      <c r="AT124" s="72">
        <v>0.55999637915173262</v>
      </c>
      <c r="AU124" s="72">
        <v>0.55917059148075743</v>
      </c>
      <c r="AV124" s="72">
        <v>0.5583448038097818</v>
      </c>
      <c r="AW124" s="72">
        <v>0.55751901613880617</v>
      </c>
      <c r="AX124" s="72">
        <v>0.55669322846783065</v>
      </c>
      <c r="AY124" s="72">
        <v>0.55586744079685535</v>
      </c>
      <c r="AZ124" s="72">
        <v>0.55504165312587972</v>
      </c>
      <c r="BA124" s="72">
        <v>0.5542158654549042</v>
      </c>
      <c r="BB124" s="72">
        <v>0.5533900777839289</v>
      </c>
      <c r="BC124" s="72">
        <v>0.55256429011295327</v>
      </c>
      <c r="BD124" s="72">
        <v>0.55173850244197775</v>
      </c>
      <c r="BE124" s="72">
        <v>0.55091271477100234</v>
      </c>
      <c r="BF124" s="72">
        <v>0.55008692710002693</v>
      </c>
      <c r="BG124" s="72">
        <v>0.54926113942905119</v>
      </c>
      <c r="BH124" s="72">
        <v>0.5484353517580759</v>
      </c>
      <c r="BI124" s="72">
        <v>0.54760956408710038</v>
      </c>
      <c r="BJ124" s="72">
        <v>0.54678377641612463</v>
      </c>
      <c r="BK124" s="72">
        <v>0.54595798874514945</v>
      </c>
    </row>
    <row r="125" spans="1:63" s="3" customFormat="1" x14ac:dyDescent="0.25">
      <c r="A125" s="72"/>
      <c r="B125" s="317" t="s">
        <v>78</v>
      </c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>
        <v>73.857985882890574</v>
      </c>
      <c r="AJ125" s="72">
        <v>73.958591677420543</v>
      </c>
      <c r="AK125" s="72">
        <v>74.068417240860128</v>
      </c>
      <c r="AL125" s="72">
        <v>74.270519790363309</v>
      </c>
      <c r="AM125" s="72">
        <v>74.694099427195155</v>
      </c>
      <c r="AN125" s="72">
        <v>75.126898909268206</v>
      </c>
      <c r="AO125" s="72">
        <v>75.513546800740073</v>
      </c>
      <c r="AP125" s="72">
        <v>75.521264736936487</v>
      </c>
      <c r="AQ125" s="72">
        <v>75.528974016875182</v>
      </c>
      <c r="AR125" s="72">
        <v>75.536674665455109</v>
      </c>
      <c r="AS125" s="72">
        <v>75.544366707468058</v>
      </c>
      <c r="AT125" s="72">
        <v>75.552050167599447</v>
      </c>
      <c r="AU125" s="72">
        <v>75.559725070428783</v>
      </c>
      <c r="AV125" s="72">
        <v>75.567391440430328</v>
      </c>
      <c r="AW125" s="72">
        <v>75.575049301973692</v>
      </c>
      <c r="AX125" s="72">
        <v>75.582698679324395</v>
      </c>
      <c r="AY125" s="72">
        <v>75.590339596644512</v>
      </c>
      <c r="AZ125" s="72">
        <v>75.597972077993248</v>
      </c>
      <c r="BA125" s="72">
        <v>75.605596147327475</v>
      </c>
      <c r="BB125" s="72">
        <v>75.613223517046904</v>
      </c>
      <c r="BC125" s="72">
        <v>75.62083317235232</v>
      </c>
      <c r="BD125" s="72">
        <v>75.628434487730246</v>
      </c>
      <c r="BE125" s="72">
        <v>75.636027486731692</v>
      </c>
      <c r="BF125" s="72">
        <v>75.643612192808135</v>
      </c>
      <c r="BG125" s="72">
        <v>75.651188629312145</v>
      </c>
      <c r="BH125" s="72">
        <v>75.658756819498038</v>
      </c>
      <c r="BI125" s="72">
        <v>75.666316786522273</v>
      </c>
      <c r="BJ125" s="72">
        <v>75.673868553444123</v>
      </c>
      <c r="BK125" s="72">
        <v>75.68141214322614</v>
      </c>
    </row>
    <row r="126" spans="1:63" s="3" customFormat="1" x14ac:dyDescent="0.25">
      <c r="A126" s="72"/>
      <c r="B126" s="317" t="s">
        <v>78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>
        <v>22.135582481193296</v>
      </c>
      <c r="AJ126" s="72">
        <v>22.261267480219431</v>
      </c>
      <c r="AK126" s="72">
        <v>22.355377284398628</v>
      </c>
      <c r="AL126" s="72">
        <v>22.449587420099192</v>
      </c>
      <c r="AM126" s="72">
        <v>22.543896622769466</v>
      </c>
      <c r="AN126" s="72">
        <v>22.638303672981806</v>
      </c>
      <c r="AO126" s="72">
        <v>22.732807393274129</v>
      </c>
      <c r="AP126" s="72">
        <v>22.827406645229416</v>
      </c>
      <c r="AQ126" s="72">
        <v>22.922100326779741</v>
      </c>
      <c r="AR126" s="72">
        <v>23.016887369714482</v>
      </c>
      <c r="AS126" s="72">
        <v>23.111766737378957</v>
      </c>
      <c r="AT126" s="72">
        <v>23.206737422549736</v>
      </c>
      <c r="AU126" s="72">
        <v>23.301798445470922</v>
      </c>
      <c r="AV126" s="72">
        <v>23.396948852040964</v>
      </c>
      <c r="AW126" s="72">
        <v>23.492187712141003</v>
      </c>
      <c r="AX126" s="72">
        <v>23.587514118086006</v>
      </c>
      <c r="AY126" s="72">
        <v>23.682927183198672</v>
      </c>
      <c r="AZ126" s="72">
        <v>23.778426040493173</v>
      </c>
      <c r="BA126" s="72">
        <v>23.8740098414562</v>
      </c>
      <c r="BB126" s="72">
        <v>23.969677754925328</v>
      </c>
      <c r="BC126" s="72">
        <v>24.06542896605265</v>
      </c>
      <c r="BD126" s="72">
        <v>24.16126267534662</v>
      </c>
      <c r="BE126" s="72">
        <v>24.257178097790188</v>
      </c>
      <c r="BF126" s="72">
        <v>24.353174462024867</v>
      </c>
      <c r="BG126" s="72">
        <v>24.449251009599152</v>
      </c>
      <c r="BH126" s="72">
        <v>24.545406994274003</v>
      </c>
      <c r="BI126" s="72">
        <v>24.64164168138268</v>
      </c>
      <c r="BJ126" s="72">
        <v>24.737954347239338</v>
      </c>
      <c r="BK126" s="72">
        <v>24.834344278594131</v>
      </c>
    </row>
    <row r="127" spans="1:63" s="2" customFormat="1" x14ac:dyDescent="0.25">
      <c r="A127" s="73"/>
      <c r="B127" s="318" t="s">
        <v>89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>
        <f>SUM(AI111,AI112,AI113,AI117,AI121,AI125,AI126)</f>
        <v>670.61697231783194</v>
      </c>
      <c r="AJ127" s="73">
        <f t="shared" ref="AJ127:BK127" si="44">SUM(AJ111,AJ112,AJ113,AJ117,AJ121,AJ125,AJ126)</f>
        <v>669.51269496336545</v>
      </c>
      <c r="AK127" s="73">
        <f t="shared" si="44"/>
        <v>668.32258005907056</v>
      </c>
      <c r="AL127" s="73">
        <f t="shared" si="44"/>
        <v>666.9336216941839</v>
      </c>
      <c r="AM127" s="73">
        <f t="shared" si="44"/>
        <v>665.31580121067122</v>
      </c>
      <c r="AN127" s="73">
        <f t="shared" si="44"/>
        <v>663.34773322985916</v>
      </c>
      <c r="AO127" s="73">
        <f t="shared" si="44"/>
        <v>661.14637237623538</v>
      </c>
      <c r="AP127" s="73">
        <f t="shared" si="44"/>
        <v>658.4961887253537</v>
      </c>
      <c r="AQ127" s="73">
        <f t="shared" si="44"/>
        <v>655.7161667106252</v>
      </c>
      <c r="AR127" s="73">
        <f t="shared" si="44"/>
        <v>652.87945734827383</v>
      </c>
      <c r="AS127" s="73">
        <f t="shared" si="44"/>
        <v>649.85817010077528</v>
      </c>
      <c r="AT127" s="73">
        <f t="shared" si="44"/>
        <v>646.63531339549752</v>
      </c>
      <c r="AU127" s="73">
        <f t="shared" si="44"/>
        <v>643.2029092294174</v>
      </c>
      <c r="AV127" s="73">
        <f t="shared" si="44"/>
        <v>639.56115245668184</v>
      </c>
      <c r="AW127" s="73">
        <f t="shared" si="44"/>
        <v>635.71903752166747</v>
      </c>
      <c r="AX127" s="73">
        <f t="shared" si="44"/>
        <v>631.69565462884577</v>
      </c>
      <c r="AY127" s="73">
        <f t="shared" si="44"/>
        <v>627.52117524626192</v>
      </c>
      <c r="AZ127" s="73">
        <f t="shared" si="44"/>
        <v>623.23339859821624</v>
      </c>
      <c r="BA127" s="73">
        <f t="shared" si="44"/>
        <v>618.87672695384617</v>
      </c>
      <c r="BB127" s="73">
        <f t="shared" si="44"/>
        <v>614.50074531969528</v>
      </c>
      <c r="BC127" s="73">
        <f t="shared" si="44"/>
        <v>610.15504502916815</v>
      </c>
      <c r="BD127" s="73">
        <f t="shared" si="44"/>
        <v>605.88729265450149</v>
      </c>
      <c r="BE127" s="73">
        <f t="shared" si="44"/>
        <v>601.73874624856512</v>
      </c>
      <c r="BF127" s="73">
        <f t="shared" si="44"/>
        <v>597.74185918566013</v>
      </c>
      <c r="BG127" s="73">
        <f t="shared" si="44"/>
        <v>593.92001954670525</v>
      </c>
      <c r="BH127" s="73">
        <f t="shared" si="44"/>
        <v>590.28706594564937</v>
      </c>
      <c r="BI127" s="73">
        <f t="shared" si="44"/>
        <v>586.84813921741329</v>
      </c>
      <c r="BJ127" s="73">
        <f t="shared" si="44"/>
        <v>583.601018654943</v>
      </c>
      <c r="BK127" s="73">
        <f t="shared" si="44"/>
        <v>580.53771679258034</v>
      </c>
    </row>
    <row r="128" spans="1:63" s="283" customFormat="1" x14ac:dyDescent="0.25">
      <c r="A128" s="311" t="s">
        <v>47</v>
      </c>
      <c r="B128" s="277"/>
      <c r="C128" s="278"/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80"/>
      <c r="AJ128" s="281"/>
      <c r="AK128" s="282"/>
      <c r="AL128" s="282"/>
      <c r="AM128" s="282"/>
      <c r="AN128" s="282"/>
      <c r="AO128" s="282"/>
      <c r="AP128" s="282"/>
      <c r="AQ128" s="282"/>
      <c r="AR128" s="282"/>
      <c r="AS128" s="282"/>
      <c r="AT128" s="282"/>
      <c r="AU128" s="282"/>
      <c r="AV128" s="282"/>
      <c r="AW128" s="282"/>
      <c r="AX128" s="282"/>
      <c r="AY128" s="282"/>
      <c r="AZ128" s="282"/>
      <c r="BA128" s="282"/>
      <c r="BB128" s="282"/>
      <c r="BC128" s="282"/>
      <c r="BD128" s="282"/>
      <c r="BE128" s="282"/>
      <c r="BF128" s="282"/>
      <c r="BG128" s="282"/>
      <c r="BH128" s="282"/>
      <c r="BI128" s="282"/>
      <c r="BJ128" s="282"/>
      <c r="BK128" s="282"/>
    </row>
    <row r="129" spans="1:71" s="3" customFormat="1" x14ac:dyDescent="0.25">
      <c r="A129" s="28" t="s">
        <v>64</v>
      </c>
      <c r="B129" s="16"/>
      <c r="C129" s="16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1"/>
      <c r="AJ129" s="75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</row>
    <row r="130" spans="1:71" s="3" customFormat="1" x14ac:dyDescent="0.25">
      <c r="A130" s="72" t="s">
        <v>15</v>
      </c>
      <c r="B130" s="317" t="s">
        <v>78</v>
      </c>
      <c r="C130" s="72">
        <v>167.70011282282152</v>
      </c>
      <c r="D130" s="72">
        <v>173.32174261335064</v>
      </c>
      <c r="E130" s="72">
        <v>188.3262792152328</v>
      </c>
      <c r="F130" s="72">
        <v>201.25193877226263</v>
      </c>
      <c r="G130" s="72">
        <v>213.17989549923999</v>
      </c>
      <c r="H130" s="72">
        <v>225.22629312858959</v>
      </c>
      <c r="I130" s="72">
        <v>229.55098193723262</v>
      </c>
      <c r="J130" s="72">
        <v>233.80699314425266</v>
      </c>
      <c r="K130" s="72">
        <v>240.66732752701401</v>
      </c>
      <c r="L130" s="72">
        <v>248.24409350381993</v>
      </c>
      <c r="M130" s="72">
        <v>254.43644842265755</v>
      </c>
      <c r="N130" s="72">
        <v>263.72344525916594</v>
      </c>
      <c r="O130" s="72">
        <v>264.64647565515008</v>
      </c>
      <c r="P130" s="72">
        <v>265.5394331187465</v>
      </c>
      <c r="Q130" s="72">
        <v>274.20835858569922</v>
      </c>
      <c r="R130" s="72">
        <v>262.50471740229074</v>
      </c>
      <c r="S130" s="72">
        <v>297.16141931588953</v>
      </c>
      <c r="T130" s="72">
        <v>293.90489046773564</v>
      </c>
      <c r="U130" s="72">
        <v>282.3318170971724</v>
      </c>
      <c r="V130" s="72">
        <v>271.92952526253077</v>
      </c>
      <c r="W130" s="72">
        <v>271.81268107314634</v>
      </c>
      <c r="X130" s="72">
        <v>247.93837166618471</v>
      </c>
      <c r="Y130" s="72">
        <v>219.4367237041927</v>
      </c>
      <c r="Z130" s="72">
        <v>233.08034820913664</v>
      </c>
      <c r="AA130" s="72">
        <v>229.13972535140465</v>
      </c>
      <c r="AB130" s="72">
        <v>224.16573786439932</v>
      </c>
      <c r="AC130" s="72">
        <v>215.00808558017977</v>
      </c>
      <c r="AD130" s="72">
        <v>206.98143293738147</v>
      </c>
      <c r="AE130" s="72">
        <v>215.97156243247471</v>
      </c>
      <c r="AF130" s="72">
        <v>179.18864923184503</v>
      </c>
      <c r="AG130" s="72">
        <v>207.52074030742941</v>
      </c>
      <c r="AH130" s="72">
        <v>207.18104558465319</v>
      </c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</row>
    <row r="131" spans="1:71" s="3" customFormat="1" x14ac:dyDescent="0.25">
      <c r="A131" s="72" t="s">
        <v>16</v>
      </c>
      <c r="B131" s="317" t="s">
        <v>78</v>
      </c>
      <c r="C131" s="72">
        <v>0</v>
      </c>
      <c r="D131" s="72">
        <v>0</v>
      </c>
      <c r="E131" s="72">
        <v>0</v>
      </c>
      <c r="F131" s="72">
        <v>0</v>
      </c>
      <c r="G131" s="72">
        <v>0</v>
      </c>
      <c r="H131" s="72">
        <v>0.35119999999999996</v>
      </c>
      <c r="I131" s="72">
        <v>0.35119999999999996</v>
      </c>
      <c r="J131" s="72">
        <v>0.35119999999999996</v>
      </c>
      <c r="K131" s="72">
        <v>0.35119999999999996</v>
      </c>
      <c r="L131" s="72">
        <v>0.35119999999999996</v>
      </c>
      <c r="M131" s="72">
        <v>0.35119999999999996</v>
      </c>
      <c r="N131" s="72">
        <v>0.35119999999999996</v>
      </c>
      <c r="O131" s="72">
        <v>0.35119999999999996</v>
      </c>
      <c r="P131" s="72">
        <v>0.52679999999999993</v>
      </c>
      <c r="Q131" s="72">
        <v>0.52679999999999993</v>
      </c>
      <c r="R131" s="72">
        <v>0.878</v>
      </c>
      <c r="S131" s="72">
        <v>1.4047999999999998</v>
      </c>
      <c r="T131" s="72">
        <v>1.756</v>
      </c>
      <c r="U131" s="72">
        <v>1.8625891999999999</v>
      </c>
      <c r="V131" s="72">
        <v>2.2367794543999997</v>
      </c>
      <c r="W131" s="72">
        <v>2.6769409079200002</v>
      </c>
      <c r="X131" s="72">
        <v>2.5077241083999997</v>
      </c>
      <c r="Y131" s="72">
        <v>1.9630763</v>
      </c>
      <c r="Z131" s="72">
        <v>2.6282052</v>
      </c>
      <c r="AA131" s="72">
        <v>3.5365840000000004</v>
      </c>
      <c r="AB131" s="72">
        <v>3.7405258400000001</v>
      </c>
      <c r="AC131" s="72">
        <v>4.005311324</v>
      </c>
      <c r="AD131" s="72">
        <v>3.8114029168000005</v>
      </c>
      <c r="AE131" s="72">
        <v>4.2153498204000002</v>
      </c>
      <c r="AF131" s="72">
        <v>4.1906804963599997</v>
      </c>
      <c r="AG131" s="72">
        <v>5.6001363352000011</v>
      </c>
      <c r="AH131" s="72">
        <v>5.4946010899999997</v>
      </c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</row>
    <row r="132" spans="1:71" s="3" customFormat="1" x14ac:dyDescent="0.25">
      <c r="A132" s="72" t="s">
        <v>26</v>
      </c>
      <c r="B132" s="317" t="s">
        <v>78</v>
      </c>
      <c r="C132" s="72">
        <v>15.600052964345515</v>
      </c>
      <c r="D132" s="72">
        <v>15.482561392970339</v>
      </c>
      <c r="E132" s="72">
        <v>15.090417015446921</v>
      </c>
      <c r="F132" s="72">
        <v>12.969726427709464</v>
      </c>
      <c r="G132" s="72">
        <v>11.998726195395655</v>
      </c>
      <c r="H132" s="72">
        <v>10.652491415063672</v>
      </c>
      <c r="I132" s="72">
        <v>9.5904339991834107</v>
      </c>
      <c r="J132" s="72">
        <v>9.2159920304327336</v>
      </c>
      <c r="K132" s="72">
        <v>7.8716958547851945</v>
      </c>
      <c r="L132" s="72">
        <v>6.5162739195936084</v>
      </c>
      <c r="M132" s="72">
        <v>6.260771279389818</v>
      </c>
      <c r="N132" s="72">
        <v>5.7366936821994381</v>
      </c>
      <c r="O132" s="72">
        <v>5.3423629461557942</v>
      </c>
      <c r="P132" s="72">
        <v>4.6138064720172016</v>
      </c>
      <c r="Q132" s="72">
        <v>6.9203627534090515</v>
      </c>
      <c r="R132" s="72">
        <v>5.5573345470239897</v>
      </c>
      <c r="S132" s="72">
        <v>5.7497759114371663</v>
      </c>
      <c r="T132" s="72">
        <v>8.7305811954460175</v>
      </c>
      <c r="U132" s="72">
        <v>7.018919753655064</v>
      </c>
      <c r="V132" s="72">
        <v>6.9010512572312743</v>
      </c>
      <c r="W132" s="72">
        <v>6.6899681626095795</v>
      </c>
      <c r="X132" s="72">
        <v>7.3850005751473908</v>
      </c>
      <c r="Y132" s="72">
        <v>7.1131856831429161</v>
      </c>
      <c r="Z132" s="72">
        <v>6.0870657461533337</v>
      </c>
      <c r="AA132" s="72">
        <v>8.2343240362550105</v>
      </c>
      <c r="AB132" s="72">
        <v>7.5686363171544144</v>
      </c>
      <c r="AC132" s="72">
        <v>8.1470449380097314</v>
      </c>
      <c r="AD132" s="72">
        <v>8.5611423208870931</v>
      </c>
      <c r="AE132" s="72">
        <v>7.568719307270765</v>
      </c>
      <c r="AF132" s="72">
        <v>9.992911793489851</v>
      </c>
      <c r="AG132" s="72">
        <v>6.9796963079934322</v>
      </c>
      <c r="AH132" s="72">
        <v>6.9468163890165657</v>
      </c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</row>
    <row r="133" spans="1:71" s="3" customFormat="1" x14ac:dyDescent="0.25">
      <c r="A133" s="72" t="s">
        <v>14</v>
      </c>
      <c r="B133" s="317" t="s">
        <v>78</v>
      </c>
      <c r="C133" s="72">
        <v>60.293489661101248</v>
      </c>
      <c r="D133" s="72">
        <v>63.550820339638861</v>
      </c>
      <c r="E133" s="72">
        <v>62.86513112678724</v>
      </c>
      <c r="F133" s="72">
        <v>67.105597982759519</v>
      </c>
      <c r="G133" s="72">
        <v>62.437877516984003</v>
      </c>
      <c r="H133" s="72">
        <v>64.784933690697841</v>
      </c>
      <c r="I133" s="72">
        <v>77.24679308938525</v>
      </c>
      <c r="J133" s="72">
        <v>81.686490771531041</v>
      </c>
      <c r="K133" s="72">
        <v>67.018848702239239</v>
      </c>
      <c r="L133" s="72">
        <v>68.769880936506937</v>
      </c>
      <c r="M133" s="72">
        <v>75.220462951835003</v>
      </c>
      <c r="N133" s="72">
        <v>75.532163234121043</v>
      </c>
      <c r="O133" s="72">
        <v>88.396647421723713</v>
      </c>
      <c r="P133" s="72">
        <v>81.826763629764741</v>
      </c>
      <c r="Q133" s="72">
        <v>74.008198174913986</v>
      </c>
      <c r="R133" s="72">
        <v>70.816208149391656</v>
      </c>
      <c r="S133" s="72">
        <v>62.704602081303349</v>
      </c>
      <c r="T133" s="72">
        <v>66.06018635757593</v>
      </c>
      <c r="U133" s="72">
        <v>59.687059525299993</v>
      </c>
      <c r="V133" s="72">
        <v>55.837257316911746</v>
      </c>
      <c r="W133" s="72">
        <v>53.308000870025708</v>
      </c>
      <c r="X133" s="72">
        <v>55.672372507097293</v>
      </c>
      <c r="Y133" s="72">
        <v>64.044804279864962</v>
      </c>
      <c r="Z133" s="72">
        <v>61.075929505220344</v>
      </c>
      <c r="AA133" s="72">
        <v>48.241650208407499</v>
      </c>
      <c r="AB133" s="72">
        <v>54.012047505867884</v>
      </c>
      <c r="AC133" s="72">
        <v>47.460463858302958</v>
      </c>
      <c r="AD133" s="72">
        <v>50.622158770275348</v>
      </c>
      <c r="AE133" s="72">
        <v>52.449303838562557</v>
      </c>
      <c r="AF133" s="72">
        <v>47.738458458839631</v>
      </c>
      <c r="AG133" s="72">
        <v>45.551062632414457</v>
      </c>
      <c r="AH133" s="72">
        <v>48.855868876296313</v>
      </c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</row>
    <row r="134" spans="1:71" s="2" customFormat="1" x14ac:dyDescent="0.25">
      <c r="A134" s="73" t="s">
        <v>4</v>
      </c>
      <c r="B134" s="318" t="s">
        <v>89</v>
      </c>
      <c r="C134" s="73">
        <v>243.59365544826829</v>
      </c>
      <c r="D134" s="73">
        <v>252.35512434595984</v>
      </c>
      <c r="E134" s="73">
        <v>266.28182735746697</v>
      </c>
      <c r="F134" s="73">
        <v>281.3272631827316</v>
      </c>
      <c r="G134" s="73">
        <v>287.61649921161961</v>
      </c>
      <c r="H134" s="73">
        <v>301.01491823435111</v>
      </c>
      <c r="I134" s="73">
        <v>316.73940902580125</v>
      </c>
      <c r="J134" s="73">
        <v>325.06067594621646</v>
      </c>
      <c r="K134" s="73">
        <v>315.90907208403848</v>
      </c>
      <c r="L134" s="73">
        <v>323.88144835992046</v>
      </c>
      <c r="M134" s="73">
        <v>336.26888265388243</v>
      </c>
      <c r="N134" s="73">
        <v>345.34350217548638</v>
      </c>
      <c r="O134" s="73">
        <v>358.73668602302962</v>
      </c>
      <c r="P134" s="73">
        <v>352.50680322052841</v>
      </c>
      <c r="Q134" s="73">
        <v>355.6637195140222</v>
      </c>
      <c r="R134" s="73">
        <v>339.75626009870632</v>
      </c>
      <c r="S134" s="73">
        <v>367.02059730863004</v>
      </c>
      <c r="T134" s="73">
        <v>370.45165802075758</v>
      </c>
      <c r="U134" s="73">
        <v>350.90038557612746</v>
      </c>
      <c r="V134" s="73">
        <v>336.90461329107382</v>
      </c>
      <c r="W134" s="73">
        <v>334.48759101370166</v>
      </c>
      <c r="X134" s="73">
        <v>313.50346885682939</v>
      </c>
      <c r="Y134" s="73">
        <v>292.55778996720062</v>
      </c>
      <c r="Z134" s="73">
        <v>302.87154866051031</v>
      </c>
      <c r="AA134" s="73">
        <v>289.15228359606715</v>
      </c>
      <c r="AB134" s="73">
        <v>289.48694752742165</v>
      </c>
      <c r="AC134" s="73">
        <v>274.62090570049247</v>
      </c>
      <c r="AD134" s="73">
        <v>269.97613694534391</v>
      </c>
      <c r="AE134" s="73">
        <v>280.20493539870802</v>
      </c>
      <c r="AF134" s="73">
        <v>241.11069998053449</v>
      </c>
      <c r="AG134" s="73">
        <v>265.65163558303732</v>
      </c>
      <c r="AH134" s="73">
        <v>268.4783319399661</v>
      </c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</row>
    <row r="135" spans="1:71" s="3" customFormat="1" x14ac:dyDescent="0.25">
      <c r="A135" s="28" t="s">
        <v>170</v>
      </c>
      <c r="B135" s="16"/>
      <c r="C135" s="16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1"/>
      <c r="AJ135" s="75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</row>
    <row r="136" spans="1:71" s="3" customFormat="1" x14ac:dyDescent="0.25">
      <c r="A136" s="72" t="s">
        <v>15</v>
      </c>
      <c r="B136" s="317" t="s">
        <v>78</v>
      </c>
      <c r="C136" s="16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>
        <v>200.25544673765086</v>
      </c>
      <c r="AJ136" s="72">
        <v>191.15232859390801</v>
      </c>
      <c r="AK136" s="72">
        <v>184.04533441730635</v>
      </c>
      <c r="AL136" s="72">
        <v>171.74217733019509</v>
      </c>
      <c r="AM136" s="72">
        <v>160.60784964567489</v>
      </c>
      <c r="AN136" s="72">
        <v>152.54887971420868</v>
      </c>
      <c r="AO136" s="72">
        <v>149.81714249887301</v>
      </c>
      <c r="AP136" s="72">
        <v>150.39488077737167</v>
      </c>
      <c r="AQ136" s="72">
        <v>150.41420201169257</v>
      </c>
      <c r="AR136" s="72">
        <v>144.02229692995388</v>
      </c>
      <c r="AS136" s="72">
        <v>142.1185980338764</v>
      </c>
      <c r="AT136" s="72">
        <v>140.79545809079781</v>
      </c>
      <c r="AU136" s="72">
        <v>139.98793294409899</v>
      </c>
      <c r="AV136" s="72">
        <v>139.63719202510245</v>
      </c>
      <c r="AW136" s="72">
        <v>139.44944365018856</v>
      </c>
      <c r="AX136" s="72">
        <v>135.95279376024462</v>
      </c>
      <c r="AY136" s="72">
        <v>132.77487076852887</v>
      </c>
      <c r="AZ136" s="72">
        <v>129.88084384253995</v>
      </c>
      <c r="BA136" s="72">
        <v>127.24039019719484</v>
      </c>
      <c r="BB136" s="72">
        <v>124.82653062131614</v>
      </c>
      <c r="BC136" s="72">
        <v>122.61573426997427</v>
      </c>
      <c r="BD136" s="72">
        <v>120.58709152963392</v>
      </c>
      <c r="BE136" s="72">
        <v>118.72190928771107</v>
      </c>
      <c r="BF136" s="72">
        <v>117.00411795258189</v>
      </c>
      <c r="BG136" s="72">
        <v>115.41941791539161</v>
      </c>
      <c r="BH136" s="72">
        <v>113.95520209847656</v>
      </c>
      <c r="BI136" s="72">
        <v>112.60039376325199</v>
      </c>
      <c r="BJ136" s="72">
        <v>111.34562888565659</v>
      </c>
      <c r="BK136" s="72">
        <v>110.18210301128181</v>
      </c>
    </row>
    <row r="137" spans="1:71" s="3" customFormat="1" x14ac:dyDescent="0.25">
      <c r="A137" s="72" t="s">
        <v>16</v>
      </c>
      <c r="B137" s="317" t="s">
        <v>78</v>
      </c>
      <c r="C137" s="16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>
        <v>5.899912467447531</v>
      </c>
      <c r="AJ137" s="72">
        <v>8.0587117432193498</v>
      </c>
      <c r="AK137" s="72">
        <v>10.537084133102834</v>
      </c>
      <c r="AL137" s="72">
        <v>11.806966726572442</v>
      </c>
      <c r="AM137" s="72">
        <v>12.55835003840202</v>
      </c>
      <c r="AN137" s="72">
        <v>12.543595287642038</v>
      </c>
      <c r="AO137" s="72">
        <v>12.544345252295418</v>
      </c>
      <c r="AP137" s="72">
        <v>12.588110895562727</v>
      </c>
      <c r="AQ137" s="72">
        <v>12.694210235764428</v>
      </c>
      <c r="AR137" s="72">
        <v>12.826350771286199</v>
      </c>
      <c r="AS137" s="72">
        <v>12.96987689776965</v>
      </c>
      <c r="AT137" s="72">
        <v>13.118716640394007</v>
      </c>
      <c r="AU137" s="72">
        <v>13.270270914025255</v>
      </c>
      <c r="AV137" s="72">
        <v>13.421468924903854</v>
      </c>
      <c r="AW137" s="72">
        <v>13.571911643268924</v>
      </c>
      <c r="AX137" s="72">
        <v>13.720576858997026</v>
      </c>
      <c r="AY137" s="72">
        <v>13.867280549404628</v>
      </c>
      <c r="AZ137" s="72">
        <v>14.012006987629956</v>
      </c>
      <c r="BA137" s="72">
        <v>14.153889824178259</v>
      </c>
      <c r="BB137" s="72">
        <v>14.293078336340727</v>
      </c>
      <c r="BC137" s="72">
        <v>14.429153744343994</v>
      </c>
      <c r="BD137" s="72">
        <v>14.561636780915796</v>
      </c>
      <c r="BE137" s="72">
        <v>14.69130258581032</v>
      </c>
      <c r="BF137" s="72">
        <v>14.81807335978934</v>
      </c>
      <c r="BG137" s="72">
        <v>14.942158014247338</v>
      </c>
      <c r="BH137" s="72">
        <v>15.063882534339614</v>
      </c>
      <c r="BI137" s="72">
        <v>15.184268032966669</v>
      </c>
      <c r="BJ137" s="72">
        <v>15.302668044257423</v>
      </c>
      <c r="BK137" s="72">
        <v>15.420747830623993</v>
      </c>
    </row>
    <row r="138" spans="1:71" s="3" customFormat="1" x14ac:dyDescent="0.25">
      <c r="A138" s="72" t="s">
        <v>26</v>
      </c>
      <c r="B138" s="317" t="s">
        <v>78</v>
      </c>
      <c r="C138" s="16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>
        <v>7.2388528128646694</v>
      </c>
      <c r="AJ138" s="72">
        <v>7.8861306127688078</v>
      </c>
      <c r="AK138" s="72">
        <v>7.8861306127688078</v>
      </c>
      <c r="AL138" s="72">
        <v>7.8861306127688078</v>
      </c>
      <c r="AM138" s="72">
        <v>7.8861306127688078</v>
      </c>
      <c r="AN138" s="72">
        <v>7.8861306127688078</v>
      </c>
      <c r="AO138" s="72">
        <v>7.8861306127688078</v>
      </c>
      <c r="AP138" s="72">
        <v>7.8861306127688078</v>
      </c>
      <c r="AQ138" s="72">
        <v>7.8861306127688078</v>
      </c>
      <c r="AR138" s="72">
        <v>7.8861306127688078</v>
      </c>
      <c r="AS138" s="72">
        <v>7.8861306127688078</v>
      </c>
      <c r="AT138" s="72">
        <v>7.8861306127688078</v>
      </c>
      <c r="AU138" s="72">
        <v>7.8861306127688078</v>
      </c>
      <c r="AV138" s="72">
        <v>7.8861306127688078</v>
      </c>
      <c r="AW138" s="72">
        <v>7.8861306127688078</v>
      </c>
      <c r="AX138" s="72">
        <v>7.8861306127688078</v>
      </c>
      <c r="AY138" s="72">
        <v>7.8861306127688078</v>
      </c>
      <c r="AZ138" s="72">
        <v>7.8861306127688078</v>
      </c>
      <c r="BA138" s="72">
        <v>7.8861306127688078</v>
      </c>
      <c r="BB138" s="72">
        <v>7.925773814241829</v>
      </c>
      <c r="BC138" s="72">
        <v>7.9654170157148503</v>
      </c>
      <c r="BD138" s="72">
        <v>8.0050602171878715</v>
      </c>
      <c r="BE138" s="72">
        <v>8.044703418660891</v>
      </c>
      <c r="BF138" s="72">
        <v>8.0843466201339123</v>
      </c>
      <c r="BG138" s="72">
        <v>8.1239898216069335</v>
      </c>
      <c r="BH138" s="72">
        <v>8.1636330230799548</v>
      </c>
      <c r="BI138" s="72">
        <v>8.2032762245529742</v>
      </c>
      <c r="BJ138" s="72">
        <v>8.2429194260259955</v>
      </c>
      <c r="BK138" s="72">
        <v>8.2825626274990167</v>
      </c>
    </row>
    <row r="139" spans="1:71" s="3" customFormat="1" x14ac:dyDescent="0.25">
      <c r="A139" s="72" t="s">
        <v>14</v>
      </c>
      <c r="B139" s="317" t="s">
        <v>78</v>
      </c>
      <c r="C139" s="16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>
        <v>48.939652847419588</v>
      </c>
      <c r="AJ139" s="72">
        <v>49.618768866370914</v>
      </c>
      <c r="AK139" s="72">
        <v>50.386157266085505</v>
      </c>
      <c r="AL139" s="72">
        <v>51.246692448952373</v>
      </c>
      <c r="AM139" s="72">
        <v>52.232819655873278</v>
      </c>
      <c r="AN139" s="72">
        <v>52.156022491843203</v>
      </c>
      <c r="AO139" s="72">
        <v>52.100931650951622</v>
      </c>
      <c r="AP139" s="72">
        <v>52.10524758917596</v>
      </c>
      <c r="AQ139" s="72">
        <v>52.195094056819769</v>
      </c>
      <c r="AR139" s="72">
        <v>52.320203779246484</v>
      </c>
      <c r="AS139" s="72">
        <v>52.460317521526832</v>
      </c>
      <c r="AT139" s="72">
        <v>52.607057404554723</v>
      </c>
      <c r="AU139" s="72">
        <v>52.756843789075731</v>
      </c>
      <c r="AV139" s="72">
        <v>52.905487735536838</v>
      </c>
      <c r="AW139" s="72">
        <v>53.05245610617672</v>
      </c>
      <c r="AX139" s="72">
        <v>53.196377975323472</v>
      </c>
      <c r="AY139" s="72">
        <v>53.337024855365115</v>
      </c>
      <c r="AZ139" s="72">
        <v>53.474396746301665</v>
      </c>
      <c r="BA139" s="72">
        <v>53.607351210073162</v>
      </c>
      <c r="BB139" s="72">
        <v>53.736116734291627</v>
      </c>
      <c r="BC139" s="72">
        <v>53.860160181195738</v>
      </c>
      <c r="BD139" s="72">
        <v>53.978872250486901</v>
      </c>
      <c r="BE139" s="72">
        <v>54.093319217687679</v>
      </c>
      <c r="BF139" s="72">
        <v>54.203424920260758</v>
      </c>
      <c r="BG139" s="72">
        <v>54.309494008355443</v>
      </c>
      <c r="BH139" s="72">
        <v>54.411983457195703</v>
      </c>
      <c r="BI139" s="72">
        <v>54.512264192453458</v>
      </c>
      <c r="BJ139" s="72">
        <v>54.609498426218082</v>
      </c>
      <c r="BK139" s="72">
        <v>54.705894872072108</v>
      </c>
    </row>
    <row r="140" spans="1:71" s="2" customFormat="1" x14ac:dyDescent="0.25">
      <c r="A140" s="73" t="s">
        <v>4</v>
      </c>
      <c r="B140" s="318" t="s">
        <v>89</v>
      </c>
      <c r="C140" s="17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>
        <v>262.33386486538268</v>
      </c>
      <c r="AJ140" s="73">
        <v>256.71593981626711</v>
      </c>
      <c r="AK140" s="73">
        <v>252.8547064292635</v>
      </c>
      <c r="AL140" s="73">
        <v>242.68196711848873</v>
      </c>
      <c r="AM140" s="73">
        <v>233.28514995271897</v>
      </c>
      <c r="AN140" s="73">
        <v>225.13462810646271</v>
      </c>
      <c r="AO140" s="73">
        <v>222.34855001488884</v>
      </c>
      <c r="AP140" s="73">
        <v>222.97436987487913</v>
      </c>
      <c r="AQ140" s="73">
        <v>223.18963691704556</v>
      </c>
      <c r="AR140" s="73">
        <v>217.05498209325538</v>
      </c>
      <c r="AS140" s="73">
        <v>215.43492306594166</v>
      </c>
      <c r="AT140" s="73">
        <v>214.40736274851534</v>
      </c>
      <c r="AU140" s="73">
        <v>213.90117825996876</v>
      </c>
      <c r="AV140" s="73">
        <v>213.85027929831193</v>
      </c>
      <c r="AW140" s="73">
        <v>213.95994201240299</v>
      </c>
      <c r="AX140" s="73">
        <v>210.75587920733392</v>
      </c>
      <c r="AY140" s="73">
        <v>207.86530678606741</v>
      </c>
      <c r="AZ140" s="73">
        <v>205.25337818924035</v>
      </c>
      <c r="BA140" s="73">
        <v>202.88776184421505</v>
      </c>
      <c r="BB140" s="73">
        <v>200.7814995061903</v>
      </c>
      <c r="BC140" s="73">
        <v>198.87046521122886</v>
      </c>
      <c r="BD140" s="73">
        <v>197.13266077822448</v>
      </c>
      <c r="BE140" s="73">
        <v>195.55123450986997</v>
      </c>
      <c r="BF140" s="73">
        <v>194.10996285276593</v>
      </c>
      <c r="BG140" s="73">
        <v>192.79505975960132</v>
      </c>
      <c r="BH140" s="73">
        <v>191.59470111309184</v>
      </c>
      <c r="BI140" s="73">
        <v>190.50020221322507</v>
      </c>
      <c r="BJ140" s="73">
        <v>189.50071478215807</v>
      </c>
      <c r="BK140" s="73">
        <v>188.59130834147692</v>
      </c>
    </row>
    <row r="141" spans="1:71" s="61" customFormat="1" x14ac:dyDescent="0.25">
      <c r="A141" s="58" t="s">
        <v>46</v>
      </c>
      <c r="B141" s="58"/>
      <c r="C141" s="92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71" s="3" customFormat="1" x14ac:dyDescent="0.25">
      <c r="A142" s="28" t="s">
        <v>64</v>
      </c>
      <c r="B142" s="16"/>
      <c r="C142" s="16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M142" s="28" t="s">
        <v>116</v>
      </c>
      <c r="BN142" s="28">
        <v>1990</v>
      </c>
      <c r="BO142" s="28">
        <v>2005</v>
      </c>
      <c r="BP142" s="28">
        <v>2020</v>
      </c>
      <c r="BQ142" s="28">
        <v>2021</v>
      </c>
      <c r="BR142" s="28">
        <v>2040</v>
      </c>
      <c r="BS142" s="28">
        <v>2050</v>
      </c>
    </row>
    <row r="143" spans="1:71" s="3" customFormat="1" x14ac:dyDescent="0.25">
      <c r="A143" s="72" t="s">
        <v>48</v>
      </c>
      <c r="B143" s="317" t="s">
        <v>78</v>
      </c>
      <c r="C143" s="72">
        <v>-29.275249178376647</v>
      </c>
      <c r="D143" s="72">
        <v>-30.526158152288378</v>
      </c>
      <c r="E143" s="72">
        <v>-35.056948385464075</v>
      </c>
      <c r="F143" s="72">
        <v>-40.129796542074573</v>
      </c>
      <c r="G143" s="72">
        <v>-42.975965881833353</v>
      </c>
      <c r="H143" s="72">
        <v>-52.881184490517164</v>
      </c>
      <c r="I143" s="72">
        <v>-56.947653278712217</v>
      </c>
      <c r="J143" s="72">
        <v>-63.813061672837414</v>
      </c>
      <c r="K143" s="72">
        <v>-72.158470686205817</v>
      </c>
      <c r="L143" s="72">
        <v>-78.341188351478451</v>
      </c>
      <c r="M143" s="72">
        <v>-89.353864413062496</v>
      </c>
      <c r="N143" s="72">
        <v>-94.750851309943613</v>
      </c>
      <c r="O143" s="72">
        <v>-103.79004329177077</v>
      </c>
      <c r="P143" s="72">
        <v>-114.24532501854831</v>
      </c>
      <c r="Q143" s="72">
        <v>-120.4220461066152</v>
      </c>
      <c r="R143" s="72">
        <v>-139.53283084612821</v>
      </c>
      <c r="S143" s="72">
        <v>-146.02989257637694</v>
      </c>
      <c r="T143" s="72">
        <v>-254.3766903273322</v>
      </c>
      <c r="U143" s="72">
        <v>-257.95613532119734</v>
      </c>
      <c r="V143" s="72">
        <v>-270.78659379846266</v>
      </c>
      <c r="W143" s="72">
        <v>-293.28320862576192</v>
      </c>
      <c r="X143" s="72">
        <v>-320.47278807024912</v>
      </c>
      <c r="Y143" s="72">
        <v>-331.42877177339551</v>
      </c>
      <c r="Z143" s="72">
        <v>-349.1103408038573</v>
      </c>
      <c r="AA143" s="72">
        <v>-372.70908898153158</v>
      </c>
      <c r="AB143" s="72">
        <v>-397.63056947950906</v>
      </c>
      <c r="AC143" s="72">
        <v>-421.37229350850288</v>
      </c>
      <c r="AD143" s="72">
        <v>-459.46432879353944</v>
      </c>
      <c r="AE143" s="72">
        <v>-488.70796294203728</v>
      </c>
      <c r="AF143" s="72">
        <v>-489.68982564132403</v>
      </c>
      <c r="AG143" s="72">
        <v>-492.90740182377704</v>
      </c>
      <c r="AH143" s="72">
        <v>-508.96217200365254</v>
      </c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N143" s="72">
        <v>-29.275248028930598</v>
      </c>
      <c r="BO143" s="72">
        <v>-139.53281245499616</v>
      </c>
      <c r="BP143" s="72">
        <v>-492.98830300987777</v>
      </c>
      <c r="BQ143" s="72">
        <v>-509.45355912992909</v>
      </c>
      <c r="BR143" s="72"/>
      <c r="BS143" s="72"/>
    </row>
    <row r="144" spans="1:71" s="3" customFormat="1" x14ac:dyDescent="0.25">
      <c r="A144" s="72" t="s">
        <v>49</v>
      </c>
      <c r="B144" s="317" t="s">
        <v>78</v>
      </c>
      <c r="C144" s="72">
        <v>1990.6143684112997</v>
      </c>
      <c r="D144" s="72">
        <v>1991.4881555373613</v>
      </c>
      <c r="E144" s="72">
        <v>1991.7389827141185</v>
      </c>
      <c r="F144" s="72">
        <v>1992.0143831092089</v>
      </c>
      <c r="G144" s="72">
        <v>1992.3007731403734</v>
      </c>
      <c r="H144" s="72">
        <v>1992.5730320023565</v>
      </c>
      <c r="I144" s="72">
        <v>1992.8269767514719</v>
      </c>
      <c r="J144" s="72">
        <v>1993.1124356154085</v>
      </c>
      <c r="K144" s="72">
        <v>1993.3889047891464</v>
      </c>
      <c r="L144" s="72">
        <v>1993.7127074743123</v>
      </c>
      <c r="M144" s="72">
        <v>1994.0171033734136</v>
      </c>
      <c r="N144" s="72">
        <v>1994.3740549626332</v>
      </c>
      <c r="O144" s="72">
        <v>1994.7375034034592</v>
      </c>
      <c r="P144" s="72">
        <v>1995.1030092210199</v>
      </c>
      <c r="Q144" s="72">
        <v>1995.4386145586714</v>
      </c>
      <c r="R144" s="72">
        <v>1995.8294427645906</v>
      </c>
      <c r="S144" s="72">
        <v>1996.2743134683944</v>
      </c>
      <c r="T144" s="72">
        <v>1996.6742325513421</v>
      </c>
      <c r="U144" s="72">
        <v>1997.127177386541</v>
      </c>
      <c r="V144" s="72">
        <v>1997.6054513949769</v>
      </c>
      <c r="W144" s="72">
        <v>1998.0895603736144</v>
      </c>
      <c r="X144" s="72">
        <v>1998.5722579741798</v>
      </c>
      <c r="Y144" s="72">
        <v>1999.0535484984616</v>
      </c>
      <c r="Z144" s="72">
        <v>1999.5334362286101</v>
      </c>
      <c r="AA144" s="72">
        <v>2000.0119254272583</v>
      </c>
      <c r="AB144" s="72">
        <v>2000.5947303376399</v>
      </c>
      <c r="AC144" s="72">
        <v>2000.7509585170401</v>
      </c>
      <c r="AD144" s="72">
        <v>2001.4390441702435</v>
      </c>
      <c r="AE144" s="72">
        <v>2001.9119814829862</v>
      </c>
      <c r="AF144" s="72">
        <v>2002.383541288737</v>
      </c>
      <c r="AG144" s="72">
        <v>2002.8965633526318</v>
      </c>
      <c r="AH144" s="72">
        <v>2003.3206143158573</v>
      </c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N144" s="72">
        <v>1990.6143684112978</v>
      </c>
      <c r="BO144" s="72">
        <v>1995.829442764589</v>
      </c>
      <c r="BP144" s="72">
        <v>2002.8965633526291</v>
      </c>
      <c r="BQ144" s="72">
        <v>2003.3206143158559</v>
      </c>
      <c r="BR144" s="72"/>
      <c r="BS144" s="72"/>
    </row>
    <row r="145" spans="1:72" s="3" customFormat="1" x14ac:dyDescent="0.25">
      <c r="A145" s="72" t="s">
        <v>53</v>
      </c>
      <c r="B145" s="317" t="s">
        <v>78</v>
      </c>
      <c r="C145" s="72">
        <v>5420.4580995323122</v>
      </c>
      <c r="D145" s="72">
        <v>5419.1844829235552</v>
      </c>
      <c r="E145" s="72">
        <v>5416.2751624302527</v>
      </c>
      <c r="F145" s="72">
        <v>5415.0207438024845</v>
      </c>
      <c r="G145" s="72">
        <v>5414.1583797023568</v>
      </c>
      <c r="H145" s="72">
        <v>5414.7793380092999</v>
      </c>
      <c r="I145" s="72">
        <v>5413.5800419622301</v>
      </c>
      <c r="J145" s="72">
        <v>5421.0621499861863</v>
      </c>
      <c r="K145" s="72">
        <v>5435.7519617661046</v>
      </c>
      <c r="L145" s="72">
        <v>5454.8073929321317</v>
      </c>
      <c r="M145" s="72">
        <v>5486.2897807374902</v>
      </c>
      <c r="N145" s="72">
        <v>5508.0776186696376</v>
      </c>
      <c r="O145" s="72">
        <v>5540.0376858152777</v>
      </c>
      <c r="P145" s="72">
        <v>5553.3837243566832</v>
      </c>
      <c r="Q145" s="72">
        <v>5564.6493234845702</v>
      </c>
      <c r="R145" s="72">
        <v>5589.3745877800229</v>
      </c>
      <c r="S145" s="72">
        <v>5665.172539411963</v>
      </c>
      <c r="T145" s="72">
        <v>5688.6167318166226</v>
      </c>
      <c r="U145" s="72">
        <v>5741.1998448635277</v>
      </c>
      <c r="V145" s="72">
        <v>5745.5595629153804</v>
      </c>
      <c r="W145" s="72">
        <v>5747.4879143390317</v>
      </c>
      <c r="X145" s="72">
        <v>5749.3436065093938</v>
      </c>
      <c r="Y145" s="72">
        <v>5755.6060559391517</v>
      </c>
      <c r="Z145" s="72">
        <v>5761.1466351849504</v>
      </c>
      <c r="AA145" s="72">
        <v>5765.931398363562</v>
      </c>
      <c r="AB145" s="72">
        <v>5768.6722700974206</v>
      </c>
      <c r="AC145" s="72">
        <v>5765.095619406904</v>
      </c>
      <c r="AD145" s="72">
        <v>5764.4829991899542</v>
      </c>
      <c r="AE145" s="72">
        <v>5768.7058397189758</v>
      </c>
      <c r="AF145" s="72">
        <v>5772.2569012709519</v>
      </c>
      <c r="AG145" s="72">
        <v>5775.9869231195389</v>
      </c>
      <c r="AH145" s="72">
        <v>5773.5812002865287</v>
      </c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N145" s="72">
        <v>5420.3920188355996</v>
      </c>
      <c r="BO145" s="72">
        <v>5589.2846527323336</v>
      </c>
      <c r="BP145" s="72">
        <v>5775.8891417850946</v>
      </c>
      <c r="BQ145" s="72">
        <v>5773.4834421655723</v>
      </c>
      <c r="BR145" s="72"/>
      <c r="BS145" s="72"/>
    </row>
    <row r="146" spans="1:72" s="3" customFormat="1" x14ac:dyDescent="0.25">
      <c r="A146" s="72" t="s">
        <v>50</v>
      </c>
      <c r="B146" s="317" t="s">
        <v>78</v>
      </c>
      <c r="C146" s="72">
        <v>2205.9674638287825</v>
      </c>
      <c r="D146" s="72">
        <v>2215.461827056225</v>
      </c>
      <c r="E146" s="72">
        <v>2214.695594121521</v>
      </c>
      <c r="F146" s="72">
        <v>2213.945585186817</v>
      </c>
      <c r="G146" s="72">
        <v>2212.6682851392497</v>
      </c>
      <c r="H146" s="72">
        <v>2210.86303722309</v>
      </c>
      <c r="I146" s="72">
        <v>2212.8900856959931</v>
      </c>
      <c r="J146" s="72">
        <v>2210.0354240864558</v>
      </c>
      <c r="K146" s="72">
        <v>2206.0102294443932</v>
      </c>
      <c r="L146" s="72">
        <v>2201.1806516500237</v>
      </c>
      <c r="M146" s="72">
        <v>2194.649788960352</v>
      </c>
      <c r="N146" s="72">
        <v>2190.5606057450441</v>
      </c>
      <c r="O146" s="72">
        <v>2184.6461710115682</v>
      </c>
      <c r="P146" s="72">
        <v>2181.0021829543807</v>
      </c>
      <c r="Q146" s="72">
        <v>2177.070726274329</v>
      </c>
      <c r="R146" s="72">
        <v>2171.5498986989737</v>
      </c>
      <c r="S146" s="72">
        <v>2163.9757158569109</v>
      </c>
      <c r="T146" s="72">
        <v>2152.956292063137</v>
      </c>
      <c r="U146" s="72">
        <v>2143.9382497118049</v>
      </c>
      <c r="V146" s="72">
        <v>2142.2963046772447</v>
      </c>
      <c r="W146" s="72">
        <v>2140.292497768357</v>
      </c>
      <c r="X146" s="72">
        <v>2138.3378793480033</v>
      </c>
      <c r="Y146" s="72">
        <v>2136.2262196833826</v>
      </c>
      <c r="Z146" s="72">
        <v>2134.1532393520947</v>
      </c>
      <c r="AA146" s="72">
        <v>2132.4136618601106</v>
      </c>
      <c r="AB146" s="72">
        <v>2130.5106922266232</v>
      </c>
      <c r="AC146" s="72">
        <v>2128.3404935610406</v>
      </c>
      <c r="AD146" s="72">
        <v>2126.2404962543123</v>
      </c>
      <c r="AE146" s="72">
        <v>2124.1416394110211</v>
      </c>
      <c r="AF146" s="72">
        <v>2121.6870048186456</v>
      </c>
      <c r="AG146" s="72">
        <v>2120.9358696996469</v>
      </c>
      <c r="AH146" s="72">
        <v>2121.0963026676436</v>
      </c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N146" s="72">
        <v>2205.9674638287834</v>
      </c>
      <c r="BO146" s="72">
        <v>2171.5498986989751</v>
      </c>
      <c r="BP146" s="72">
        <v>2120.9526130746472</v>
      </c>
      <c r="BQ146" s="72">
        <v>2121.5946153759724</v>
      </c>
      <c r="BR146" s="72"/>
      <c r="BS146" s="72"/>
    </row>
    <row r="147" spans="1:72" s="3" customFormat="1" x14ac:dyDescent="0.25">
      <c r="A147" s="72" t="s">
        <v>52</v>
      </c>
      <c r="B147" s="317" t="s">
        <v>78</v>
      </c>
      <c r="C147" s="72">
        <v>21.835770299330552</v>
      </c>
      <c r="D147" s="72">
        <v>21.827266329084281</v>
      </c>
      <c r="E147" s="72">
        <v>21.827266329084281</v>
      </c>
      <c r="F147" s="72">
        <v>21.827266329084281</v>
      </c>
      <c r="G147" s="72">
        <v>21.827266329084281</v>
      </c>
      <c r="H147" s="72">
        <v>21.827266329084281</v>
      </c>
      <c r="I147" s="72">
        <v>21.827266329084281</v>
      </c>
      <c r="J147" s="72">
        <v>21.827266329084281</v>
      </c>
      <c r="K147" s="72">
        <v>21.827266329084281</v>
      </c>
      <c r="L147" s="72">
        <v>21.82155565043573</v>
      </c>
      <c r="M147" s="72">
        <v>18.207144161001271</v>
      </c>
      <c r="N147" s="72">
        <v>18.2011079451966</v>
      </c>
      <c r="O147" s="72">
        <v>18.2011079451966</v>
      </c>
      <c r="P147" s="72">
        <v>18.2011079451966</v>
      </c>
      <c r="Q147" s="72">
        <v>18.094230385927982</v>
      </c>
      <c r="R147" s="72">
        <v>18.115395076746129</v>
      </c>
      <c r="S147" s="72">
        <v>18.893806656693961</v>
      </c>
      <c r="T147" s="72">
        <v>18.157724458382539</v>
      </c>
      <c r="U147" s="72">
        <v>18.285766708469311</v>
      </c>
      <c r="V147" s="72">
        <v>18.28080155089399</v>
      </c>
      <c r="W147" s="72">
        <v>3.68179622561924</v>
      </c>
      <c r="X147" s="72">
        <v>3.6913860305458401</v>
      </c>
      <c r="Y147" s="72">
        <v>3.7106871532377599</v>
      </c>
      <c r="Z147" s="72">
        <v>3.8451590730965899</v>
      </c>
      <c r="AA147" s="72">
        <v>3.5485870651810401</v>
      </c>
      <c r="AB147" s="72">
        <v>3.7402735034151</v>
      </c>
      <c r="AC147" s="72">
        <v>3.7322246503011502</v>
      </c>
      <c r="AD147" s="72">
        <v>3.7235264700331898</v>
      </c>
      <c r="AE147" s="72">
        <v>3.73353257042216</v>
      </c>
      <c r="AF147" s="72">
        <v>3.7363271815979298</v>
      </c>
      <c r="AG147" s="72">
        <v>13.90934919655686</v>
      </c>
      <c r="AH147" s="72">
        <v>8.8084032123708891</v>
      </c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N147" s="72">
        <v>21.835770299330523</v>
      </c>
      <c r="BO147" s="72">
        <v>18.112819338787901</v>
      </c>
      <c r="BP147" s="72">
        <v>13.90139467398469</v>
      </c>
      <c r="BQ147" s="72">
        <v>8.7966444413562712</v>
      </c>
      <c r="BR147" s="72"/>
      <c r="BS147" s="72"/>
    </row>
    <row r="148" spans="1:72" s="3" customFormat="1" x14ac:dyDescent="0.25">
      <c r="A148" s="72" t="s">
        <v>51</v>
      </c>
      <c r="B148" s="317" t="s">
        <v>78</v>
      </c>
      <c r="C148" s="72">
        <v>0</v>
      </c>
      <c r="D148" s="72">
        <v>0</v>
      </c>
      <c r="E148" s="72">
        <v>0</v>
      </c>
      <c r="F148" s="72">
        <v>0</v>
      </c>
      <c r="G148" s="72">
        <v>0</v>
      </c>
      <c r="H148" s="72">
        <v>0</v>
      </c>
      <c r="I148" s="72">
        <v>5.1879785421000003E-4</v>
      </c>
      <c r="J148" s="72">
        <v>-7.2899714048400002E-3</v>
      </c>
      <c r="K148" s="72">
        <v>3.4118470721400001E-3</v>
      </c>
      <c r="L148" s="72">
        <v>4.3501897029E-4</v>
      </c>
      <c r="M148" s="72">
        <v>3.1701310118699999E-3</v>
      </c>
      <c r="N148" s="72">
        <v>2.2765598586700002E-3</v>
      </c>
      <c r="O148" s="72">
        <v>-1.1768500439700001E-3</v>
      </c>
      <c r="P148" s="72">
        <v>4.2590022112000002E-4</v>
      </c>
      <c r="Q148" s="72">
        <v>-2.4757687655999999E-4</v>
      </c>
      <c r="R148" s="72">
        <v>3.0829052255900002E-3</v>
      </c>
      <c r="S148" s="72">
        <v>2.6067479256699998E-3</v>
      </c>
      <c r="T148" s="72">
        <v>-1.4903911981870001E-2</v>
      </c>
      <c r="U148" s="72">
        <v>-9.6232144524799994E-3</v>
      </c>
      <c r="V148" s="72">
        <v>-3.0219679527930001E-2</v>
      </c>
      <c r="W148" s="72">
        <v>-3.2620154588120003E-2</v>
      </c>
      <c r="X148" s="72">
        <v>-6.0580887780179997E-2</v>
      </c>
      <c r="Y148" s="72">
        <v>-6.65430321533E-2</v>
      </c>
      <c r="Z148" s="72">
        <v>-6.5238163880020003E-2</v>
      </c>
      <c r="AA148" s="72">
        <v>-0.12415273687563</v>
      </c>
      <c r="AB148" s="72">
        <v>-3.8244932939009997E-2</v>
      </c>
      <c r="AC148" s="72">
        <v>-9.436319945853E-2</v>
      </c>
      <c r="AD148" s="72">
        <v>-0.15021242781801</v>
      </c>
      <c r="AE148" s="72">
        <v>-7.7096118319270004E-2</v>
      </c>
      <c r="AF148" s="72">
        <v>-4.0665224121660001E-2</v>
      </c>
      <c r="AG148" s="72">
        <v>-4.0699210697630002E-2</v>
      </c>
      <c r="AH148" s="72">
        <v>-1.412751265272E-2</v>
      </c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N148" s="72" t="s">
        <v>115</v>
      </c>
      <c r="BO148" s="72">
        <v>-2.4757687655999999E-4</v>
      </c>
      <c r="BP148" s="72">
        <v>-4.0665224121660001E-2</v>
      </c>
      <c r="BQ148" s="72">
        <v>-6.0161013302070548E-2</v>
      </c>
      <c r="BR148" s="72"/>
      <c r="BS148" s="72"/>
    </row>
    <row r="149" spans="1:72" s="2" customFormat="1" x14ac:dyDescent="0.25">
      <c r="A149" s="73" t="s">
        <v>4</v>
      </c>
      <c r="B149" s="318" t="s">
        <v>89</v>
      </c>
      <c r="C149" s="73">
        <v>9609.6004528933481</v>
      </c>
      <c r="D149" s="73">
        <v>9617.4355736939378</v>
      </c>
      <c r="E149" s="73">
        <v>9609.4800572095119</v>
      </c>
      <c r="F149" s="73">
        <v>9602.6781818855197</v>
      </c>
      <c r="G149" s="73">
        <v>9597.9787384292322</v>
      </c>
      <c r="H149" s="73">
        <v>9587.1614890733144</v>
      </c>
      <c r="I149" s="73">
        <v>9584.1772362579231</v>
      </c>
      <c r="J149" s="73">
        <v>9582.2169243728931</v>
      </c>
      <c r="K149" s="73">
        <v>9584.8233034895948</v>
      </c>
      <c r="L149" s="73">
        <v>9593.181554374396</v>
      </c>
      <c r="M149" s="73">
        <v>9603.8131229502069</v>
      </c>
      <c r="N149" s="73">
        <v>9616.464812572427</v>
      </c>
      <c r="O149" s="73">
        <v>9633.8312480336863</v>
      </c>
      <c r="P149" s="73">
        <v>9633.4451253589541</v>
      </c>
      <c r="Q149" s="73">
        <v>9634.8306010200067</v>
      </c>
      <c r="R149" s="73">
        <v>9635.3395763794288</v>
      </c>
      <c r="S149" s="73">
        <v>9698.2890895655109</v>
      </c>
      <c r="T149" s="73">
        <v>9602.0133866501692</v>
      </c>
      <c r="U149" s="73">
        <v>9642.5852801346937</v>
      </c>
      <c r="V149" s="73">
        <v>9632.9253070605064</v>
      </c>
      <c r="W149" s="73">
        <v>9596.2359399262714</v>
      </c>
      <c r="X149" s="73">
        <v>9569.411760904095</v>
      </c>
      <c r="Y149" s="73">
        <v>9563.1011964686841</v>
      </c>
      <c r="Z149" s="73">
        <v>9549.5028908710137</v>
      </c>
      <c r="AA149" s="73">
        <v>9529.0723309977056</v>
      </c>
      <c r="AB149" s="73">
        <v>9505.8491517526509</v>
      </c>
      <c r="AC149" s="73">
        <v>9476.4526394273234</v>
      </c>
      <c r="AD149" s="73">
        <v>9436.2715248631866</v>
      </c>
      <c r="AE149" s="73">
        <v>9409.7079341230492</v>
      </c>
      <c r="AF149" s="73">
        <v>9410.3332836944865</v>
      </c>
      <c r="AG149" s="73">
        <v>9420.7806043339006</v>
      </c>
      <c r="AH149" s="73">
        <v>9397.8302209660942</v>
      </c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N149" s="72"/>
      <c r="BO149" s="72"/>
      <c r="BP149" s="72"/>
      <c r="BQ149" s="72"/>
      <c r="BR149" s="72"/>
      <c r="BS149" s="72"/>
    </row>
    <row r="150" spans="1:72" s="3" customFormat="1" x14ac:dyDescent="0.25">
      <c r="A150" s="28" t="s">
        <v>170</v>
      </c>
      <c r="B150" s="16"/>
      <c r="C150" s="16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N150" s="72"/>
      <c r="BO150" s="72"/>
      <c r="BP150" s="72"/>
      <c r="BQ150" s="72"/>
      <c r="BR150" s="72"/>
      <c r="BS150" s="72"/>
    </row>
    <row r="151" spans="1:72" s="3" customFormat="1" x14ac:dyDescent="0.25">
      <c r="A151" s="72" t="s">
        <v>48</v>
      </c>
      <c r="B151" s="317" t="s">
        <v>78</v>
      </c>
      <c r="C151" s="16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>
        <v>-519.77639262511298</v>
      </c>
      <c r="AJ151" s="72">
        <v>-534.93105979401844</v>
      </c>
      <c r="AK151" s="72">
        <v>-549.55600095933562</v>
      </c>
      <c r="AL151" s="72">
        <v>-558.87178226393087</v>
      </c>
      <c r="AM151" s="72">
        <v>-570.94633972946269</v>
      </c>
      <c r="AN151" s="72">
        <v>-584.11611700013668</v>
      </c>
      <c r="AO151" s="72">
        <v>-594.52163451307388</v>
      </c>
      <c r="AP151" s="72">
        <v>-607.23509168589851</v>
      </c>
      <c r="AQ151" s="72">
        <v>-615.46329081615545</v>
      </c>
      <c r="AR151" s="72">
        <v>-627.71148482352919</v>
      </c>
      <c r="AS151" s="72">
        <v>-638.29702220703359</v>
      </c>
      <c r="AT151" s="72">
        <v>-653.85560249496359</v>
      </c>
      <c r="AU151" s="72">
        <v>-666.37375705541933</v>
      </c>
      <c r="AV151" s="72">
        <v>-674.56828554089816</v>
      </c>
      <c r="AW151" s="72">
        <v>-689.97174453118384</v>
      </c>
      <c r="AX151" s="72">
        <v>-703.49167393761286</v>
      </c>
      <c r="AY151" s="72">
        <v>-715.3689585057964</v>
      </c>
      <c r="AZ151" s="72">
        <v>-729.23818522579154</v>
      </c>
      <c r="BA151" s="72">
        <v>-739.95032540674606</v>
      </c>
      <c r="BB151" s="72">
        <v>-753.60018385733667</v>
      </c>
      <c r="BC151" s="72">
        <v>-763.8432637686775</v>
      </c>
      <c r="BD151" s="72">
        <v>-776.69002738581378</v>
      </c>
      <c r="BE151" s="72">
        <v>-796.3270530077873</v>
      </c>
      <c r="BF151" s="72">
        <v>-804.08172455188924</v>
      </c>
      <c r="BG151" s="72">
        <v>-824.17860432844259</v>
      </c>
      <c r="BH151" s="72">
        <v>-842.60990785743036</v>
      </c>
      <c r="BI151" s="72">
        <v>-855.573290517327</v>
      </c>
      <c r="BJ151" s="72">
        <v>-869.24245643735208</v>
      </c>
      <c r="BK151" s="72">
        <v>-883.03267594426313</v>
      </c>
      <c r="BN151" s="72"/>
      <c r="BO151" s="72"/>
      <c r="BP151" s="72"/>
      <c r="BQ151" s="72"/>
      <c r="BR151" s="72">
        <v>-739.95032540674561</v>
      </c>
      <c r="BS151" s="72">
        <v>-883.03267594426279</v>
      </c>
    </row>
    <row r="152" spans="1:72" s="3" customFormat="1" x14ac:dyDescent="0.25">
      <c r="A152" s="72" t="s">
        <v>49</v>
      </c>
      <c r="B152" s="317" t="s">
        <v>78</v>
      </c>
      <c r="C152" s="16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>
        <v>2003.7876801438588</v>
      </c>
      <c r="AJ152" s="72">
        <v>2004.2533848028093</v>
      </c>
      <c r="AK152" s="72">
        <v>2004.717732366955</v>
      </c>
      <c r="AL152" s="72">
        <v>2005.1807268922762</v>
      </c>
      <c r="AM152" s="72">
        <v>2005.6423724165982</v>
      </c>
      <c r="AN152" s="72">
        <v>2006.1026729596974</v>
      </c>
      <c r="AO152" s="72">
        <v>2006.5616325234114</v>
      </c>
      <c r="AP152" s="72">
        <v>2007.0192550917423</v>
      </c>
      <c r="AQ152" s="72">
        <v>2007.4755446309646</v>
      </c>
      <c r="AR152" s="72">
        <v>2007.930505089729</v>
      </c>
      <c r="AS152" s="72">
        <v>2008.3841403991676</v>
      </c>
      <c r="AT152" s="72">
        <v>2008.8364544729982</v>
      </c>
      <c r="AU152" s="72">
        <v>2009.2874512076241</v>
      </c>
      <c r="AV152" s="72">
        <v>2010.1055535589062</v>
      </c>
      <c r="AW152" s="72">
        <v>2010.5539272355954</v>
      </c>
      <c r="AX152" s="72">
        <v>2011.000995159432</v>
      </c>
      <c r="AY152" s="72">
        <v>2011.4467611585833</v>
      </c>
      <c r="AZ152" s="72">
        <v>2011.8912290444041</v>
      </c>
      <c r="BA152" s="72">
        <v>2012.3344026115369</v>
      </c>
      <c r="BB152" s="72">
        <v>2012.7762856380109</v>
      </c>
      <c r="BC152" s="72">
        <v>2013.2168818853386</v>
      </c>
      <c r="BD152" s="72">
        <v>2013.6561950986079</v>
      </c>
      <c r="BE152" s="72">
        <v>2014.0942290065836</v>
      </c>
      <c r="BF152" s="72">
        <v>2014.5309873217989</v>
      </c>
      <c r="BG152" s="72">
        <v>2014.9664737406476</v>
      </c>
      <c r="BH152" s="72">
        <v>2015.4006919434828</v>
      </c>
      <c r="BI152" s="72">
        <v>2015.8336455947037</v>
      </c>
      <c r="BJ152" s="72">
        <v>2016.2653383428519</v>
      </c>
      <c r="BK152" s="72">
        <v>2016.6957738207016</v>
      </c>
      <c r="BN152" s="72"/>
      <c r="BO152" s="72"/>
      <c r="BP152" s="72"/>
      <c r="BQ152" s="72"/>
      <c r="BR152" s="72">
        <v>2012.3344026115371</v>
      </c>
      <c r="BS152" s="72">
        <v>2016.6957738207013</v>
      </c>
    </row>
    <row r="153" spans="1:72" s="3" customFormat="1" x14ac:dyDescent="0.25">
      <c r="A153" s="72" t="s">
        <v>53</v>
      </c>
      <c r="B153" s="317" t="s">
        <v>78</v>
      </c>
      <c r="C153" s="16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>
        <v>5754.3385522095386</v>
      </c>
      <c r="AJ153" s="72">
        <v>5736.2169028807275</v>
      </c>
      <c r="AK153" s="72">
        <v>5717.8315095333055</v>
      </c>
      <c r="AL153" s="72">
        <v>5699.2590025420895</v>
      </c>
      <c r="AM153" s="72">
        <v>5681.1890789618255</v>
      </c>
      <c r="AN153" s="72">
        <v>5662.4583025270886</v>
      </c>
      <c r="AO153" s="72">
        <v>5645.421403652218</v>
      </c>
      <c r="AP153" s="72">
        <v>5628.7469100978988</v>
      </c>
      <c r="AQ153" s="72">
        <v>5610.6154043044335</v>
      </c>
      <c r="AR153" s="72">
        <v>5594.6781133916338</v>
      </c>
      <c r="AS153" s="72">
        <v>5578.6314364921191</v>
      </c>
      <c r="AT153" s="72">
        <v>5563.3999867512048</v>
      </c>
      <c r="AU153" s="72">
        <v>5551.8033803268409</v>
      </c>
      <c r="AV153" s="72">
        <v>5545.8774833895504</v>
      </c>
      <c r="AW153" s="72">
        <v>5545.9608731223325</v>
      </c>
      <c r="AX153" s="72">
        <v>5546.0565007206023</v>
      </c>
      <c r="AY153" s="72">
        <v>5578.5357463921191</v>
      </c>
      <c r="AZ153" s="72">
        <v>5577.7343603569043</v>
      </c>
      <c r="BA153" s="72">
        <v>5577.5559875511153</v>
      </c>
      <c r="BB153" s="72">
        <v>5577.6835362521479</v>
      </c>
      <c r="BC153" s="72">
        <v>5570.4274279916926</v>
      </c>
      <c r="BD153" s="72">
        <v>5561.5982760277147</v>
      </c>
      <c r="BE153" s="72">
        <v>5550.8489286405165</v>
      </c>
      <c r="BF153" s="72">
        <v>5541.0255451222311</v>
      </c>
      <c r="BG153" s="72">
        <v>5532.2037807767865</v>
      </c>
      <c r="BH153" s="72">
        <v>5523.1158389198044</v>
      </c>
      <c r="BI153" s="72">
        <v>5513.6269118785585</v>
      </c>
      <c r="BJ153" s="72">
        <v>5504.8008069918887</v>
      </c>
      <c r="BK153" s="72">
        <v>5479.2462763101485</v>
      </c>
      <c r="BN153" s="72"/>
      <c r="BO153" s="72"/>
      <c r="BP153" s="72"/>
      <c r="BQ153" s="72"/>
      <c r="BR153" s="72">
        <v>5577.4586947095222</v>
      </c>
      <c r="BS153" s="72">
        <v>5479.1492249059338</v>
      </c>
    </row>
    <row r="154" spans="1:72" s="3" customFormat="1" x14ac:dyDescent="0.25">
      <c r="A154" s="72" t="s">
        <v>50</v>
      </c>
      <c r="B154" s="317" t="s">
        <v>78</v>
      </c>
      <c r="C154" s="16"/>
      <c r="D154" s="73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>
        <v>2121.226964295684</v>
      </c>
      <c r="AJ154" s="72">
        <v>2121.0184925903955</v>
      </c>
      <c r="AK154" s="72">
        <v>2121.0270662184412</v>
      </c>
      <c r="AL154" s="72">
        <v>2120.7711158464863</v>
      </c>
      <c r="AM154" s="72">
        <v>2120.6813408078642</v>
      </c>
      <c r="AN154" s="72">
        <v>2120.5915657692431</v>
      </c>
      <c r="AO154" s="72">
        <v>2120.773097397288</v>
      </c>
      <c r="AP154" s="72">
        <v>2120.5408863586654</v>
      </c>
      <c r="AQ154" s="72">
        <v>2120.3814493200452</v>
      </c>
      <c r="AR154" s="72">
        <v>2120.2102822814227</v>
      </c>
      <c r="AS154" s="72">
        <v>2120.1645945761347</v>
      </c>
      <c r="AT154" s="72">
        <v>2119.9934275375135</v>
      </c>
      <c r="AU154" s="72">
        <v>2119.9409571655588</v>
      </c>
      <c r="AV154" s="72">
        <v>2120.0553403936028</v>
      </c>
      <c r="AW154" s="72">
        <v>2119.8608989966492</v>
      </c>
      <c r="AX154" s="72">
        <v>2119.7324627580274</v>
      </c>
      <c r="AY154" s="72">
        <v>2120.0465955194059</v>
      </c>
      <c r="AZ154" s="72">
        <v>2120.3666292007833</v>
      </c>
      <c r="BA154" s="72">
        <v>2119.8477148421621</v>
      </c>
      <c r="BB154" s="72">
        <v>2121.360683936874</v>
      </c>
      <c r="BC154" s="72">
        <v>2121.2709088982529</v>
      </c>
      <c r="BD154" s="72">
        <v>2121.1811338596303</v>
      </c>
      <c r="BE154" s="72">
        <v>2121.0913588210096</v>
      </c>
      <c r="BF154" s="72">
        <v>2121.0015837823876</v>
      </c>
      <c r="BG154" s="72">
        <v>2120.911808743766</v>
      </c>
      <c r="BH154" s="72">
        <v>2120.8220337051443</v>
      </c>
      <c r="BI154" s="72">
        <v>2120.7322586665232</v>
      </c>
      <c r="BJ154" s="72">
        <v>2120.6424836279016</v>
      </c>
      <c r="BK154" s="72">
        <v>2120.5527085892791</v>
      </c>
      <c r="BN154" s="72"/>
      <c r="BO154" s="72"/>
      <c r="BP154" s="72"/>
      <c r="BQ154" s="72"/>
      <c r="BR154" s="72">
        <v>2119.8477148421625</v>
      </c>
      <c r="BS154" s="72">
        <v>2120.5527085892791</v>
      </c>
    </row>
    <row r="155" spans="1:72" s="3" customFormat="1" x14ac:dyDescent="0.25">
      <c r="A155" s="72" t="s">
        <v>52</v>
      </c>
      <c r="B155" s="317" t="s">
        <v>78</v>
      </c>
      <c r="C155" s="16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>
        <v>12.138750798794012</v>
      </c>
      <c r="AJ155" s="72">
        <v>12.282041906233019</v>
      </c>
      <c r="AK155" s="72">
        <v>12.480917368696765</v>
      </c>
      <c r="AL155" s="72">
        <v>12.402624367268805</v>
      </c>
      <c r="AM155" s="72">
        <v>12.353839109866671</v>
      </c>
      <c r="AN155" s="72">
        <v>12.128407294274474</v>
      </c>
      <c r="AO155" s="72">
        <v>11.994529937822493</v>
      </c>
      <c r="AP155" s="72">
        <v>12.137821045261505</v>
      </c>
      <c r="AQ155" s="72">
        <v>12.281112152700279</v>
      </c>
      <c r="AR155" s="72">
        <v>12.501946866531494</v>
      </c>
      <c r="AS155" s="72">
        <v>12.258570857678206</v>
      </c>
      <c r="AT155" s="72">
        <v>12.411469137590348</v>
      </c>
      <c r="AU155" s="72">
        <v>12.672616848999036</v>
      </c>
      <c r="AV155" s="72">
        <v>12.660704690199912</v>
      </c>
      <c r="AW155" s="72">
        <v>12.701340811012376</v>
      </c>
      <c r="AX155" s="72">
        <v>12.847815248317845</v>
      </c>
      <c r="AY155" s="72">
        <v>12.975232848746382</v>
      </c>
      <c r="AZ155" s="72">
        <v>13.140932558594303</v>
      </c>
      <c r="BA155" s="72">
        <v>13.270135248758338</v>
      </c>
      <c r="BB155" s="72">
        <v>13.65751178361298</v>
      </c>
      <c r="BC155" s="72">
        <v>12.911405941804778</v>
      </c>
      <c r="BD155" s="72">
        <v>12.911405941804778</v>
      </c>
      <c r="BE155" s="72">
        <v>12.911405941804778</v>
      </c>
      <c r="BF155" s="72">
        <v>12.911405941804778</v>
      </c>
      <c r="BG155" s="72">
        <v>12.911405941804778</v>
      </c>
      <c r="BH155" s="72">
        <v>12.911405941804778</v>
      </c>
      <c r="BI155" s="72">
        <v>12.911405941804778</v>
      </c>
      <c r="BJ155" s="72">
        <v>12.911405941804778</v>
      </c>
      <c r="BK155" s="72">
        <v>12.911405941804782</v>
      </c>
      <c r="BN155" s="72"/>
      <c r="BO155" s="72"/>
      <c r="BP155" s="72"/>
      <c r="BQ155" s="72"/>
      <c r="BR155" s="72">
        <v>13.064970370583991</v>
      </c>
      <c r="BS155" s="72">
        <v>12.737444608810144</v>
      </c>
    </row>
    <row r="156" spans="1:72" s="3" customFormat="1" x14ac:dyDescent="0.25">
      <c r="A156" s="72" t="s">
        <v>51</v>
      </c>
      <c r="B156" s="317" t="s">
        <v>78</v>
      </c>
      <c r="C156" s="16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>
        <v>-0.11493795105630054</v>
      </c>
      <c r="AJ156" s="72">
        <v>-0.11341988201140912</v>
      </c>
      <c r="AK156" s="72">
        <v>-0.10818424660133981</v>
      </c>
      <c r="AL156" s="72">
        <v>-0.11107934099362932</v>
      </c>
      <c r="AM156" s="72">
        <v>-0.11728512112801591</v>
      </c>
      <c r="AN156" s="72">
        <v>-0.15649501635244015</v>
      </c>
      <c r="AO156" s="72">
        <v>-0.23082149401356047</v>
      </c>
      <c r="AP156" s="72">
        <v>-0.2488128384497231</v>
      </c>
      <c r="AQ156" s="72">
        <v>-0.28156593253535156</v>
      </c>
      <c r="AR156" s="72">
        <v>-0.29639827483728437</v>
      </c>
      <c r="AS156" s="72">
        <v>-0.33416672386396939</v>
      </c>
      <c r="AT156" s="72">
        <v>-0.2813044714656126</v>
      </c>
      <c r="AU156" s="72">
        <v>-0.274256302839543</v>
      </c>
      <c r="AV156" s="72">
        <v>-0.29490052754588675</v>
      </c>
      <c r="AW156" s="72">
        <v>-0.27104837106633961</v>
      </c>
      <c r="AX156" s="72">
        <v>-0.2482314970809574</v>
      </c>
      <c r="AY156" s="72">
        <v>-0.26840001215196474</v>
      </c>
      <c r="AZ156" s="72">
        <v>-0.27971496879489599</v>
      </c>
      <c r="BA156" s="72">
        <v>-0.26825262122700316</v>
      </c>
      <c r="BB156" s="72">
        <v>-0.29391842981573185</v>
      </c>
      <c r="BC156" s="72">
        <v>-0.29983728159642009</v>
      </c>
      <c r="BD156" s="72">
        <v>-0.28841597916934369</v>
      </c>
      <c r="BE156" s="72">
        <v>-0.25716756448266476</v>
      </c>
      <c r="BF156" s="72">
        <v>-0.25321677345498167</v>
      </c>
      <c r="BG156" s="72">
        <v>-0.24148590249013643</v>
      </c>
      <c r="BH156" s="72">
        <v>-0.19992255011723967</v>
      </c>
      <c r="BI156" s="72">
        <v>-0.19529914545994251</v>
      </c>
      <c r="BJ156" s="72">
        <v>-0.26811169980629251</v>
      </c>
      <c r="BK156" s="72">
        <v>-0.27907958268016847</v>
      </c>
      <c r="BN156" s="72"/>
      <c r="BO156" s="72"/>
      <c r="BP156" s="72"/>
      <c r="BQ156" s="72"/>
      <c r="BR156" s="72">
        <v>-0.27971496879489599</v>
      </c>
      <c r="BS156" s="72">
        <v>-0.26811169980629251</v>
      </c>
      <c r="BT156" s="99"/>
    </row>
    <row r="157" spans="1:72" s="2" customFormat="1" x14ac:dyDescent="0.25">
      <c r="A157" s="73" t="s">
        <v>4</v>
      </c>
      <c r="B157" s="318" t="s">
        <v>89</v>
      </c>
      <c r="C157" s="17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>
        <v>9371.6006168717067</v>
      </c>
      <c r="AJ157" s="73">
        <v>9338.7263425041365</v>
      </c>
      <c r="AK157" s="73">
        <v>9306.3930402814622</v>
      </c>
      <c r="AL157" s="73">
        <v>9278.6306080431968</v>
      </c>
      <c r="AM157" s="73">
        <v>9248.8030064455616</v>
      </c>
      <c r="AN157" s="73">
        <v>9217.008336533816</v>
      </c>
      <c r="AO157" s="73">
        <v>9189.9982075036532</v>
      </c>
      <c r="AP157" s="73">
        <v>9160.9609680692192</v>
      </c>
      <c r="AQ157" s="73">
        <v>9135.0086536594536</v>
      </c>
      <c r="AR157" s="73">
        <v>9107.3129645309509</v>
      </c>
      <c r="AS157" s="73">
        <v>9080.8075533942028</v>
      </c>
      <c r="AT157" s="73">
        <v>9050.5044309328787</v>
      </c>
      <c r="AU157" s="73">
        <v>9027.0563921907651</v>
      </c>
      <c r="AV157" s="73">
        <v>9013.8358959638153</v>
      </c>
      <c r="AW157" s="73">
        <v>8998.8342472633376</v>
      </c>
      <c r="AX157" s="73">
        <v>8985.8978684516878</v>
      </c>
      <c r="AY157" s="73">
        <v>9007.3669774009068</v>
      </c>
      <c r="AZ157" s="73">
        <v>8993.6152509661006</v>
      </c>
      <c r="BA157" s="73">
        <v>8982.7896622255994</v>
      </c>
      <c r="BB157" s="73">
        <v>8971.5839153234938</v>
      </c>
      <c r="BC157" s="73">
        <v>8953.6835236668139</v>
      </c>
      <c r="BD157" s="73">
        <v>8932.368567562773</v>
      </c>
      <c r="BE157" s="73">
        <v>8902.3617018376444</v>
      </c>
      <c r="BF157" s="73">
        <v>8885.1345808428778</v>
      </c>
      <c r="BG157" s="73">
        <v>8856.5733789720707</v>
      </c>
      <c r="BH157" s="73">
        <v>8829.4401401026898</v>
      </c>
      <c r="BI157" s="73">
        <v>8807.3356324188026</v>
      </c>
      <c r="BJ157" s="73">
        <v>8785.1094667672878</v>
      </c>
      <c r="BK157" s="73">
        <v>8746.0944091349902</v>
      </c>
      <c r="BN157" s="72"/>
      <c r="BO157" s="72"/>
      <c r="BP157" s="72"/>
      <c r="BQ157" s="72"/>
      <c r="BR157" s="72"/>
      <c r="BS157" s="72"/>
    </row>
    <row r="158" spans="1:72" s="3" customFormat="1" x14ac:dyDescent="0.25">
      <c r="A158" s="28" t="s">
        <v>171</v>
      </c>
      <c r="B158" s="28"/>
      <c r="C158" s="16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N158" s="72"/>
      <c r="BO158" s="72"/>
      <c r="BP158" s="72"/>
      <c r="BQ158" s="72"/>
      <c r="BR158" s="72"/>
      <c r="BS158" s="72"/>
    </row>
    <row r="159" spans="1:72" s="3" customFormat="1" x14ac:dyDescent="0.25">
      <c r="A159" s="72" t="s">
        <v>48</v>
      </c>
      <c r="B159" s="317" t="s">
        <v>78</v>
      </c>
      <c r="C159" s="16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>
        <v>-519.77639262511286</v>
      </c>
      <c r="AJ159" s="72">
        <v>-534.93105979401844</v>
      </c>
      <c r="AK159" s="72">
        <v>-549.55600095933562</v>
      </c>
      <c r="AL159" s="72">
        <v>-558.87178226393087</v>
      </c>
      <c r="AM159" s="72">
        <v>-572.36352428976011</v>
      </c>
      <c r="AN159" s="72">
        <v>-588.77258055539903</v>
      </c>
      <c r="AO159" s="72">
        <v>-604.23947149796936</v>
      </c>
      <c r="AP159" s="72">
        <v>-622.0143021004269</v>
      </c>
      <c r="AQ159" s="72">
        <v>-635.30387466031675</v>
      </c>
      <c r="AR159" s="72">
        <v>-654.022526867995</v>
      </c>
      <c r="AS159" s="72">
        <v>-673.04406362618943</v>
      </c>
      <c r="AT159" s="72">
        <v>-699.22874434326206</v>
      </c>
      <c r="AU159" s="72">
        <v>-723.00563608512641</v>
      </c>
      <c r="AV159" s="72">
        <v>-743.16281213032755</v>
      </c>
      <c r="AW159" s="72">
        <v>-771.30949732337024</v>
      </c>
      <c r="AX159" s="72">
        <v>-798.4346790880445</v>
      </c>
      <c r="AY159" s="72">
        <v>-824.86444456207744</v>
      </c>
      <c r="AZ159" s="72">
        <v>-854.3208159436623</v>
      </c>
      <c r="BA159" s="72">
        <v>-881.74233139576779</v>
      </c>
      <c r="BB159" s="72">
        <v>-913.30875394129646</v>
      </c>
      <c r="BC159" s="72">
        <v>-942.75453684214892</v>
      </c>
      <c r="BD159" s="72">
        <v>-976.1590670369776</v>
      </c>
      <c r="BE159" s="72">
        <v>-1017.7633122174825</v>
      </c>
      <c r="BF159" s="72">
        <v>-1048.9297337106277</v>
      </c>
      <c r="BG159" s="72">
        <v>-1093.893948781654</v>
      </c>
      <c r="BH159" s="72">
        <v>-1138.6309890704438</v>
      </c>
      <c r="BI159" s="72">
        <v>-1179.0512568025856</v>
      </c>
      <c r="BJ159" s="72">
        <v>-1221.2370734154949</v>
      </c>
      <c r="BK159" s="72">
        <v>-1264.4593984898495</v>
      </c>
      <c r="BL159" s="72"/>
      <c r="BN159" s="72"/>
      <c r="BO159" s="72"/>
      <c r="BP159" s="72"/>
      <c r="BQ159" s="72"/>
      <c r="BR159" s="72">
        <v>-881.74233139576756</v>
      </c>
      <c r="BS159" s="72">
        <v>-1264.459398489849</v>
      </c>
    </row>
    <row r="160" spans="1:72" s="3" customFormat="1" x14ac:dyDescent="0.25">
      <c r="A160" s="72" t="s">
        <v>49</v>
      </c>
      <c r="B160" s="317" t="s">
        <v>78</v>
      </c>
      <c r="C160" s="16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>
        <v>2003.7876801438588</v>
      </c>
      <c r="AJ160" s="72">
        <v>2004.2533848028093</v>
      </c>
      <c r="AK160" s="72">
        <v>2004.717732366955</v>
      </c>
      <c r="AL160" s="72">
        <v>2005.1807268922762</v>
      </c>
      <c r="AM160" s="72">
        <v>2005.6423724165982</v>
      </c>
      <c r="AN160" s="72">
        <v>2006.1026729596974</v>
      </c>
      <c r="AO160" s="72">
        <v>2006.5616325234114</v>
      </c>
      <c r="AP160" s="72">
        <v>2007.0192550917423</v>
      </c>
      <c r="AQ160" s="72">
        <v>2007.4755446309646</v>
      </c>
      <c r="AR160" s="72">
        <v>2007.930505089729</v>
      </c>
      <c r="AS160" s="72">
        <v>2008.3841403991676</v>
      </c>
      <c r="AT160" s="72">
        <v>2008.8364544729982</v>
      </c>
      <c r="AU160" s="72">
        <v>2009.2874512076241</v>
      </c>
      <c r="AV160" s="72">
        <v>2010.1055535589062</v>
      </c>
      <c r="AW160" s="72">
        <v>2010.5539272355954</v>
      </c>
      <c r="AX160" s="72">
        <v>2011.000995159432</v>
      </c>
      <c r="AY160" s="72">
        <v>2011.4467611585833</v>
      </c>
      <c r="AZ160" s="72">
        <v>2011.8912290444041</v>
      </c>
      <c r="BA160" s="72">
        <v>2012.3344026115369</v>
      </c>
      <c r="BB160" s="72">
        <v>2012.7762856380109</v>
      </c>
      <c r="BC160" s="72">
        <v>2013.2168818853386</v>
      </c>
      <c r="BD160" s="72">
        <v>2013.6561950986079</v>
      </c>
      <c r="BE160" s="72">
        <v>2014.0942290065836</v>
      </c>
      <c r="BF160" s="72">
        <v>2014.5309873217989</v>
      </c>
      <c r="BG160" s="72">
        <v>2014.9664737406476</v>
      </c>
      <c r="BH160" s="72">
        <v>2015.4006919434828</v>
      </c>
      <c r="BI160" s="72">
        <v>2015.8336455947037</v>
      </c>
      <c r="BJ160" s="72">
        <v>2016.2653383428519</v>
      </c>
      <c r="BK160" s="72">
        <v>2016.6957738207016</v>
      </c>
      <c r="BL160" s="72"/>
      <c r="BN160" s="72"/>
      <c r="BO160" s="72"/>
      <c r="BP160" s="72"/>
      <c r="BQ160" s="72"/>
      <c r="BR160" s="72">
        <v>2012.3344026115371</v>
      </c>
      <c r="BS160" s="72">
        <v>2016.6957738207013</v>
      </c>
    </row>
    <row r="161" spans="1:72" s="3" customFormat="1" x14ac:dyDescent="0.25">
      <c r="A161" s="72" t="s">
        <v>53</v>
      </c>
      <c r="B161" s="317" t="s">
        <v>78</v>
      </c>
      <c r="C161" s="16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>
        <v>5739.3868442095372</v>
      </c>
      <c r="AJ161" s="72">
        <v>5706.3134868807265</v>
      </c>
      <c r="AK161" s="72">
        <v>5672.976385533304</v>
      </c>
      <c r="AL161" s="72">
        <v>5639.4521705420902</v>
      </c>
      <c r="AM161" s="72">
        <v>5606.4305389618248</v>
      </c>
      <c r="AN161" s="72">
        <v>5549.7398145270881</v>
      </c>
      <c r="AO161" s="72">
        <v>5494.742967652217</v>
      </c>
      <c r="AP161" s="72">
        <v>5440.1085260978989</v>
      </c>
      <c r="AQ161" s="72">
        <v>5384.017072304433</v>
      </c>
      <c r="AR161" s="72">
        <v>5330.1198333916363</v>
      </c>
      <c r="AS161" s="72">
        <v>5276.1132084921192</v>
      </c>
      <c r="AT161" s="72">
        <v>5222.9218107512052</v>
      </c>
      <c r="AU161" s="72">
        <v>5173.3652563268406</v>
      </c>
      <c r="AV161" s="72">
        <v>5129.4794113895505</v>
      </c>
      <c r="AW161" s="72">
        <v>5091.6028531223328</v>
      </c>
      <c r="AX161" s="72">
        <v>5053.7385327206011</v>
      </c>
      <c r="AY161" s="72">
        <v>5048.2578303921191</v>
      </c>
      <c r="AZ161" s="72">
        <v>5009.4964963569055</v>
      </c>
      <c r="BA161" s="72">
        <v>4971.3581755511168</v>
      </c>
      <c r="BB161" s="72">
        <v>4933.5257762521469</v>
      </c>
      <c r="BC161" s="72">
        <v>4888.3097199916929</v>
      </c>
      <c r="BD161" s="72">
        <v>4841.5206200277162</v>
      </c>
      <c r="BE161" s="72">
        <v>4792.8113246405164</v>
      </c>
      <c r="BF161" s="72">
        <v>4745.0279931222331</v>
      </c>
      <c r="BG161" s="72">
        <v>4698.246280776787</v>
      </c>
      <c r="BH161" s="72">
        <v>4651.1983909198052</v>
      </c>
      <c r="BI161" s="72">
        <v>4603.7495158785568</v>
      </c>
      <c r="BJ161" s="72">
        <v>4556.9634629918892</v>
      </c>
      <c r="BK161" s="72">
        <v>4493.4489843101483</v>
      </c>
      <c r="BL161" s="72"/>
      <c r="BN161" s="72"/>
      <c r="BO161" s="72"/>
      <c r="BP161" s="72"/>
      <c r="BQ161" s="72"/>
      <c r="BR161" s="72">
        <v>4971.2608827095219</v>
      </c>
      <c r="BS161" s="72">
        <v>4493.3519329059354</v>
      </c>
    </row>
    <row r="162" spans="1:72" s="3" customFormat="1" x14ac:dyDescent="0.25">
      <c r="A162" s="72" t="s">
        <v>50</v>
      </c>
      <c r="B162" s="317" t="s">
        <v>78</v>
      </c>
      <c r="C162" s="16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>
        <v>2122.7530642956835</v>
      </c>
      <c r="AJ162" s="72">
        <v>2124.0706925903955</v>
      </c>
      <c r="AK162" s="72">
        <v>2125.6053662184413</v>
      </c>
      <c r="AL162" s="72">
        <v>2126.8755158464855</v>
      </c>
      <c r="AM162" s="72">
        <v>2128.3118408078649</v>
      </c>
      <c r="AN162" s="72">
        <v>2133.1394991025763</v>
      </c>
      <c r="AO162" s="72">
        <v>2138.2384640639548</v>
      </c>
      <c r="AP162" s="72">
        <v>2142.9236863586657</v>
      </c>
      <c r="AQ162" s="72">
        <v>2147.6816826533786</v>
      </c>
      <c r="AR162" s="72">
        <v>2152.4279489480896</v>
      </c>
      <c r="AS162" s="72">
        <v>2157.2996945761352</v>
      </c>
      <c r="AT162" s="72">
        <v>2162.045960870847</v>
      </c>
      <c r="AU162" s="72">
        <v>2166.9109238322253</v>
      </c>
      <c r="AV162" s="72">
        <v>2171.9427403936024</v>
      </c>
      <c r="AW162" s="72">
        <v>2176.6657323299823</v>
      </c>
      <c r="AX162" s="72">
        <v>2181.4547294246941</v>
      </c>
      <c r="AY162" s="72">
        <v>2186.6862955194056</v>
      </c>
      <c r="AZ162" s="72">
        <v>2191.9237625341166</v>
      </c>
      <c r="BA162" s="72">
        <v>2196.3222815088288</v>
      </c>
      <c r="BB162" s="72">
        <v>2204.2787839368739</v>
      </c>
      <c r="BC162" s="72">
        <v>2209.1064422315858</v>
      </c>
      <c r="BD162" s="72">
        <v>2213.9341005262977</v>
      </c>
      <c r="BE162" s="72">
        <v>2218.7617588210096</v>
      </c>
      <c r="BF162" s="72">
        <v>2223.5894171157215</v>
      </c>
      <c r="BG162" s="72">
        <v>2231.8084087437664</v>
      </c>
      <c r="BH162" s="72">
        <v>2236.6360670384784</v>
      </c>
      <c r="BI162" s="72">
        <v>2241.4637253331894</v>
      </c>
      <c r="BJ162" s="72">
        <v>2246.2913836279013</v>
      </c>
      <c r="BK162" s="72">
        <v>2251.1190419226127</v>
      </c>
      <c r="BL162" s="72"/>
      <c r="BN162" s="72"/>
      <c r="BO162" s="72"/>
      <c r="BP162" s="72"/>
      <c r="BQ162" s="72"/>
      <c r="BR162" s="72">
        <v>2196.3222815088297</v>
      </c>
      <c r="BS162" s="72">
        <v>2251.1190419226132</v>
      </c>
    </row>
    <row r="163" spans="1:72" s="3" customFormat="1" x14ac:dyDescent="0.25">
      <c r="A163" s="72" t="s">
        <v>52</v>
      </c>
      <c r="B163" s="317" t="s">
        <v>78</v>
      </c>
      <c r="C163" s="16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>
        <v>12.138750798794012</v>
      </c>
      <c r="AJ163" s="72">
        <v>12.282041906233019</v>
      </c>
      <c r="AK163" s="72">
        <v>12.480917368696765</v>
      </c>
      <c r="AL163" s="72">
        <v>12.402624367268805</v>
      </c>
      <c r="AM163" s="72">
        <v>12.353839109866671</v>
      </c>
      <c r="AN163" s="72">
        <v>12.128407294274474</v>
      </c>
      <c r="AO163" s="72">
        <v>11.994529937822493</v>
      </c>
      <c r="AP163" s="72">
        <v>12.137821045261505</v>
      </c>
      <c r="AQ163" s="72">
        <v>12.281112152700279</v>
      </c>
      <c r="AR163" s="72">
        <v>12.501946866531494</v>
      </c>
      <c r="AS163" s="72">
        <v>12.258570857678206</v>
      </c>
      <c r="AT163" s="72">
        <v>12.411469137590348</v>
      </c>
      <c r="AU163" s="72">
        <v>12.672616848999036</v>
      </c>
      <c r="AV163" s="72">
        <v>12.660704690199912</v>
      </c>
      <c r="AW163" s="72">
        <v>12.701340811012376</v>
      </c>
      <c r="AX163" s="72">
        <v>12.847815248317845</v>
      </c>
      <c r="AY163" s="72">
        <v>12.975232848746382</v>
      </c>
      <c r="AZ163" s="72">
        <v>13.140932558594303</v>
      </c>
      <c r="BA163" s="72">
        <v>13.270135248758338</v>
      </c>
      <c r="BB163" s="72">
        <v>13.65751178361298</v>
      </c>
      <c r="BC163" s="72">
        <v>12.911405941804778</v>
      </c>
      <c r="BD163" s="72">
        <v>12.911405941804778</v>
      </c>
      <c r="BE163" s="72">
        <v>12.911405941804778</v>
      </c>
      <c r="BF163" s="72">
        <v>12.911405941804778</v>
      </c>
      <c r="BG163" s="72">
        <v>12.911405941804778</v>
      </c>
      <c r="BH163" s="72">
        <v>12.911405941804778</v>
      </c>
      <c r="BI163" s="72">
        <v>12.911405941804778</v>
      </c>
      <c r="BJ163" s="72">
        <v>12.911405941804778</v>
      </c>
      <c r="BK163" s="72">
        <v>12.911405941804782</v>
      </c>
      <c r="BL163" s="72"/>
      <c r="BN163" s="72"/>
      <c r="BO163" s="72"/>
      <c r="BP163" s="72"/>
      <c r="BQ163" s="72"/>
      <c r="BR163" s="72">
        <v>13.064970370583991</v>
      </c>
      <c r="BS163" s="72">
        <v>12.737444608810144</v>
      </c>
    </row>
    <row r="164" spans="1:72" s="3" customFormat="1" x14ac:dyDescent="0.25">
      <c r="A164" s="72" t="s">
        <v>51</v>
      </c>
      <c r="B164" s="317" t="s">
        <v>78</v>
      </c>
      <c r="C164" s="16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>
        <v>-0.11493795105630054</v>
      </c>
      <c r="AJ164" s="72">
        <v>-0.11341988201140912</v>
      </c>
      <c r="AK164" s="72">
        <v>-0.10818424660133981</v>
      </c>
      <c r="AL164" s="72">
        <v>-0.11107934099362932</v>
      </c>
      <c r="AM164" s="72">
        <v>-0.11728512112801591</v>
      </c>
      <c r="AN164" s="72">
        <v>-0.15649501635244015</v>
      </c>
      <c r="AO164" s="72">
        <v>-0.23082149401356047</v>
      </c>
      <c r="AP164" s="72">
        <v>-0.2488128384497231</v>
      </c>
      <c r="AQ164" s="72">
        <v>-0.28156593253535156</v>
      </c>
      <c r="AR164" s="72">
        <v>-0.29639827483728437</v>
      </c>
      <c r="AS164" s="72">
        <v>-0.33416672386396939</v>
      </c>
      <c r="AT164" s="72">
        <v>-0.2813044714656126</v>
      </c>
      <c r="AU164" s="72">
        <v>-0.274256302839543</v>
      </c>
      <c r="AV164" s="72">
        <v>-0.29490052754588675</v>
      </c>
      <c r="AW164" s="72">
        <v>-0.27104837106633961</v>
      </c>
      <c r="AX164" s="72">
        <v>-0.2482314970809574</v>
      </c>
      <c r="AY164" s="72">
        <v>-0.26840001215196474</v>
      </c>
      <c r="AZ164" s="72">
        <v>-0.27971496879489599</v>
      </c>
      <c r="BA164" s="72">
        <v>-0.26825262122700316</v>
      </c>
      <c r="BB164" s="72">
        <v>-0.29391842981573185</v>
      </c>
      <c r="BC164" s="72">
        <v>-0.29983728159642009</v>
      </c>
      <c r="BD164" s="72">
        <v>-0.28841597916934369</v>
      </c>
      <c r="BE164" s="72">
        <v>-0.25716756448266476</v>
      </c>
      <c r="BF164" s="72">
        <v>-0.25321677345498167</v>
      </c>
      <c r="BG164" s="72">
        <v>-0.24148590249013643</v>
      </c>
      <c r="BH164" s="72">
        <v>-0.19992255011723967</v>
      </c>
      <c r="BI164" s="72">
        <v>-0.19529914545994251</v>
      </c>
      <c r="BJ164" s="72">
        <v>-0.26811169980629251</v>
      </c>
      <c r="BK164" s="72">
        <v>-0.27907958268016847</v>
      </c>
      <c r="BL164" s="72"/>
      <c r="BN164" s="72"/>
      <c r="BO164" s="72"/>
      <c r="BP164" s="72"/>
      <c r="BQ164" s="72"/>
      <c r="BR164" s="72">
        <v>-0.27971496879489599</v>
      </c>
      <c r="BS164" s="72">
        <v>-0.26811169980629251</v>
      </c>
      <c r="BT164" s="99"/>
    </row>
    <row r="165" spans="1:72" s="2" customFormat="1" x14ac:dyDescent="0.25">
      <c r="A165" s="73" t="s">
        <v>4</v>
      </c>
      <c r="B165" s="318" t="s">
        <v>89</v>
      </c>
      <c r="C165" s="17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>
        <v>9358.1750088717035</v>
      </c>
      <c r="AJ165" s="73">
        <v>9311.8751265041356</v>
      </c>
      <c r="AK165" s="73">
        <v>9266.1162162814599</v>
      </c>
      <c r="AL165" s="73">
        <v>9224.9281760431968</v>
      </c>
      <c r="AM165" s="73">
        <v>9180.257781885266</v>
      </c>
      <c r="AN165" s="73">
        <v>9112.1813183118848</v>
      </c>
      <c r="AO165" s="73">
        <v>9047.0673011854233</v>
      </c>
      <c r="AP165" s="73">
        <v>8979.9261736546923</v>
      </c>
      <c r="AQ165" s="73">
        <v>8915.8699711486261</v>
      </c>
      <c r="AR165" s="73">
        <v>8848.6613091531563</v>
      </c>
      <c r="AS165" s="73">
        <v>8780.6773839750476</v>
      </c>
      <c r="AT165" s="73">
        <v>8706.7056464179132</v>
      </c>
      <c r="AU165" s="73">
        <v>8638.9563558277241</v>
      </c>
      <c r="AV165" s="73">
        <v>8580.7306973743853</v>
      </c>
      <c r="AW165" s="73">
        <v>8519.9433078044858</v>
      </c>
      <c r="AX165" s="73">
        <v>8460.359161967921</v>
      </c>
      <c r="AY165" s="73">
        <v>8434.2332753446262</v>
      </c>
      <c r="AZ165" s="73">
        <v>8371.8518895815632</v>
      </c>
      <c r="BA165" s="73">
        <v>8311.2744109032465</v>
      </c>
      <c r="BB165" s="73">
        <v>8250.6356852395329</v>
      </c>
      <c r="BC165" s="73">
        <v>8180.4900759266757</v>
      </c>
      <c r="BD165" s="73">
        <v>8105.574838578279</v>
      </c>
      <c r="BE165" s="73">
        <v>8020.5582386279484</v>
      </c>
      <c r="BF165" s="73">
        <v>7946.8768530174748</v>
      </c>
      <c r="BG165" s="73">
        <v>7863.7971345188607</v>
      </c>
      <c r="BH165" s="73">
        <v>7777.3156442230093</v>
      </c>
      <c r="BI165" s="73">
        <v>7694.7117368002091</v>
      </c>
      <c r="BJ165" s="73">
        <v>7610.9264057891451</v>
      </c>
      <c r="BK165" s="73">
        <v>7509.4367279227372</v>
      </c>
      <c r="BL165" s="73"/>
      <c r="BN165" s="72"/>
      <c r="BO165" s="72"/>
      <c r="BP165" s="72"/>
      <c r="BQ165" s="72"/>
      <c r="BR165" s="72"/>
      <c r="BS165" s="72"/>
      <c r="BT165" s="99"/>
    </row>
    <row r="166" spans="1:72" s="3" customFormat="1" x14ac:dyDescent="0.25">
      <c r="A166" s="28" t="s">
        <v>111</v>
      </c>
      <c r="B166" s="317"/>
      <c r="C166" s="16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  <c r="BN166" s="72"/>
      <c r="BO166" s="72"/>
      <c r="BP166" s="72"/>
      <c r="BQ166" s="72"/>
      <c r="BR166" s="72"/>
      <c r="BS166" s="72"/>
    </row>
    <row r="167" spans="1:72" s="3" customFormat="1" x14ac:dyDescent="0.25">
      <c r="A167" s="72" t="s">
        <v>48</v>
      </c>
      <c r="B167" s="317" t="s">
        <v>78</v>
      </c>
      <c r="C167" s="16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>
        <v>-519.77639262511252</v>
      </c>
      <c r="AJ167" s="72">
        <v>-534.93105979401787</v>
      </c>
      <c r="AK167" s="72">
        <v>-549.55600095933517</v>
      </c>
      <c r="AL167" s="72">
        <v>-558.87178226393075</v>
      </c>
      <c r="AM167" s="72">
        <v>-572.36352428975965</v>
      </c>
      <c r="AN167" s="72">
        <v>-588.77258055539869</v>
      </c>
      <c r="AO167" s="72">
        <v>-604.23947149796879</v>
      </c>
      <c r="AP167" s="72">
        <v>-622.01430210042656</v>
      </c>
      <c r="AQ167" s="72">
        <v>-635.3038746603163</v>
      </c>
      <c r="AR167" s="72">
        <v>-654.02252686799454</v>
      </c>
      <c r="AS167" s="72">
        <v>-673.04406362618886</v>
      </c>
      <c r="AT167" s="72">
        <v>-699.22874434326161</v>
      </c>
      <c r="AU167" s="72">
        <v>-723.00563608512607</v>
      </c>
      <c r="AV167" s="72">
        <v>-743.16281213032698</v>
      </c>
      <c r="AW167" s="72">
        <v>-771.30949732336967</v>
      </c>
      <c r="AX167" s="72">
        <v>-798.43467908804394</v>
      </c>
      <c r="AY167" s="72">
        <v>-824.86444456207687</v>
      </c>
      <c r="AZ167" s="72">
        <v>-854.32081594366139</v>
      </c>
      <c r="BA167" s="72">
        <v>-881.74233139576756</v>
      </c>
      <c r="BB167" s="72">
        <v>-913.30875394129589</v>
      </c>
      <c r="BC167" s="72">
        <v>-942.75453684214881</v>
      </c>
      <c r="BD167" s="72">
        <v>-976.15906703697726</v>
      </c>
      <c r="BE167" s="72">
        <v>-1017.7633122174821</v>
      </c>
      <c r="BF167" s="72">
        <v>-1048.9297337106266</v>
      </c>
      <c r="BG167" s="72">
        <v>-1093.8939487816535</v>
      </c>
      <c r="BH167" s="72">
        <v>-1138.6309890704431</v>
      </c>
      <c r="BI167" s="72">
        <v>-1179.0512568025854</v>
      </c>
      <c r="BJ167" s="72">
        <v>-1221.2370734154943</v>
      </c>
      <c r="BK167" s="72">
        <v>-1264.459398489849</v>
      </c>
      <c r="BL167" s="72"/>
      <c r="BN167" s="72"/>
      <c r="BO167" s="72"/>
      <c r="BP167" s="72"/>
      <c r="BQ167" s="72"/>
      <c r="BR167" s="72">
        <v>-881.74233139576756</v>
      </c>
      <c r="BS167" s="72">
        <v>-1264.459398489849</v>
      </c>
    </row>
    <row r="168" spans="1:72" s="3" customFormat="1" x14ac:dyDescent="0.25">
      <c r="A168" s="72" t="s">
        <v>49</v>
      </c>
      <c r="B168" s="317" t="s">
        <v>78</v>
      </c>
      <c r="C168" s="16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>
        <v>1990.4955987671949</v>
      </c>
      <c r="AJ168" s="72">
        <v>1987.7000571647964</v>
      </c>
      <c r="AK168" s="72">
        <v>1983.8523248336076</v>
      </c>
      <c r="AL168" s="72">
        <v>1980.0032394635946</v>
      </c>
      <c r="AM168" s="72">
        <v>1976.152805092582</v>
      </c>
      <c r="AN168" s="72">
        <v>1972.3010257403473</v>
      </c>
      <c r="AO168" s="72">
        <v>1968.4479054087271</v>
      </c>
      <c r="AP168" s="72">
        <v>1964.5934480817239</v>
      </c>
      <c r="AQ168" s="72">
        <v>1960.7376577256116</v>
      </c>
      <c r="AR168" s="72">
        <v>1956.8805382890416</v>
      </c>
      <c r="AS168" s="72">
        <v>1953.0220937031463</v>
      </c>
      <c r="AT168" s="72">
        <v>1949.1623278816426</v>
      </c>
      <c r="AU168" s="72">
        <v>1945.3012447209344</v>
      </c>
      <c r="AV168" s="72">
        <v>1941.8072671768828</v>
      </c>
      <c r="AW168" s="72">
        <v>1937.9435609582376</v>
      </c>
      <c r="AX168" s="72">
        <v>1934.0785489867405</v>
      </c>
      <c r="AY168" s="72">
        <v>1930.212235090557</v>
      </c>
      <c r="AZ168" s="72">
        <v>1926.344623081043</v>
      </c>
      <c r="BA168" s="72">
        <v>1922.4757167528421</v>
      </c>
      <c r="BB168" s="72">
        <v>1918.6055198839824</v>
      </c>
      <c r="BC168" s="72">
        <v>1914.7340362359755</v>
      </c>
      <c r="BD168" s="72">
        <v>1910.8612695539105</v>
      </c>
      <c r="BE168" s="72">
        <v>1906.9872235665525</v>
      </c>
      <c r="BF168" s="72">
        <v>1903.1119019864334</v>
      </c>
      <c r="BG168" s="72">
        <v>1899.2353085099478</v>
      </c>
      <c r="BH168" s="72">
        <v>1895.3574468174484</v>
      </c>
      <c r="BI168" s="72">
        <v>1891.4783205733352</v>
      </c>
      <c r="BJ168" s="72">
        <v>1887.5979334261492</v>
      </c>
      <c r="BK168" s="72">
        <v>1883.7162890086645</v>
      </c>
      <c r="BL168" s="72"/>
      <c r="BN168" s="72"/>
      <c r="BO168" s="72"/>
      <c r="BP168" s="72"/>
      <c r="BQ168" s="72"/>
      <c r="BR168" s="72">
        <v>1922.4757167528421</v>
      </c>
      <c r="BS168" s="72">
        <v>1883.7162890086645</v>
      </c>
    </row>
    <row r="169" spans="1:72" s="3" customFormat="1" x14ac:dyDescent="0.25">
      <c r="A169" s="72" t="s">
        <v>53</v>
      </c>
      <c r="B169" s="317" t="s">
        <v>78</v>
      </c>
      <c r="C169" s="16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>
        <v>5727.7798650929708</v>
      </c>
      <c r="AJ169" s="72">
        <v>5683.2024128587364</v>
      </c>
      <c r="AK169" s="72">
        <v>5638.3612165282575</v>
      </c>
      <c r="AL169" s="72">
        <v>5593.3329064767104</v>
      </c>
      <c r="AM169" s="72">
        <v>5548.8071797591874</v>
      </c>
      <c r="AN169" s="72">
        <v>5480.6123601106146</v>
      </c>
      <c r="AO169" s="72">
        <v>5414.1114179456763</v>
      </c>
      <c r="AP169" s="72">
        <v>5347.9728810254101</v>
      </c>
      <c r="AQ169" s="72">
        <v>5280.3773317904488</v>
      </c>
      <c r="AR169" s="72">
        <v>5214.9759973609589</v>
      </c>
      <c r="AS169" s="72">
        <v>5149.465276869887</v>
      </c>
      <c r="AT169" s="72">
        <v>5084.7697834628871</v>
      </c>
      <c r="AU169" s="72">
        <v>5023.7091332982509</v>
      </c>
      <c r="AV169" s="72">
        <v>4968.3191925468254</v>
      </c>
      <c r="AW169" s="72">
        <v>4918.9385383919462</v>
      </c>
      <c r="AX169" s="72">
        <v>4869.5701220293549</v>
      </c>
      <c r="AY169" s="72">
        <v>4852.5853236671364</v>
      </c>
      <c r="AZ169" s="72">
        <v>4802.3198935256432</v>
      </c>
      <c r="BA169" s="72">
        <v>4752.6774765413484</v>
      </c>
      <c r="BB169" s="72">
        <v>4703.3409835387392</v>
      </c>
      <c r="BC169" s="72">
        <v>4646.6207450737293</v>
      </c>
      <c r="BD169" s="72">
        <v>4588.3275492255852</v>
      </c>
      <c r="BE169" s="72">
        <v>4528.1141578831321</v>
      </c>
      <c r="BF169" s="72">
        <v>4468.8267303388284</v>
      </c>
      <c r="BG169" s="72">
        <v>4410.5409218969044</v>
      </c>
      <c r="BH169" s="72">
        <v>4351.9889358733017</v>
      </c>
      <c r="BI169" s="72">
        <v>4293.0359645955959</v>
      </c>
      <c r="BJ169" s="72">
        <v>4234.7458154029346</v>
      </c>
      <c r="BK169" s="72">
        <v>4159.7272403459783</v>
      </c>
      <c r="BL169" s="72"/>
      <c r="BN169" s="72"/>
      <c r="BO169" s="72"/>
      <c r="BP169" s="72"/>
      <c r="BQ169" s="72"/>
      <c r="BR169" s="72">
        <v>4752.6774765413484</v>
      </c>
      <c r="BS169" s="72">
        <v>4159.7272403459783</v>
      </c>
    </row>
    <row r="170" spans="1:72" s="3" customFormat="1" x14ac:dyDescent="0.25">
      <c r="A170" s="72" t="s">
        <v>50</v>
      </c>
      <c r="B170" s="317" t="s">
        <v>78</v>
      </c>
      <c r="C170" s="16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>
        <v>2124.928296042639</v>
      </c>
      <c r="AJ170" s="72">
        <v>2128.4044127093057</v>
      </c>
      <c r="AK170" s="72">
        <v>2132.0975747093053</v>
      </c>
      <c r="AL170" s="72">
        <v>2135.5262127093065</v>
      </c>
      <c r="AM170" s="72">
        <v>2139.1210260426396</v>
      </c>
      <c r="AN170" s="72">
        <v>2146.1071727093063</v>
      </c>
      <c r="AO170" s="72">
        <v>2153.3646260426394</v>
      </c>
      <c r="AP170" s="72">
        <v>2160.2083367093064</v>
      </c>
      <c r="AQ170" s="72">
        <v>2167.1248213759727</v>
      </c>
      <c r="AR170" s="72">
        <v>2174.0295760426388</v>
      </c>
      <c r="AS170" s="72">
        <v>2181.0598100426387</v>
      </c>
      <c r="AT170" s="72">
        <v>2187.9645647093062</v>
      </c>
      <c r="AU170" s="72">
        <v>2194.9880160426392</v>
      </c>
      <c r="AV170" s="72">
        <v>2202.1783209759724</v>
      </c>
      <c r="AW170" s="72">
        <v>2209.0430579093054</v>
      </c>
      <c r="AX170" s="72">
        <v>2215.9905433759727</v>
      </c>
      <c r="AY170" s="72">
        <v>2223.380597842639</v>
      </c>
      <c r="AZ170" s="72">
        <v>2230.7765532293056</v>
      </c>
      <c r="BA170" s="72">
        <v>2237.3335605759735</v>
      </c>
      <c r="BB170" s="72">
        <v>2247.4485513759719</v>
      </c>
      <c r="BC170" s="72">
        <v>2254.434698042639</v>
      </c>
      <c r="BD170" s="72">
        <v>2261.420844709306</v>
      </c>
      <c r="BE170" s="72">
        <v>2268.4069913759727</v>
      </c>
      <c r="BF170" s="72">
        <v>2275.3931380426384</v>
      </c>
      <c r="BG170" s="72">
        <v>2285.7706180426385</v>
      </c>
      <c r="BH170" s="72">
        <v>2292.7567647093056</v>
      </c>
      <c r="BI170" s="72">
        <v>2299.7429113759727</v>
      </c>
      <c r="BJ170" s="72">
        <v>2306.7290580426388</v>
      </c>
      <c r="BK170" s="72">
        <v>2313.7152047093055</v>
      </c>
      <c r="BL170" s="72"/>
      <c r="BN170" s="72"/>
      <c r="BO170" s="72"/>
      <c r="BP170" s="72"/>
      <c r="BQ170" s="72"/>
      <c r="BR170" s="72">
        <v>2237.3335605759735</v>
      </c>
      <c r="BS170" s="72">
        <v>2313.7152047093055</v>
      </c>
    </row>
    <row r="171" spans="1:72" s="3" customFormat="1" x14ac:dyDescent="0.25">
      <c r="A171" s="72" t="s">
        <v>52</v>
      </c>
      <c r="B171" s="317" t="s">
        <v>78</v>
      </c>
      <c r="C171" s="16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>
        <v>12.000040796173144</v>
      </c>
      <c r="AJ171" s="72">
        <v>12.13475119219631</v>
      </c>
      <c r="AK171" s="72">
        <v>12.325045943244215</v>
      </c>
      <c r="AL171" s="72">
        <v>12.251655597698488</v>
      </c>
      <c r="AM171" s="72">
        <v>12.207772996178589</v>
      </c>
      <c r="AN171" s="72">
        <v>11.994401673429335</v>
      </c>
      <c r="AO171" s="72">
        <v>11.865426972859588</v>
      </c>
      <c r="AP171" s="72">
        <v>12.000137368882756</v>
      </c>
      <c r="AQ171" s="72">
        <v>12.134847764905688</v>
      </c>
      <c r="AR171" s="72">
        <v>12.347101767321059</v>
      </c>
      <c r="AS171" s="72">
        <v>12.113955176739372</v>
      </c>
      <c r="AT171" s="72">
        <v>12.258272745235672</v>
      </c>
      <c r="AU171" s="72">
        <v>12.513170203773866</v>
      </c>
      <c r="AV171" s="72">
        <v>12.492677333558902</v>
      </c>
      <c r="AW171" s="72">
        <v>12.529726582695551</v>
      </c>
      <c r="AX171" s="72">
        <v>12.667620308585184</v>
      </c>
      <c r="AY171" s="72">
        <v>12.787229393403718</v>
      </c>
      <c r="AZ171" s="72">
        <v>12.944348391835797</v>
      </c>
      <c r="BA171" s="72">
        <v>13.064970370583991</v>
      </c>
      <c r="BB171" s="72">
        <v>13.483550450618344</v>
      </c>
      <c r="BC171" s="72">
        <v>12.737444608810142</v>
      </c>
      <c r="BD171" s="72">
        <v>12.737444608810142</v>
      </c>
      <c r="BE171" s="72">
        <v>12.737444608810142</v>
      </c>
      <c r="BF171" s="72">
        <v>12.737444608810142</v>
      </c>
      <c r="BG171" s="72">
        <v>12.737444608810142</v>
      </c>
      <c r="BH171" s="72">
        <v>12.737444608810142</v>
      </c>
      <c r="BI171" s="72">
        <v>12.737444608810142</v>
      </c>
      <c r="BJ171" s="72">
        <v>12.737444608810142</v>
      </c>
      <c r="BK171" s="72">
        <v>12.737444608810144</v>
      </c>
      <c r="BL171" s="72"/>
      <c r="BN171" s="72"/>
      <c r="BO171" s="72"/>
      <c r="BP171" s="72"/>
      <c r="BQ171" s="72"/>
      <c r="BR171" s="72">
        <v>13.064970370583991</v>
      </c>
      <c r="BS171" s="72">
        <v>12.737444608810144</v>
      </c>
    </row>
    <row r="172" spans="1:72" s="3" customFormat="1" x14ac:dyDescent="0.25">
      <c r="A172" s="72" t="s">
        <v>51</v>
      </c>
      <c r="B172" s="317" t="s">
        <v>78</v>
      </c>
      <c r="C172" s="16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>
        <v>-1.4127512652723148E-2</v>
      </c>
      <c r="AJ172" s="72">
        <v>-0.11493795105630054</v>
      </c>
      <c r="AK172" s="72">
        <v>-0.11341988201140912</v>
      </c>
      <c r="AL172" s="72">
        <v>-0.10818424660133981</v>
      </c>
      <c r="AM172" s="72">
        <v>-0.11107934099362932</v>
      </c>
      <c r="AN172" s="72">
        <v>-0.11728512112801591</v>
      </c>
      <c r="AO172" s="72">
        <v>-0.15649501635244015</v>
      </c>
      <c r="AP172" s="72">
        <v>-0.23082149401356047</v>
      </c>
      <c r="AQ172" s="72">
        <v>-0.2488128384497231</v>
      </c>
      <c r="AR172" s="72">
        <v>-0.28156593253535156</v>
      </c>
      <c r="AS172" s="72">
        <v>-0.29639827483728437</v>
      </c>
      <c r="AT172" s="72">
        <v>-0.33416672386396939</v>
      </c>
      <c r="AU172" s="72">
        <v>-0.2813044714656126</v>
      </c>
      <c r="AV172" s="72">
        <v>-0.274256302839543</v>
      </c>
      <c r="AW172" s="72">
        <v>-0.29490052754588675</v>
      </c>
      <c r="AX172" s="72">
        <v>-0.27104837106633961</v>
      </c>
      <c r="AY172" s="72">
        <v>-0.2482314970809574</v>
      </c>
      <c r="AZ172" s="72">
        <v>-0.26840001215196474</v>
      </c>
      <c r="BA172" s="72">
        <v>-0.27971496879489599</v>
      </c>
      <c r="BB172" s="72">
        <v>-0.26825262122700316</v>
      </c>
      <c r="BC172" s="72">
        <v>-0.29391842981573185</v>
      </c>
      <c r="BD172" s="72">
        <v>-0.29983728159642009</v>
      </c>
      <c r="BE172" s="72">
        <v>-0.28841597916934369</v>
      </c>
      <c r="BF172" s="72">
        <v>-0.25716756448266476</v>
      </c>
      <c r="BG172" s="72">
        <v>-0.25321677345498167</v>
      </c>
      <c r="BH172" s="72">
        <v>-0.24148590249013643</v>
      </c>
      <c r="BI172" s="72">
        <v>-0.19992255011723967</v>
      </c>
      <c r="BJ172" s="72">
        <v>-0.19529914545994251</v>
      </c>
      <c r="BK172" s="72">
        <v>-0.26811169980629251</v>
      </c>
      <c r="BL172" s="72"/>
      <c r="BN172" s="72"/>
      <c r="BO172" s="72"/>
      <c r="BP172" s="72"/>
      <c r="BQ172" s="72"/>
      <c r="BR172" s="72">
        <v>-0.27971496879489599</v>
      </c>
      <c r="BS172" s="72">
        <v>-0.26811169980629251</v>
      </c>
      <c r="BT172" s="99"/>
    </row>
    <row r="173" spans="1:72" s="3" customFormat="1" x14ac:dyDescent="0.25">
      <c r="A173" s="73" t="s">
        <v>4</v>
      </c>
      <c r="B173" s="318" t="s">
        <v>89</v>
      </c>
      <c r="C173" s="16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3">
        <v>9335.4132805612116</v>
      </c>
      <c r="AJ173" s="73">
        <v>9276.3956361799592</v>
      </c>
      <c r="AK173" s="73">
        <v>9216.9667411730679</v>
      </c>
      <c r="AL173" s="73">
        <v>9162.1340477367776</v>
      </c>
      <c r="AM173" s="73">
        <v>9103.8141802598348</v>
      </c>
      <c r="AN173" s="73">
        <v>9022.1250945571701</v>
      </c>
      <c r="AO173" s="73">
        <v>8943.3934098555819</v>
      </c>
      <c r="AP173" s="73">
        <v>8862.5296795908835</v>
      </c>
      <c r="AQ173" s="73">
        <v>8784.8219711581714</v>
      </c>
      <c r="AR173" s="73">
        <v>8703.9291206594316</v>
      </c>
      <c r="AS173" s="73">
        <v>8622.320673891385</v>
      </c>
      <c r="AT173" s="73">
        <v>8534.5920377319453</v>
      </c>
      <c r="AU173" s="73">
        <v>8453.2246237090076</v>
      </c>
      <c r="AV173" s="73">
        <v>8381.360389600075</v>
      </c>
      <c r="AW173" s="73">
        <v>8306.85048599127</v>
      </c>
      <c r="AX173" s="73">
        <v>8233.6011072415422</v>
      </c>
      <c r="AY173" s="73">
        <v>8193.8527099345793</v>
      </c>
      <c r="AZ173" s="73">
        <v>8117.7962022720139</v>
      </c>
      <c r="BA173" s="73">
        <v>8043.5296778761849</v>
      </c>
      <c r="BB173" s="73">
        <v>7969.3015986867895</v>
      </c>
      <c r="BC173" s="73">
        <v>7885.478468689189</v>
      </c>
      <c r="BD173" s="73">
        <v>7796.8882037790381</v>
      </c>
      <c r="BE173" s="73">
        <v>7698.1940892378152</v>
      </c>
      <c r="BF173" s="73">
        <v>7610.8823137015997</v>
      </c>
      <c r="BG173" s="73">
        <v>7514.1371275031916</v>
      </c>
      <c r="BH173" s="73">
        <v>7413.9681170359318</v>
      </c>
      <c r="BI173" s="73">
        <v>7317.7434618010102</v>
      </c>
      <c r="BJ173" s="73">
        <v>7220.3778789195785</v>
      </c>
      <c r="BK173" s="73">
        <v>7105.1686684831029</v>
      </c>
      <c r="BL173" s="72"/>
    </row>
    <row r="174" spans="1:72" s="67" customFormat="1" x14ac:dyDescent="0.25">
      <c r="A174" s="62" t="s">
        <v>69</v>
      </c>
      <c r="B174" s="62"/>
      <c r="C174" s="9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4"/>
      <c r="AJ174" s="65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</row>
    <row r="175" spans="1:72" s="3" customFormat="1" x14ac:dyDescent="0.25">
      <c r="A175" s="28" t="s">
        <v>64</v>
      </c>
      <c r="B175" s="16"/>
      <c r="C175" s="16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1"/>
      <c r="AJ175" s="75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</row>
    <row r="176" spans="1:72" s="3" customFormat="1" x14ac:dyDescent="0.25">
      <c r="A176" s="72" t="s">
        <v>44</v>
      </c>
      <c r="B176" s="317" t="s">
        <v>78</v>
      </c>
      <c r="C176" s="72">
        <v>221.10937807666664</v>
      </c>
      <c r="D176" s="72">
        <v>223.45648422493338</v>
      </c>
      <c r="E176" s="72">
        <v>204.96673222053337</v>
      </c>
      <c r="F176" s="72">
        <v>196.93769391346669</v>
      </c>
      <c r="G176" s="72">
        <v>215.03342151853334</v>
      </c>
      <c r="H176" s="72">
        <v>237.71387227506665</v>
      </c>
      <c r="I176" s="72">
        <v>273.30475524573336</v>
      </c>
      <c r="J176" s="72">
        <v>294.05093427306673</v>
      </c>
      <c r="K176" s="72">
        <v>340.36743871786666</v>
      </c>
      <c r="L176" s="72">
        <v>365.77115387800001</v>
      </c>
      <c r="M176" s="72">
        <v>410.43408736853331</v>
      </c>
      <c r="N176" s="72">
        <v>351.43484296319997</v>
      </c>
      <c r="O176" s="72">
        <v>311.89578576600002</v>
      </c>
      <c r="P176" s="72">
        <v>335.20031285813332</v>
      </c>
      <c r="Q176" s="72">
        <v>382.51090829640003</v>
      </c>
      <c r="R176" s="72">
        <v>424.43004818280002</v>
      </c>
      <c r="S176" s="72">
        <v>503.20407568560006</v>
      </c>
      <c r="T176" s="72">
        <v>514.92035819013336</v>
      </c>
      <c r="U176" s="72">
        <v>430.65361113226669</v>
      </c>
      <c r="V176" s="72">
        <v>345.61492852480001</v>
      </c>
      <c r="W176" s="72">
        <v>379.7535549454667</v>
      </c>
      <c r="X176" s="72">
        <v>424.71952189760009</v>
      </c>
      <c r="Y176" s="72">
        <v>445.07818250000008</v>
      </c>
      <c r="Z176" s="72">
        <v>502.36303520266659</v>
      </c>
      <c r="AA176" s="72">
        <v>584.78753803533334</v>
      </c>
      <c r="AB176" s="72">
        <v>679.12283684040005</v>
      </c>
      <c r="AC176" s="72">
        <v>923.85523979279992</v>
      </c>
      <c r="AD176" s="72">
        <v>1155.4370035488</v>
      </c>
      <c r="AE176" s="72">
        <v>1294.8181528967998</v>
      </c>
      <c r="AF176" s="72">
        <v>963.65322670770036</v>
      </c>
      <c r="AG176" s="72">
        <v>263.34999061560001</v>
      </c>
      <c r="AH176" s="72">
        <v>415.3539187728</v>
      </c>
      <c r="AI176" s="71"/>
      <c r="AJ176" s="75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</row>
    <row r="177" spans="1:63" s="3" customFormat="1" x14ac:dyDescent="0.25">
      <c r="A177" s="72" t="s">
        <v>45</v>
      </c>
      <c r="B177" s="317" t="s">
        <v>78</v>
      </c>
      <c r="C177" s="72">
        <v>28.078924997337403</v>
      </c>
      <c r="D177" s="72">
        <v>14.003294293724482</v>
      </c>
      <c r="E177" s="72">
        <v>20.477506171547937</v>
      </c>
      <c r="F177" s="72">
        <v>29.859948628888905</v>
      </c>
      <c r="G177" s="72">
        <v>33.981450185235616</v>
      </c>
      <c r="H177" s="72">
        <v>3.3673142021675906</v>
      </c>
      <c r="I177" s="72">
        <v>19.20316050014323</v>
      </c>
      <c r="J177" s="72">
        <v>38.488416696452902</v>
      </c>
      <c r="K177" s="72">
        <v>52.028676183577467</v>
      </c>
      <c r="L177" s="72">
        <v>39.300358002951661</v>
      </c>
      <c r="M177" s="72">
        <v>54.39266252464077</v>
      </c>
      <c r="N177" s="72">
        <v>59.58949244727156</v>
      </c>
      <c r="O177" s="72">
        <v>85.828630656119159</v>
      </c>
      <c r="P177" s="72">
        <v>19.407378412801254</v>
      </c>
      <c r="Q177" s="72">
        <v>21.049201422195413</v>
      </c>
      <c r="R177" s="72">
        <v>1.7528135484112446</v>
      </c>
      <c r="S177" s="72">
        <v>17.329076702058739</v>
      </c>
      <c r="T177" s="72">
        <v>12.056398064687073</v>
      </c>
      <c r="U177" s="72">
        <v>47.983835185837414</v>
      </c>
      <c r="V177" s="72">
        <v>8.2248711263977814</v>
      </c>
      <c r="W177" s="72">
        <v>0.25239549866666666</v>
      </c>
      <c r="X177" s="72">
        <v>50.095054390143758</v>
      </c>
      <c r="Y177" s="72">
        <v>23.973493968715886</v>
      </c>
      <c r="Z177" s="72">
        <v>78.828862465477414</v>
      </c>
      <c r="AA177" s="72">
        <v>71.218037488772836</v>
      </c>
      <c r="AB177" s="72">
        <v>149.09981223853765</v>
      </c>
      <c r="AC177" s="72">
        <v>186.2811143378903</v>
      </c>
      <c r="AD177" s="72">
        <v>213.30217433150287</v>
      </c>
      <c r="AE177" s="72">
        <v>242.53078987824037</v>
      </c>
      <c r="AF177" s="72">
        <v>205.50549032160174</v>
      </c>
      <c r="AG177" s="72">
        <v>77.945079331447673</v>
      </c>
      <c r="AH177" s="72">
        <v>123.74961420414947</v>
      </c>
      <c r="AI177" s="71"/>
      <c r="AJ177" s="75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</row>
    <row r="178" spans="1:63" s="2" customFormat="1" x14ac:dyDescent="0.25">
      <c r="A178" s="73" t="s">
        <v>4</v>
      </c>
      <c r="B178" s="318" t="s">
        <v>89</v>
      </c>
      <c r="C178" s="73">
        <v>249.18830307400407</v>
      </c>
      <c r="D178" s="73">
        <v>237.45977851865786</v>
      </c>
      <c r="E178" s="73">
        <v>225.4442383920813</v>
      </c>
      <c r="F178" s="73">
        <v>226.79764254235559</v>
      </c>
      <c r="G178" s="73">
        <v>249.01487170376896</v>
      </c>
      <c r="H178" s="73">
        <v>241.08118647723427</v>
      </c>
      <c r="I178" s="73">
        <v>292.50791574587663</v>
      </c>
      <c r="J178" s="73">
        <v>332.53935096951966</v>
      </c>
      <c r="K178" s="73">
        <v>392.39611490144415</v>
      </c>
      <c r="L178" s="73">
        <v>405.07151188095168</v>
      </c>
      <c r="M178" s="73">
        <v>464.82674989317411</v>
      </c>
      <c r="N178" s="73">
        <v>411.02433541047156</v>
      </c>
      <c r="O178" s="73">
        <v>397.72441642211913</v>
      </c>
      <c r="P178" s="73">
        <v>354.60769127093454</v>
      </c>
      <c r="Q178" s="73">
        <v>403.56010971859541</v>
      </c>
      <c r="R178" s="73">
        <v>426.18286173121129</v>
      </c>
      <c r="S178" s="73">
        <v>520.53315238765879</v>
      </c>
      <c r="T178" s="73">
        <v>526.97675625482043</v>
      </c>
      <c r="U178" s="73">
        <v>478.63744631810414</v>
      </c>
      <c r="V178" s="73">
        <v>353.83979965119778</v>
      </c>
      <c r="W178" s="73">
        <v>380.00595044413336</v>
      </c>
      <c r="X178" s="73">
        <v>474.81457628774382</v>
      </c>
      <c r="Y178" s="73">
        <v>469.05167646871598</v>
      </c>
      <c r="Z178" s="73">
        <v>581.19189766814407</v>
      </c>
      <c r="AA178" s="73">
        <v>656.00557552410612</v>
      </c>
      <c r="AB178" s="73">
        <v>828.22264907893759</v>
      </c>
      <c r="AC178" s="73">
        <v>1110.1363541306901</v>
      </c>
      <c r="AD178" s="73">
        <v>1368.7391778803028</v>
      </c>
      <c r="AE178" s="73">
        <v>1537.3489427750405</v>
      </c>
      <c r="AF178" s="73">
        <v>1169.1587170293021</v>
      </c>
      <c r="AG178" s="73">
        <v>341.29506994704764</v>
      </c>
      <c r="AH178" s="73">
        <v>539.1035329769494</v>
      </c>
      <c r="AI178" s="86"/>
      <c r="AJ178" s="85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</row>
    <row r="179" spans="1:63" s="3" customFormat="1" x14ac:dyDescent="0.25">
      <c r="A179" s="28" t="s">
        <v>170</v>
      </c>
      <c r="B179" s="16"/>
      <c r="C179" s="16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1"/>
      <c r="AJ179" s="75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</row>
    <row r="180" spans="1:63" s="3" customFormat="1" x14ac:dyDescent="0.25">
      <c r="A180" s="72" t="s">
        <v>44</v>
      </c>
      <c r="B180" s="317" t="s">
        <v>78</v>
      </c>
      <c r="C180" s="16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>
        <v>782.54271585498554</v>
      </c>
      <c r="AJ180" s="72">
        <v>868.14520185125923</v>
      </c>
      <c r="AK180" s="72">
        <v>927.90526384553993</v>
      </c>
      <c r="AL180" s="72">
        <v>996.97124108500759</v>
      </c>
      <c r="AM180" s="72">
        <v>1011.9718849649623</v>
      </c>
      <c r="AN180" s="72">
        <v>1020.7234295390728</v>
      </c>
      <c r="AO180" s="72">
        <v>1029.4975831460058</v>
      </c>
      <c r="AP180" s="72">
        <v>1037.5853508901303</v>
      </c>
      <c r="AQ180" s="72">
        <v>1045.8351911700001</v>
      </c>
      <c r="AR180" s="72">
        <v>1051.9251758999828</v>
      </c>
      <c r="AS180" s="72">
        <v>1057.2821190869065</v>
      </c>
      <c r="AT180" s="72">
        <v>1061.7212909127322</v>
      </c>
      <c r="AU180" s="72">
        <v>1065.3250902186817</v>
      </c>
      <c r="AV180" s="72">
        <v>1046.1370195080001</v>
      </c>
      <c r="AW180" s="72">
        <v>1054.5882129719998</v>
      </c>
      <c r="AX180" s="72">
        <v>1062.7375780980003</v>
      </c>
      <c r="AY180" s="72">
        <v>1060.2643424271637</v>
      </c>
      <c r="AZ180" s="72">
        <v>1052.1100925600949</v>
      </c>
      <c r="BA180" s="72">
        <v>1040.1815108102264</v>
      </c>
      <c r="BB180" s="72">
        <v>1024.6718300775053</v>
      </c>
      <c r="BC180" s="72">
        <v>1004.0192105570708</v>
      </c>
      <c r="BD180" s="72">
        <v>977.3134282601784</v>
      </c>
      <c r="BE180" s="72">
        <v>944.55397856491084</v>
      </c>
      <c r="BF180" s="72">
        <v>904.87795584582318</v>
      </c>
      <c r="BG180" s="72">
        <v>858.49741487615552</v>
      </c>
      <c r="BH180" s="72">
        <v>805.94949039567643</v>
      </c>
      <c r="BI180" s="72">
        <v>747.55475120848757</v>
      </c>
      <c r="BJ180" s="72">
        <v>684.7378824230899</v>
      </c>
      <c r="BK180" s="72">
        <v>619.06580694000002</v>
      </c>
    </row>
    <row r="181" spans="1:63" s="3" customFormat="1" x14ac:dyDescent="0.25">
      <c r="A181" s="72" t="s">
        <v>45</v>
      </c>
      <c r="B181" s="317" t="s">
        <v>78</v>
      </c>
      <c r="C181" s="16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>
        <v>197.14807552018968</v>
      </c>
      <c r="AJ181" s="72">
        <v>224.18004547606279</v>
      </c>
      <c r="AK181" s="72">
        <v>239.65881271011162</v>
      </c>
      <c r="AL181" s="72">
        <v>257.59855189138494</v>
      </c>
      <c r="AM181" s="72">
        <v>261.57792626398356</v>
      </c>
      <c r="AN181" s="72">
        <v>265.53950312199441</v>
      </c>
      <c r="AO181" s="72">
        <v>269.80209069655706</v>
      </c>
      <c r="AP181" s="72">
        <v>273.72380970164937</v>
      </c>
      <c r="AQ181" s="72">
        <v>277.62234426962681</v>
      </c>
      <c r="AR181" s="72">
        <v>277.64492736731859</v>
      </c>
      <c r="AS181" s="72">
        <v>279.09571847886843</v>
      </c>
      <c r="AT181" s="72">
        <v>280.3486465779003</v>
      </c>
      <c r="AU181" s="72">
        <v>281.03508872953103</v>
      </c>
      <c r="AV181" s="72">
        <v>281.71814918899418</v>
      </c>
      <c r="AW181" s="72">
        <v>281.68512503717051</v>
      </c>
      <c r="AX181" s="72">
        <v>281.14637806198351</v>
      </c>
      <c r="AY181" s="72">
        <v>279.97411535208471</v>
      </c>
      <c r="AZ181" s="72">
        <v>278.01481231723949</v>
      </c>
      <c r="BA181" s="72">
        <v>275.08843482809169</v>
      </c>
      <c r="BB181" s="72">
        <v>270.91531863230944</v>
      </c>
      <c r="BC181" s="72">
        <v>265.63594265559976</v>
      </c>
      <c r="BD181" s="72">
        <v>258.72502313814266</v>
      </c>
      <c r="BE181" s="72">
        <v>249.70965107556069</v>
      </c>
      <c r="BF181" s="72">
        <v>238.97068153110266</v>
      </c>
      <c r="BG181" s="72">
        <v>226.16460723938144</v>
      </c>
      <c r="BH181" s="72">
        <v>211.13282370785171</v>
      </c>
      <c r="BI181" s="72">
        <v>194.55156345888801</v>
      </c>
      <c r="BJ181" s="72">
        <v>176.57336053615234</v>
      </c>
      <c r="BK181" s="72">
        <v>157.57160106451056</v>
      </c>
    </row>
    <row r="182" spans="1:63" s="2" customFormat="1" x14ac:dyDescent="0.25">
      <c r="A182" s="73" t="s">
        <v>4</v>
      </c>
      <c r="B182" s="318" t="s">
        <v>89</v>
      </c>
      <c r="C182" s="17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>
        <v>979.69079137517519</v>
      </c>
      <c r="AJ182" s="73">
        <v>1092.3252473273221</v>
      </c>
      <c r="AK182" s="73">
        <v>1167.5640765556516</v>
      </c>
      <c r="AL182" s="73">
        <v>1254.5697929763924</v>
      </c>
      <c r="AM182" s="73">
        <v>1273.5498112289458</v>
      </c>
      <c r="AN182" s="73">
        <v>1286.2629326610672</v>
      </c>
      <c r="AO182" s="73">
        <v>1299.2996738425629</v>
      </c>
      <c r="AP182" s="73">
        <v>1311.3091605917796</v>
      </c>
      <c r="AQ182" s="73">
        <v>1323.457535439627</v>
      </c>
      <c r="AR182" s="73">
        <v>1329.5701032673014</v>
      </c>
      <c r="AS182" s="73">
        <v>1336.3778375657748</v>
      </c>
      <c r="AT182" s="73">
        <v>1342.0699374906324</v>
      </c>
      <c r="AU182" s="73">
        <v>1346.3601789482125</v>
      </c>
      <c r="AV182" s="73">
        <v>1327.855168696994</v>
      </c>
      <c r="AW182" s="73">
        <v>1336.2733380091704</v>
      </c>
      <c r="AX182" s="73">
        <v>1343.8839561599837</v>
      </c>
      <c r="AY182" s="73">
        <v>1340.2384577792486</v>
      </c>
      <c r="AZ182" s="73">
        <v>1330.1249048773345</v>
      </c>
      <c r="BA182" s="73">
        <v>1315.2699456383179</v>
      </c>
      <c r="BB182" s="73">
        <v>1295.5871487098148</v>
      </c>
      <c r="BC182" s="73">
        <v>1269.6551532126705</v>
      </c>
      <c r="BD182" s="73">
        <v>1236.0384513983211</v>
      </c>
      <c r="BE182" s="73">
        <v>1194.2636296404714</v>
      </c>
      <c r="BF182" s="73">
        <v>1143.8486373769258</v>
      </c>
      <c r="BG182" s="73">
        <v>1084.662022115537</v>
      </c>
      <c r="BH182" s="73">
        <v>1017.0823141035281</v>
      </c>
      <c r="BI182" s="73">
        <v>942.1063146673755</v>
      </c>
      <c r="BJ182" s="73">
        <v>861.31124295924212</v>
      </c>
      <c r="BK182" s="73">
        <v>776.63740800451069</v>
      </c>
    </row>
    <row r="183" spans="1:63" s="328" customFormat="1" x14ac:dyDescent="0.25">
      <c r="A183" s="325"/>
      <c r="B183" s="326"/>
      <c r="C183" s="327"/>
      <c r="D183" s="325"/>
      <c r="E183" s="325"/>
      <c r="F183" s="325"/>
      <c r="G183" s="325"/>
      <c r="H183" s="325"/>
      <c r="I183" s="325"/>
      <c r="J183" s="325"/>
      <c r="K183" s="325"/>
      <c r="L183" s="325"/>
      <c r="M183" s="325"/>
      <c r="N183" s="325"/>
      <c r="O183" s="325"/>
      <c r="P183" s="325"/>
      <c r="Q183" s="325"/>
      <c r="R183" s="325"/>
      <c r="S183" s="325"/>
      <c r="T183" s="325"/>
      <c r="U183" s="325"/>
      <c r="V183" s="325"/>
      <c r="W183" s="325"/>
      <c r="X183" s="325"/>
      <c r="Y183" s="325"/>
      <c r="Z183" s="325"/>
      <c r="AA183" s="325"/>
      <c r="AB183" s="325"/>
      <c r="AC183" s="325"/>
      <c r="AD183" s="325"/>
      <c r="AE183" s="325"/>
      <c r="AF183" s="325"/>
      <c r="AG183" s="325"/>
      <c r="AH183" s="325"/>
      <c r="AI183" s="325"/>
      <c r="AJ183" s="325"/>
      <c r="AK183" s="325"/>
      <c r="AL183" s="325"/>
      <c r="AM183" s="325"/>
      <c r="AN183" s="325"/>
      <c r="AO183" s="325"/>
      <c r="AP183" s="325"/>
      <c r="AQ183" s="325"/>
      <c r="AR183" s="325"/>
      <c r="AS183" s="325"/>
      <c r="AT183" s="325"/>
      <c r="AU183" s="325"/>
      <c r="AV183" s="325"/>
      <c r="AW183" s="325"/>
      <c r="AX183" s="325"/>
      <c r="AY183" s="325"/>
      <c r="AZ183" s="325"/>
      <c r="BA183" s="325"/>
      <c r="BB183" s="325"/>
      <c r="BC183" s="325"/>
      <c r="BD183" s="325"/>
      <c r="BE183" s="325"/>
      <c r="BF183" s="325"/>
      <c r="BG183" s="325"/>
      <c r="BH183" s="325"/>
      <c r="BI183" s="325"/>
      <c r="BJ183" s="325"/>
      <c r="BK183" s="325"/>
    </row>
    <row r="184" spans="1:63" s="328" customFormat="1" x14ac:dyDescent="0.25">
      <c r="A184" s="325"/>
      <c r="B184" s="326"/>
      <c r="C184" s="327"/>
      <c r="D184" s="325"/>
      <c r="E184" s="325"/>
      <c r="F184" s="325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5"/>
      <c r="V184" s="325"/>
      <c r="W184" s="325"/>
      <c r="X184" s="325"/>
      <c r="Y184" s="325"/>
      <c r="Z184" s="325"/>
      <c r="AA184" s="325"/>
      <c r="AB184" s="325"/>
      <c r="AC184" s="325"/>
      <c r="AD184" s="325"/>
      <c r="AE184" s="325"/>
      <c r="AF184" s="325"/>
      <c r="AG184" s="325"/>
      <c r="AH184" s="325"/>
      <c r="AI184" s="325"/>
      <c r="AJ184" s="325"/>
      <c r="AK184" s="325"/>
      <c r="AL184" s="325"/>
      <c r="AM184" s="325"/>
      <c r="AN184" s="325"/>
      <c r="AO184" s="325"/>
      <c r="AP184" s="325"/>
      <c r="AQ184" s="325"/>
      <c r="AR184" s="325"/>
      <c r="AS184" s="325"/>
      <c r="AT184" s="325"/>
      <c r="AU184" s="325"/>
      <c r="AV184" s="325"/>
      <c r="AW184" s="325"/>
      <c r="AX184" s="325"/>
      <c r="AY184" s="325"/>
      <c r="AZ184" s="325"/>
      <c r="BA184" s="325"/>
      <c r="BB184" s="325"/>
      <c r="BC184" s="325"/>
      <c r="BD184" s="325"/>
      <c r="BE184" s="325"/>
      <c r="BF184" s="325"/>
      <c r="BG184" s="325"/>
      <c r="BH184" s="325"/>
      <c r="BI184" s="325"/>
      <c r="BJ184" s="325"/>
      <c r="BK184" s="325"/>
    </row>
    <row r="185" spans="1:63" s="328" customFormat="1" x14ac:dyDescent="0.25">
      <c r="A185" s="325"/>
      <c r="B185" s="326"/>
      <c r="C185" s="327"/>
      <c r="D185" s="325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/>
      <c r="Z185" s="325"/>
      <c r="AA185" s="325"/>
      <c r="AB185" s="325"/>
      <c r="AC185" s="325"/>
      <c r="AD185" s="325"/>
      <c r="AE185" s="325"/>
      <c r="AF185" s="325"/>
      <c r="AG185" s="325"/>
      <c r="AH185" s="325"/>
      <c r="AI185" s="325"/>
      <c r="AJ185" s="325"/>
      <c r="AK185" s="325"/>
      <c r="AL185" s="325"/>
      <c r="AM185" s="325"/>
      <c r="AN185" s="325"/>
      <c r="AO185" s="325"/>
      <c r="AP185" s="325"/>
      <c r="AQ185" s="325"/>
      <c r="AR185" s="325"/>
      <c r="AS185" s="325"/>
      <c r="AT185" s="325"/>
      <c r="AU185" s="325"/>
      <c r="AV185" s="325"/>
      <c r="AW185" s="325"/>
      <c r="AX185" s="325"/>
      <c r="AY185" s="325"/>
      <c r="AZ185" s="325"/>
      <c r="BA185" s="325"/>
      <c r="BB185" s="325"/>
      <c r="BC185" s="325"/>
      <c r="BD185" s="325"/>
      <c r="BE185" s="325"/>
      <c r="BF185" s="325"/>
      <c r="BG185" s="325"/>
      <c r="BH185" s="325"/>
      <c r="BI185" s="325"/>
      <c r="BJ185" s="325"/>
      <c r="BK185" s="325"/>
    </row>
    <row r="186" spans="1:63" s="328" customFormat="1" x14ac:dyDescent="0.25">
      <c r="A186" s="325"/>
      <c r="B186" s="326"/>
      <c r="C186" s="327"/>
      <c r="D186" s="325"/>
      <c r="E186" s="325"/>
      <c r="F186" s="325"/>
      <c r="G186" s="325"/>
      <c r="H186" s="325"/>
      <c r="I186" s="325"/>
      <c r="J186" s="325"/>
      <c r="K186" s="325"/>
      <c r="L186" s="325"/>
      <c r="M186" s="325"/>
      <c r="N186" s="325"/>
      <c r="O186" s="325"/>
      <c r="P186" s="325"/>
      <c r="Q186" s="325"/>
      <c r="R186" s="325"/>
      <c r="S186" s="325"/>
      <c r="T186" s="325"/>
      <c r="U186" s="325"/>
      <c r="V186" s="325"/>
      <c r="W186" s="325"/>
      <c r="X186" s="325"/>
      <c r="Y186" s="325"/>
      <c r="Z186" s="325"/>
      <c r="AA186" s="325"/>
      <c r="AB186" s="325"/>
      <c r="AC186" s="325"/>
      <c r="AD186" s="325"/>
      <c r="AE186" s="325"/>
      <c r="AF186" s="325"/>
      <c r="AG186" s="325"/>
      <c r="AH186" s="325"/>
      <c r="AI186" s="325"/>
      <c r="AJ186" s="325"/>
      <c r="AK186" s="325"/>
      <c r="AL186" s="325"/>
      <c r="AM186" s="325"/>
      <c r="AN186" s="325"/>
      <c r="AO186" s="325"/>
      <c r="AP186" s="325"/>
      <c r="AQ186" s="325"/>
      <c r="AR186" s="325"/>
      <c r="AS186" s="325"/>
      <c r="AT186" s="325"/>
      <c r="AU186" s="325"/>
      <c r="AV186" s="325"/>
      <c r="AW186" s="325"/>
      <c r="AX186" s="325"/>
      <c r="AY186" s="325"/>
      <c r="AZ186" s="325"/>
      <c r="BA186" s="325"/>
      <c r="BB186" s="325"/>
      <c r="BC186" s="325"/>
      <c r="BD186" s="325"/>
      <c r="BE186" s="325"/>
      <c r="BF186" s="325"/>
      <c r="BG186" s="325"/>
      <c r="BH186" s="325"/>
      <c r="BI186" s="325"/>
      <c r="BJ186" s="325"/>
      <c r="BK186" s="325"/>
    </row>
    <row r="187" spans="1:63" s="70" customFormat="1" x14ac:dyDescent="0.25">
      <c r="A187" s="312" t="s">
        <v>104</v>
      </c>
      <c r="B187" s="320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</row>
    <row r="188" spans="1:63" s="29" customFormat="1" ht="17.25" customHeight="1" x14ac:dyDescent="0.25">
      <c r="A188" s="28" t="s">
        <v>64</v>
      </c>
      <c r="B188" s="314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</row>
    <row r="189" spans="1:63" s="29" customFormat="1" ht="17.25" customHeight="1" x14ac:dyDescent="0.2">
      <c r="A189" s="72" t="s">
        <v>107</v>
      </c>
      <c r="B189" s="317" t="s">
        <v>78</v>
      </c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72">
        <v>852.8829310927872</v>
      </c>
      <c r="S189" s="72">
        <v>1273.7572023640969</v>
      </c>
      <c r="T189" s="72">
        <v>1414.5983388630546</v>
      </c>
      <c r="U189" s="72">
        <v>1931.1151277677468</v>
      </c>
      <c r="V189" s="72">
        <v>1764.1449942061058</v>
      </c>
      <c r="W189" s="72">
        <v>1783.4334517036384</v>
      </c>
      <c r="X189" s="72">
        <v>1680.8912393316</v>
      </c>
      <c r="Y189" s="72">
        <v>1754.8609910767771</v>
      </c>
      <c r="Z189" s="72">
        <v>1771.0008677179781</v>
      </c>
      <c r="AA189" s="72">
        <v>1744.9715736278213</v>
      </c>
      <c r="AB189" s="72">
        <v>1801.5981907139039</v>
      </c>
      <c r="AC189" s="72">
        <v>1771.6683497563383</v>
      </c>
      <c r="AD189" s="72">
        <v>1824.7934949065466</v>
      </c>
      <c r="AE189" s="72">
        <v>1846.9543490538745</v>
      </c>
      <c r="AF189" s="72">
        <v>1802.8861236605896</v>
      </c>
      <c r="AG189" s="72">
        <v>1770.3866457865277</v>
      </c>
      <c r="AH189" s="72">
        <v>1843.588681561808</v>
      </c>
      <c r="AI189" s="30"/>
      <c r="AJ189" s="30"/>
      <c r="AK189" s="30"/>
    </row>
    <row r="190" spans="1:63" s="29" customFormat="1" ht="17.25" customHeight="1" x14ac:dyDescent="0.2">
      <c r="A190" s="72" t="s">
        <v>31</v>
      </c>
      <c r="B190" s="317" t="s">
        <v>78</v>
      </c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72">
        <v>26.007138153333333</v>
      </c>
      <c r="S190" s="72">
        <v>28.138312839999998</v>
      </c>
      <c r="T190" s="72">
        <v>22.051151063333332</v>
      </c>
      <c r="U190" s="72">
        <v>26.235003593333332</v>
      </c>
      <c r="V190" s="72">
        <v>21.786911006666664</v>
      </c>
      <c r="W190" s="72">
        <v>21.137412779999998</v>
      </c>
      <c r="X190" s="72">
        <v>20.279152960000001</v>
      </c>
      <c r="Y190" s="72">
        <v>20.86468747</v>
      </c>
      <c r="Z190" s="72">
        <v>19.615938723333336</v>
      </c>
      <c r="AA190" s="72">
        <v>19.549418533333334</v>
      </c>
      <c r="AB190" s="72">
        <v>20.441658636666666</v>
      </c>
      <c r="AC190" s="72">
        <v>22.574404196666666</v>
      </c>
      <c r="AD190" s="72">
        <v>22.95845761</v>
      </c>
      <c r="AE190" s="72">
        <v>24.583191306666667</v>
      </c>
      <c r="AF190" s="72">
        <v>27.755915457878668</v>
      </c>
      <c r="AG190" s="72">
        <v>13.1457037426</v>
      </c>
      <c r="AH190" s="72">
        <v>20.735413380000001</v>
      </c>
      <c r="AI190" s="30"/>
      <c r="AJ190" s="30"/>
      <c r="AK190" s="30"/>
    </row>
    <row r="191" spans="1:63" s="29" customFormat="1" ht="17.25" customHeight="1" x14ac:dyDescent="0.2">
      <c r="A191" s="72" t="s">
        <v>108</v>
      </c>
      <c r="B191" s="317" t="s">
        <v>78</v>
      </c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72">
        <f t="shared" ref="R191:AH191" si="45">R215</f>
        <v>3180.4498889757797</v>
      </c>
      <c r="S191" s="72">
        <f t="shared" si="45"/>
        <v>3317.522959867375</v>
      </c>
      <c r="T191" s="72">
        <f t="shared" si="45"/>
        <v>3487.6685692537594</v>
      </c>
      <c r="U191" s="72">
        <f t="shared" si="45"/>
        <v>3350.4504234489787</v>
      </c>
      <c r="V191" s="72">
        <f t="shared" si="45"/>
        <v>3215.5721876044458</v>
      </c>
      <c r="W191" s="72">
        <f t="shared" si="45"/>
        <v>3101.7804808368992</v>
      </c>
      <c r="X191" s="72">
        <f t="shared" si="45"/>
        <v>2991.0768278027367</v>
      </c>
      <c r="Y191" s="72">
        <f t="shared" si="45"/>
        <v>2911.174405483458</v>
      </c>
      <c r="Z191" s="72">
        <f t="shared" si="45"/>
        <v>2904.0553194569366</v>
      </c>
      <c r="AA191" s="72">
        <f t="shared" si="45"/>
        <v>2922.9943361808073</v>
      </c>
      <c r="AB191" s="72">
        <f t="shared" si="45"/>
        <v>2950.668486340167</v>
      </c>
      <c r="AC191" s="72">
        <f t="shared" si="45"/>
        <v>2921.2943420528622</v>
      </c>
      <c r="AD191" s="72">
        <f t="shared" si="45"/>
        <v>2951.9472243302703</v>
      </c>
      <c r="AE191" s="72">
        <f t="shared" si="45"/>
        <v>2998.87645980243</v>
      </c>
      <c r="AF191" s="72">
        <f t="shared" si="45"/>
        <v>2893.2560431775091</v>
      </c>
      <c r="AG191" s="72">
        <f t="shared" si="45"/>
        <v>2737.5269194687789</v>
      </c>
      <c r="AH191" s="72">
        <f t="shared" si="45"/>
        <v>2797.9154226727787</v>
      </c>
      <c r="AI191" s="30"/>
      <c r="AJ191" s="30"/>
      <c r="AK191" s="30"/>
    </row>
    <row r="192" spans="1:63" s="29" customFormat="1" ht="17.25" customHeight="1" x14ac:dyDescent="0.2">
      <c r="A192" s="72" t="s">
        <v>46</v>
      </c>
      <c r="B192" s="317" t="s">
        <v>78</v>
      </c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72">
        <v>9635.3395763794288</v>
      </c>
      <c r="S192" s="72">
        <v>9698.2890895655109</v>
      </c>
      <c r="T192" s="72">
        <v>9602.0133866501692</v>
      </c>
      <c r="U192" s="72">
        <v>9642.5852801346937</v>
      </c>
      <c r="V192" s="72">
        <v>9632.9253070605064</v>
      </c>
      <c r="W192" s="72">
        <v>9596.2359399262714</v>
      </c>
      <c r="X192" s="72">
        <v>9569.411760904095</v>
      </c>
      <c r="Y192" s="72">
        <v>9563.1011964686841</v>
      </c>
      <c r="Z192" s="72">
        <v>9549.5028908710137</v>
      </c>
      <c r="AA192" s="72">
        <v>9529.0723309977056</v>
      </c>
      <c r="AB192" s="72">
        <v>9505.8491517526509</v>
      </c>
      <c r="AC192" s="72">
        <v>9476.4526394273234</v>
      </c>
      <c r="AD192" s="72">
        <v>9436.2715248631866</v>
      </c>
      <c r="AE192" s="72">
        <v>9409.7079341230492</v>
      </c>
      <c r="AF192" s="72">
        <v>9410.3332836944865</v>
      </c>
      <c r="AG192" s="72">
        <v>9420.7806043339006</v>
      </c>
      <c r="AH192" s="72">
        <v>9397.8302209660942</v>
      </c>
      <c r="AI192" s="30"/>
      <c r="AJ192" s="30"/>
      <c r="AK192" s="30"/>
    </row>
    <row r="193" spans="1:287" s="88" customFormat="1" ht="17.25" customHeight="1" x14ac:dyDescent="0.2">
      <c r="A193" s="73" t="s">
        <v>56</v>
      </c>
      <c r="B193" s="318" t="s">
        <v>89</v>
      </c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73">
        <f>SUM(R189:R192)</f>
        <v>13694.67953460133</v>
      </c>
      <c r="S193" s="73">
        <f t="shared" ref="S193:AH193" si="46">SUM(S189:S192)</f>
        <v>14317.707564636983</v>
      </c>
      <c r="T193" s="73">
        <f t="shared" si="46"/>
        <v>14526.331445830318</v>
      </c>
      <c r="U193" s="73">
        <f t="shared" si="46"/>
        <v>14950.385834944753</v>
      </c>
      <c r="V193" s="73">
        <f t="shared" si="46"/>
        <v>14634.429399877725</v>
      </c>
      <c r="W193" s="73">
        <f t="shared" si="46"/>
        <v>14502.587285246809</v>
      </c>
      <c r="X193" s="73">
        <f t="shared" si="46"/>
        <v>14261.658980998433</v>
      </c>
      <c r="Y193" s="73">
        <f t="shared" si="46"/>
        <v>14250.00128049892</v>
      </c>
      <c r="Z193" s="73">
        <f t="shared" si="46"/>
        <v>14244.175016769263</v>
      </c>
      <c r="AA193" s="73">
        <f t="shared" si="46"/>
        <v>14216.587659339668</v>
      </c>
      <c r="AB193" s="73">
        <f t="shared" si="46"/>
        <v>14278.557487443388</v>
      </c>
      <c r="AC193" s="73">
        <f t="shared" si="46"/>
        <v>14191.989735433192</v>
      </c>
      <c r="AD193" s="73">
        <f t="shared" si="46"/>
        <v>14235.970701710005</v>
      </c>
      <c r="AE193" s="73">
        <f t="shared" si="46"/>
        <v>14280.12193428602</v>
      </c>
      <c r="AF193" s="73">
        <f t="shared" si="46"/>
        <v>14134.231365990465</v>
      </c>
      <c r="AG193" s="73">
        <f t="shared" si="46"/>
        <v>13941.839873331806</v>
      </c>
      <c r="AH193" s="73">
        <f t="shared" si="46"/>
        <v>14060.069738580682</v>
      </c>
      <c r="AI193" s="87"/>
      <c r="AJ193" s="87"/>
      <c r="AK193" s="87"/>
    </row>
    <row r="194" spans="1:287" s="88" customFormat="1" ht="17.25" customHeight="1" x14ac:dyDescent="0.2">
      <c r="A194" s="73" t="s">
        <v>55</v>
      </c>
      <c r="B194" s="318" t="s">
        <v>89</v>
      </c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73">
        <v>4059.3399582219004</v>
      </c>
      <c r="S194" s="73">
        <v>4619.4184750714721</v>
      </c>
      <c r="T194" s="73">
        <v>4924.3180591801474</v>
      </c>
      <c r="U194" s="73">
        <v>5307.8005548100591</v>
      </c>
      <c r="V194" s="73">
        <v>5001.5040928172184</v>
      </c>
      <c r="W194" s="73">
        <v>4906.3513453205378</v>
      </c>
      <c r="X194" s="73">
        <v>4692.2472200943366</v>
      </c>
      <c r="Y194" s="73">
        <v>4686.9000840302351</v>
      </c>
      <c r="Z194" s="73">
        <v>4694.6721258982479</v>
      </c>
      <c r="AA194" s="73">
        <v>4687.5153283419622</v>
      </c>
      <c r="AB194" s="73">
        <v>4772.7083356907378</v>
      </c>
      <c r="AC194" s="73">
        <v>4715.5370960058672</v>
      </c>
      <c r="AD194" s="73">
        <v>4799.699176846817</v>
      </c>
      <c r="AE194" s="73">
        <v>4870.4140001629712</v>
      </c>
      <c r="AF194" s="73">
        <v>4723.8980822959775</v>
      </c>
      <c r="AG194" s="73">
        <v>4521.0592689979067</v>
      </c>
      <c r="AH194" s="73">
        <v>4662.2395176145865</v>
      </c>
      <c r="AI194" s="87"/>
      <c r="AJ194" s="87"/>
      <c r="AK194" s="87"/>
    </row>
    <row r="195" spans="1:287" s="29" customFormat="1" ht="17.25" customHeight="1" x14ac:dyDescent="0.25">
      <c r="A195" s="28" t="s">
        <v>170</v>
      </c>
      <c r="B195" s="314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</row>
    <row r="196" spans="1:287" s="74" customFormat="1" ht="18" customHeight="1" x14ac:dyDescent="0.25">
      <c r="A196" s="72" t="s">
        <v>29</v>
      </c>
      <c r="B196" s="317" t="s">
        <v>78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>
        <v>1894.9111680664937</v>
      </c>
      <c r="AJ196" s="72">
        <v>1937.7801352287543</v>
      </c>
      <c r="AK196" s="72">
        <v>1938.039691876563</v>
      </c>
      <c r="AL196" s="72">
        <v>1926.787481027849</v>
      </c>
      <c r="AM196" s="72">
        <v>1921.4769877457195</v>
      </c>
      <c r="AN196" s="72">
        <v>1915.4242844635896</v>
      </c>
      <c r="AO196" s="72">
        <v>1913.3217352635622</v>
      </c>
      <c r="AP196" s="72">
        <v>1905.5484909526633</v>
      </c>
      <c r="AQ196" s="72">
        <v>1899.4987707238668</v>
      </c>
      <c r="AR196" s="72">
        <v>1893.4460674417371</v>
      </c>
      <c r="AS196" s="72">
        <v>1888.2893482417094</v>
      </c>
      <c r="AT196" s="72">
        <v>1881.3436439308109</v>
      </c>
      <c r="AU196" s="72">
        <v>1875.2939237020144</v>
      </c>
      <c r="AV196" s="72">
        <v>1869.2412204198845</v>
      </c>
      <c r="AW196" s="72">
        <v>1864.0815181665237</v>
      </c>
      <c r="AX196" s="72">
        <v>1857.1387969089583</v>
      </c>
      <c r="AY196" s="72">
        <v>1851.0860936268286</v>
      </c>
      <c r="AZ196" s="72">
        <v>1845.0363733980321</v>
      </c>
      <c r="BA196" s="72">
        <v>1839.8766711446713</v>
      </c>
      <c r="BB196" s="72">
        <v>1832.931911333666</v>
      </c>
      <c r="BC196" s="72">
        <v>1826.8771694980965</v>
      </c>
      <c r="BD196" s="72">
        <v>1820.8224276625269</v>
      </c>
      <c r="BE196" s="72">
        <v>1815.6636699090593</v>
      </c>
      <c r="BF196" s="72">
        <v>1808.715927044721</v>
      </c>
      <c r="BG196" s="72">
        <v>1802.6641682624847</v>
      </c>
      <c r="BH196" s="72">
        <v>1796.609426426915</v>
      </c>
      <c r="BI196" s="72">
        <v>1791.4506686734476</v>
      </c>
      <c r="BJ196" s="72">
        <v>1784.5029258091092</v>
      </c>
      <c r="BK196" s="72">
        <v>1778.4481839735395</v>
      </c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  <c r="HW196" s="29"/>
      <c r="HX196" s="29"/>
      <c r="HY196" s="29"/>
      <c r="HZ196" s="29"/>
      <c r="IA196" s="29"/>
      <c r="IB196" s="29"/>
      <c r="IC196" s="29"/>
      <c r="ID196" s="29"/>
      <c r="IE196" s="29"/>
      <c r="IF196" s="29"/>
      <c r="IG196" s="29"/>
      <c r="IH196" s="29"/>
      <c r="II196" s="29"/>
      <c r="IJ196" s="29"/>
      <c r="IK196" s="29"/>
      <c r="IL196" s="29"/>
      <c r="IM196" s="29"/>
      <c r="IN196" s="29"/>
      <c r="IO196" s="29"/>
      <c r="IP196" s="29"/>
      <c r="IQ196" s="29"/>
      <c r="IR196" s="29"/>
      <c r="IS196" s="29"/>
      <c r="IT196" s="29"/>
      <c r="IU196" s="29"/>
      <c r="IV196" s="29"/>
      <c r="IW196" s="29"/>
      <c r="IX196" s="29"/>
      <c r="IY196" s="29"/>
      <c r="IZ196" s="29"/>
      <c r="JA196" s="29"/>
      <c r="JB196" s="29"/>
      <c r="JC196" s="29"/>
      <c r="JD196" s="29"/>
      <c r="JE196" s="29"/>
      <c r="JF196" s="29"/>
      <c r="JG196" s="29"/>
      <c r="JH196" s="29"/>
      <c r="JI196" s="29"/>
      <c r="JJ196" s="29"/>
      <c r="JK196" s="29"/>
      <c r="JL196" s="29"/>
      <c r="JM196" s="29"/>
      <c r="JN196" s="29"/>
      <c r="JO196" s="29"/>
      <c r="JP196" s="29"/>
      <c r="JQ196" s="29"/>
      <c r="JR196" s="29"/>
      <c r="JS196" s="29"/>
      <c r="JT196" s="29"/>
      <c r="JU196" s="29"/>
      <c r="JV196" s="29"/>
      <c r="JW196" s="29"/>
      <c r="JX196" s="29"/>
      <c r="JY196" s="29"/>
      <c r="JZ196" s="29"/>
      <c r="KA196" s="29"/>
    </row>
    <row r="197" spans="1:287" s="71" customFormat="1" ht="18" customHeight="1" x14ac:dyDescent="0.2">
      <c r="A197" s="72" t="s">
        <v>31</v>
      </c>
      <c r="B197" s="317" t="s">
        <v>78</v>
      </c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>
        <v>23.996222975494593</v>
      </c>
      <c r="AJ197" s="72">
        <v>24.806896400721826</v>
      </c>
      <c r="AK197" s="72">
        <v>25.617243221063038</v>
      </c>
      <c r="AL197" s="72">
        <v>26.39901428915956</v>
      </c>
      <c r="AM197" s="72">
        <v>27.140651639196648</v>
      </c>
      <c r="AN197" s="72">
        <v>26.866636996784546</v>
      </c>
      <c r="AO197" s="72">
        <v>26.54132194548534</v>
      </c>
      <c r="AP197" s="72">
        <v>26.149590312207987</v>
      </c>
      <c r="AQ197" s="72">
        <v>25.643822937490818</v>
      </c>
      <c r="AR197" s="72">
        <v>24.96823337582396</v>
      </c>
      <c r="AS197" s="72">
        <v>23.902302561640298</v>
      </c>
      <c r="AT197" s="72">
        <v>22.29638161659361</v>
      </c>
      <c r="AU197" s="72">
        <v>20.040991644822153</v>
      </c>
      <c r="AV197" s="72">
        <v>17.152656717012892</v>
      </c>
      <c r="AW197" s="72">
        <v>13.850849932544877</v>
      </c>
      <c r="AX197" s="72">
        <v>10.52215579140509</v>
      </c>
      <c r="AY197" s="72">
        <v>7.5588321360612394</v>
      </c>
      <c r="AZ197" s="72">
        <v>5.1932469580088041</v>
      </c>
      <c r="BA197" s="72">
        <v>3.4587572624412135</v>
      </c>
      <c r="BB197" s="72">
        <v>2.260866823660117</v>
      </c>
      <c r="BC197" s="72">
        <v>1.4639932866572185</v>
      </c>
      <c r="BD197" s="72">
        <v>0.94510529753132744</v>
      </c>
      <c r="BE197" s="72">
        <v>0.61072522963766995</v>
      </c>
      <c r="BF197" s="72">
        <v>0.39598400129814304</v>
      </c>
      <c r="BG197" s="72">
        <v>0.25798880295089388</v>
      </c>
      <c r="BH197" s="72">
        <v>0.16904490372581948</v>
      </c>
      <c r="BI197" s="72">
        <v>0.11146349878418342</v>
      </c>
      <c r="BJ197" s="72">
        <v>7.3983948888766388E-2</v>
      </c>
      <c r="BK197" s="72">
        <v>4.9443115783707553E-2</v>
      </c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  <c r="IW197" s="29"/>
      <c r="IX197" s="29"/>
      <c r="IY197" s="29"/>
      <c r="IZ197" s="29"/>
      <c r="JA197" s="29"/>
      <c r="JB197" s="29"/>
      <c r="JC197" s="29"/>
      <c r="JD197" s="29"/>
      <c r="JE197" s="29"/>
      <c r="JF197" s="29"/>
      <c r="JG197" s="29"/>
      <c r="JH197" s="29"/>
      <c r="JI197" s="29"/>
      <c r="JJ197" s="29"/>
      <c r="JK197" s="29"/>
      <c r="JL197" s="29"/>
      <c r="JM197" s="29"/>
      <c r="JN197" s="29"/>
      <c r="JO197" s="29"/>
      <c r="JP197" s="29"/>
      <c r="JQ197" s="29"/>
      <c r="JR197" s="29"/>
      <c r="JS197" s="29"/>
      <c r="JT197" s="29"/>
      <c r="JU197" s="29"/>
      <c r="JV197" s="29"/>
      <c r="JW197" s="29"/>
      <c r="JX197" s="29"/>
      <c r="JY197" s="29"/>
      <c r="JZ197" s="29"/>
      <c r="KA197" s="29"/>
    </row>
    <row r="198" spans="1:287" s="71" customFormat="1" ht="17.25" customHeight="1" x14ac:dyDescent="0.2">
      <c r="A198" s="72" t="s">
        <v>43</v>
      </c>
      <c r="B198" s="317" t="s">
        <v>78</v>
      </c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>
        <f t="shared" ref="AI198:BK198" si="47">AI221</f>
        <v>2972.5661393655728</v>
      </c>
      <c r="AJ198" s="72">
        <f t="shared" si="47"/>
        <v>2830.5674234431508</v>
      </c>
      <c r="AK198" s="72">
        <f t="shared" si="47"/>
        <v>2795.7305000669403</v>
      </c>
      <c r="AL198" s="72">
        <f t="shared" si="47"/>
        <v>2726.559110373847</v>
      </c>
      <c r="AM198" s="72">
        <f t="shared" si="47"/>
        <v>2638.2692534068619</v>
      </c>
      <c r="AN198" s="72">
        <f t="shared" si="47"/>
        <v>2578.2686566141952</v>
      </c>
      <c r="AO198" s="72">
        <f t="shared" si="47"/>
        <v>2460.7506947707861</v>
      </c>
      <c r="AP198" s="72">
        <f t="shared" si="47"/>
        <v>2400.0147400370706</v>
      </c>
      <c r="AQ198" s="72">
        <f t="shared" si="47"/>
        <v>2348.648729272154</v>
      </c>
      <c r="AR198" s="72">
        <f t="shared" si="47"/>
        <v>2269.829930285774</v>
      </c>
      <c r="AS198" s="72">
        <f t="shared" si="47"/>
        <v>2217.6892952758672</v>
      </c>
      <c r="AT198" s="72">
        <f t="shared" si="47"/>
        <v>2169.5433690231066</v>
      </c>
      <c r="AU198" s="72">
        <f t="shared" si="47"/>
        <v>2092.6574110422607</v>
      </c>
      <c r="AV198" s="72">
        <f t="shared" si="47"/>
        <v>2026.3777263221268</v>
      </c>
      <c r="AW198" s="72">
        <f t="shared" si="47"/>
        <v>1969.9294373277851</v>
      </c>
      <c r="AX198" s="72">
        <f t="shared" si="47"/>
        <v>1904.0480426353656</v>
      </c>
      <c r="AY198" s="72">
        <f t="shared" si="47"/>
        <v>1833.9691027091599</v>
      </c>
      <c r="AZ198" s="72">
        <f t="shared" si="47"/>
        <v>1762.3629551563113</v>
      </c>
      <c r="BA198" s="72">
        <f t="shared" si="47"/>
        <v>1692.1235588515458</v>
      </c>
      <c r="BB198" s="72">
        <f t="shared" si="47"/>
        <v>1620.9102809841311</v>
      </c>
      <c r="BC198" s="72">
        <f t="shared" si="47"/>
        <v>1547.3411139922068</v>
      </c>
      <c r="BD198" s="72">
        <f t="shared" si="47"/>
        <v>1475.145203807389</v>
      </c>
      <c r="BE198" s="72">
        <f t="shared" si="47"/>
        <v>1406.9285812759192</v>
      </c>
      <c r="BF198" s="72">
        <f t="shared" si="47"/>
        <v>1370.7794868566548</v>
      </c>
      <c r="BG198" s="72">
        <f t="shared" si="47"/>
        <v>1335.4415432790154</v>
      </c>
      <c r="BH198" s="72">
        <f t="shared" si="47"/>
        <v>1301.0353844459014</v>
      </c>
      <c r="BI198" s="72">
        <f t="shared" si="47"/>
        <v>1264.576706173234</v>
      </c>
      <c r="BJ198" s="72">
        <f t="shared" si="47"/>
        <v>1229.4490631184183</v>
      </c>
      <c r="BK198" s="72">
        <f t="shared" si="47"/>
        <v>1200.2616417841723</v>
      </c>
      <c r="BL198" s="266">
        <f>(BK198-R191)/R191</f>
        <v>-0.62261262284163821</v>
      </c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  <c r="IV198" s="29"/>
      <c r="IW198" s="29"/>
      <c r="IX198" s="29"/>
      <c r="IY198" s="29"/>
      <c r="IZ198" s="29"/>
      <c r="JA198" s="29"/>
      <c r="JB198" s="29"/>
      <c r="JC198" s="29"/>
      <c r="JD198" s="29"/>
      <c r="JE198" s="29"/>
      <c r="JF198" s="29"/>
      <c r="JG198" s="29"/>
      <c r="JH198" s="29"/>
      <c r="JI198" s="29"/>
      <c r="JJ198" s="29"/>
      <c r="JK198" s="29"/>
      <c r="JL198" s="29"/>
      <c r="JM198" s="29"/>
      <c r="JN198" s="29"/>
      <c r="JO198" s="29"/>
      <c r="JP198" s="29"/>
      <c r="JQ198" s="29"/>
      <c r="JR198" s="29"/>
      <c r="JS198" s="29"/>
      <c r="JT198" s="29"/>
      <c r="JU198" s="29"/>
      <c r="JV198" s="29"/>
      <c r="JW198" s="29"/>
      <c r="JX198" s="29"/>
      <c r="JY198" s="29"/>
      <c r="JZ198" s="29"/>
      <c r="KA198" s="29"/>
    </row>
    <row r="199" spans="1:287" s="71" customFormat="1" ht="16.5" customHeight="1" x14ac:dyDescent="0.2">
      <c r="A199" s="72" t="s">
        <v>46</v>
      </c>
      <c r="B199" s="317" t="s">
        <v>78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>
        <v>9371.6006168717067</v>
      </c>
      <c r="AJ199" s="72">
        <v>9338.7263425041365</v>
      </c>
      <c r="AK199" s="72">
        <v>9306.3930402814622</v>
      </c>
      <c r="AL199" s="72">
        <v>9278.6306080431968</v>
      </c>
      <c r="AM199" s="72">
        <v>9248.8030064455616</v>
      </c>
      <c r="AN199" s="72">
        <v>9217.008336533816</v>
      </c>
      <c r="AO199" s="72">
        <v>9189.9982075036532</v>
      </c>
      <c r="AP199" s="72">
        <v>9160.9609680692192</v>
      </c>
      <c r="AQ199" s="72">
        <v>9135.0086536594536</v>
      </c>
      <c r="AR199" s="72">
        <v>9107.3129645309509</v>
      </c>
      <c r="AS199" s="72">
        <v>9080.8075533942028</v>
      </c>
      <c r="AT199" s="72">
        <v>9050.5044309328787</v>
      </c>
      <c r="AU199" s="72">
        <v>9027.0563921907651</v>
      </c>
      <c r="AV199" s="72">
        <v>9013.8358959638153</v>
      </c>
      <c r="AW199" s="72">
        <v>8998.8342472633376</v>
      </c>
      <c r="AX199" s="72">
        <v>8985.8978684516878</v>
      </c>
      <c r="AY199" s="72">
        <v>9007.3669774009068</v>
      </c>
      <c r="AZ199" s="72">
        <v>8993.6152509661006</v>
      </c>
      <c r="BA199" s="72">
        <v>8982.7896622255994</v>
      </c>
      <c r="BB199" s="72">
        <v>8971.5839153234938</v>
      </c>
      <c r="BC199" s="72">
        <v>8953.6835236668139</v>
      </c>
      <c r="BD199" s="72">
        <v>8932.368567562773</v>
      </c>
      <c r="BE199" s="72">
        <v>8902.3617018376444</v>
      </c>
      <c r="BF199" s="72">
        <v>8885.1345808428778</v>
      </c>
      <c r="BG199" s="72">
        <v>8856.5733789720707</v>
      </c>
      <c r="BH199" s="72">
        <v>8829.4401401026898</v>
      </c>
      <c r="BI199" s="72">
        <v>8807.3356324188026</v>
      </c>
      <c r="BJ199" s="72">
        <v>8785.1094667672878</v>
      </c>
      <c r="BK199" s="72">
        <v>8746.0944091349902</v>
      </c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  <c r="IT199" s="29"/>
      <c r="IU199" s="29"/>
      <c r="IV199" s="29"/>
      <c r="IW199" s="29"/>
      <c r="IX199" s="29"/>
      <c r="IY199" s="29"/>
      <c r="IZ199" s="29"/>
      <c r="JA199" s="29"/>
      <c r="JB199" s="29"/>
      <c r="JC199" s="29"/>
      <c r="JD199" s="29"/>
      <c r="JE199" s="29"/>
      <c r="JF199" s="29"/>
      <c r="JG199" s="29"/>
      <c r="JH199" s="29"/>
      <c r="JI199" s="29"/>
      <c r="JJ199" s="29"/>
      <c r="JK199" s="29"/>
      <c r="JL199" s="29"/>
      <c r="JM199" s="29"/>
      <c r="JN199" s="29"/>
      <c r="JO199" s="29"/>
      <c r="JP199" s="29"/>
      <c r="JQ199" s="29"/>
      <c r="JR199" s="29"/>
      <c r="JS199" s="29"/>
      <c r="JT199" s="29"/>
      <c r="JU199" s="29"/>
      <c r="JV199" s="29"/>
      <c r="JW199" s="29"/>
      <c r="JX199" s="29"/>
      <c r="JY199" s="29"/>
      <c r="JZ199" s="29"/>
      <c r="KA199" s="29"/>
    </row>
    <row r="200" spans="1:287" s="86" customFormat="1" ht="15.6" customHeight="1" x14ac:dyDescent="0.2">
      <c r="A200" s="73" t="s">
        <v>56</v>
      </c>
      <c r="B200" s="318" t="s">
        <v>89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>
        <f>SUM(AI196:AI199)</f>
        <v>14263.074147279269</v>
      </c>
      <c r="AJ200" s="73">
        <f t="shared" ref="AJ200:BK200" si="48">SUM(AJ196:AJ199)</f>
        <v>14131.880797576763</v>
      </c>
      <c r="AK200" s="73">
        <f t="shared" si="48"/>
        <v>14065.780475446029</v>
      </c>
      <c r="AL200" s="73">
        <f t="shared" si="48"/>
        <v>13958.376213734053</v>
      </c>
      <c r="AM200" s="73">
        <f t="shared" si="48"/>
        <v>13835.689899237339</v>
      </c>
      <c r="AN200" s="73">
        <f t="shared" si="48"/>
        <v>13737.567914608386</v>
      </c>
      <c r="AO200" s="73">
        <f t="shared" si="48"/>
        <v>13590.611959483487</v>
      </c>
      <c r="AP200" s="73">
        <f t="shared" si="48"/>
        <v>13492.673789371162</v>
      </c>
      <c r="AQ200" s="73">
        <f t="shared" si="48"/>
        <v>13408.799976592965</v>
      </c>
      <c r="AR200" s="73">
        <f t="shared" si="48"/>
        <v>13295.557195634286</v>
      </c>
      <c r="AS200" s="73">
        <f t="shared" si="48"/>
        <v>13210.688499473419</v>
      </c>
      <c r="AT200" s="73">
        <f t="shared" si="48"/>
        <v>13123.68782550339</v>
      </c>
      <c r="AU200" s="73">
        <f t="shared" si="48"/>
        <v>13015.048718579863</v>
      </c>
      <c r="AV200" s="73">
        <f t="shared" si="48"/>
        <v>12926.60749942284</v>
      </c>
      <c r="AW200" s="73">
        <f t="shared" si="48"/>
        <v>12846.696052690191</v>
      </c>
      <c r="AX200" s="73">
        <f t="shared" si="48"/>
        <v>12757.606863787416</v>
      </c>
      <c r="AY200" s="73">
        <f t="shared" si="48"/>
        <v>12699.981005872956</v>
      </c>
      <c r="AZ200" s="73">
        <f t="shared" si="48"/>
        <v>12606.207826478452</v>
      </c>
      <c r="BA200" s="73">
        <f t="shared" si="48"/>
        <v>12518.248649484258</v>
      </c>
      <c r="BB200" s="73">
        <f t="shared" si="48"/>
        <v>12427.686974464952</v>
      </c>
      <c r="BC200" s="73">
        <f t="shared" si="48"/>
        <v>12329.365800443775</v>
      </c>
      <c r="BD200" s="73">
        <f t="shared" si="48"/>
        <v>12229.281304330219</v>
      </c>
      <c r="BE200" s="73">
        <f t="shared" si="48"/>
        <v>12125.56467825226</v>
      </c>
      <c r="BF200" s="73">
        <f t="shared" si="48"/>
        <v>12065.025978745551</v>
      </c>
      <c r="BG200" s="73">
        <f t="shared" si="48"/>
        <v>11994.937079316522</v>
      </c>
      <c r="BH200" s="73">
        <f t="shared" si="48"/>
        <v>11927.253995879233</v>
      </c>
      <c r="BI200" s="73">
        <f t="shared" si="48"/>
        <v>11863.474470764268</v>
      </c>
      <c r="BJ200" s="73">
        <f t="shared" si="48"/>
        <v>11799.135439643704</v>
      </c>
      <c r="BK200" s="73">
        <f t="shared" si="48"/>
        <v>11724.853678008487</v>
      </c>
      <c r="BL200" s="88"/>
      <c r="BM200" s="88"/>
      <c r="BN200" s="88"/>
      <c r="BO200" s="88"/>
      <c r="BP200" s="88"/>
      <c r="BQ200" s="88"/>
      <c r="BR200" s="88"/>
      <c r="BS200" s="88"/>
      <c r="BT200" s="88"/>
      <c r="BU200" s="88"/>
      <c r="BV200" s="88"/>
      <c r="BW200" s="88"/>
      <c r="BX200" s="88"/>
      <c r="BY200" s="88"/>
      <c r="BZ200" s="88"/>
      <c r="CA200" s="88"/>
      <c r="CB200" s="88"/>
      <c r="CC200" s="88"/>
      <c r="CD200" s="88"/>
      <c r="CE200" s="88"/>
      <c r="CF200" s="88"/>
      <c r="CG200" s="88"/>
      <c r="CH200" s="88"/>
      <c r="CI200" s="88"/>
      <c r="CJ200" s="88"/>
      <c r="CK200" s="88"/>
      <c r="CL200" s="88"/>
      <c r="CM200" s="88"/>
      <c r="CN200" s="88"/>
      <c r="CO200" s="88"/>
      <c r="CP200" s="88"/>
      <c r="CQ200" s="88"/>
      <c r="CR200" s="88"/>
      <c r="CS200" s="88"/>
      <c r="CT200" s="88"/>
      <c r="CU200" s="88"/>
      <c r="CV200" s="88"/>
      <c r="CW200" s="88"/>
      <c r="CX200" s="88"/>
      <c r="CY200" s="88"/>
      <c r="CZ200" s="88"/>
      <c r="DA200" s="88"/>
      <c r="DB200" s="88"/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88"/>
      <c r="EE200" s="88"/>
      <c r="EF200" s="88"/>
      <c r="EG200" s="88"/>
      <c r="EH200" s="88"/>
      <c r="EI200" s="88"/>
      <c r="EJ200" s="88"/>
      <c r="EK200" s="88"/>
      <c r="EL200" s="88"/>
      <c r="EM200" s="88"/>
      <c r="EN200" s="88"/>
      <c r="EO200" s="88"/>
      <c r="EP200" s="88"/>
      <c r="EQ200" s="88"/>
      <c r="ER200" s="88"/>
      <c r="ES200" s="88"/>
      <c r="ET200" s="88"/>
      <c r="EU200" s="88"/>
      <c r="EV200" s="88"/>
      <c r="EW200" s="88"/>
      <c r="EX200" s="88"/>
      <c r="EY200" s="88"/>
      <c r="EZ200" s="88"/>
      <c r="FA200" s="88"/>
      <c r="FB200" s="88"/>
      <c r="FC200" s="88"/>
      <c r="FD200" s="88"/>
      <c r="FE200" s="88"/>
      <c r="FF200" s="88"/>
      <c r="FG200" s="88"/>
      <c r="FH200" s="88"/>
      <c r="FI200" s="88"/>
      <c r="FJ200" s="88"/>
      <c r="FK200" s="88"/>
      <c r="FL200" s="88"/>
      <c r="FM200" s="88"/>
      <c r="FN200" s="88"/>
      <c r="FO200" s="88"/>
      <c r="FP200" s="88"/>
      <c r="FQ200" s="88"/>
      <c r="FR200" s="88"/>
      <c r="FS200" s="88"/>
      <c r="FT200" s="88"/>
      <c r="FU200" s="88"/>
      <c r="FV200" s="88"/>
      <c r="FW200" s="88"/>
      <c r="FX200" s="88"/>
      <c r="FY200" s="88"/>
      <c r="FZ200" s="88"/>
      <c r="GA200" s="88"/>
      <c r="GB200" s="88"/>
      <c r="GC200" s="88"/>
      <c r="GD200" s="88"/>
      <c r="GE200" s="88"/>
      <c r="GF200" s="88"/>
      <c r="GG200" s="88"/>
      <c r="GH200" s="88"/>
      <c r="GI200" s="88"/>
      <c r="GJ200" s="88"/>
      <c r="GK200" s="88"/>
      <c r="GL200" s="88"/>
      <c r="GM200" s="88"/>
      <c r="GN200" s="88"/>
      <c r="GO200" s="88"/>
      <c r="GP200" s="88"/>
      <c r="GQ200" s="88"/>
      <c r="GR200" s="88"/>
      <c r="GS200" s="88"/>
      <c r="GT200" s="88"/>
      <c r="GU200" s="88"/>
      <c r="GV200" s="88"/>
      <c r="GW200" s="88"/>
      <c r="GX200" s="88"/>
      <c r="GY200" s="88"/>
      <c r="GZ200" s="88"/>
      <c r="HA200" s="88"/>
      <c r="HB200" s="88"/>
      <c r="HC200" s="88"/>
      <c r="HD200" s="88"/>
      <c r="HE200" s="88"/>
      <c r="HF200" s="88"/>
      <c r="HG200" s="88"/>
      <c r="HH200" s="88"/>
      <c r="HI200" s="88"/>
      <c r="HJ200" s="88"/>
      <c r="HK200" s="88"/>
      <c r="HL200" s="88"/>
      <c r="HM200" s="88"/>
      <c r="HN200" s="88"/>
      <c r="HO200" s="88"/>
      <c r="HP200" s="88"/>
      <c r="HQ200" s="88"/>
      <c r="HR200" s="88"/>
      <c r="HS200" s="88"/>
      <c r="HT200" s="88"/>
      <c r="HU200" s="88"/>
      <c r="HV200" s="88"/>
      <c r="HW200" s="88"/>
      <c r="HX200" s="88"/>
      <c r="HY200" s="88"/>
      <c r="HZ200" s="88"/>
      <c r="IA200" s="88"/>
      <c r="IB200" s="88"/>
      <c r="IC200" s="88"/>
      <c r="ID200" s="88"/>
      <c r="IE200" s="88"/>
      <c r="IF200" s="88"/>
      <c r="IG200" s="88"/>
      <c r="IH200" s="88"/>
      <c r="II200" s="88"/>
      <c r="IJ200" s="88"/>
      <c r="IK200" s="88"/>
      <c r="IL200" s="88"/>
      <c r="IM200" s="88"/>
      <c r="IN200" s="88"/>
      <c r="IO200" s="88"/>
      <c r="IP200" s="88"/>
      <c r="IQ200" s="88"/>
      <c r="IR200" s="88"/>
      <c r="IS200" s="88"/>
      <c r="IT200" s="88"/>
      <c r="IU200" s="88"/>
      <c r="IV200" s="88"/>
      <c r="IW200" s="88"/>
      <c r="IX200" s="88"/>
      <c r="IY200" s="88"/>
      <c r="IZ200" s="88"/>
      <c r="JA200" s="88"/>
      <c r="JB200" s="88"/>
      <c r="JC200" s="88"/>
      <c r="JD200" s="88"/>
      <c r="JE200" s="88"/>
      <c r="JF200" s="88"/>
      <c r="JG200" s="88"/>
      <c r="JH200" s="88"/>
      <c r="JI200" s="88"/>
      <c r="JJ200" s="88"/>
      <c r="JK200" s="88"/>
      <c r="JL200" s="88"/>
      <c r="JM200" s="88"/>
      <c r="JN200" s="88"/>
      <c r="JO200" s="88"/>
      <c r="JP200" s="88"/>
      <c r="JQ200" s="88"/>
      <c r="JR200" s="88"/>
      <c r="JS200" s="88"/>
      <c r="JT200" s="88"/>
      <c r="JU200" s="88"/>
      <c r="JV200" s="88"/>
      <c r="JW200" s="88"/>
      <c r="JX200" s="88"/>
      <c r="JY200" s="88"/>
      <c r="JZ200" s="88"/>
      <c r="KA200" s="88"/>
    </row>
    <row r="201" spans="1:287" s="86" customFormat="1" ht="15.6" customHeight="1" x14ac:dyDescent="0.2">
      <c r="A201" s="73" t="s">
        <v>55</v>
      </c>
      <c r="B201" s="318" t="s">
        <v>89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>
        <v>4891.4735304075612</v>
      </c>
      <c r="AJ201" s="73">
        <v>4793.1544550726267</v>
      </c>
      <c r="AK201" s="73">
        <v>4759.3874351645663</v>
      </c>
      <c r="AL201" s="73">
        <v>4679.7456056908559</v>
      </c>
      <c r="AM201" s="73">
        <v>4586.8868927917774</v>
      </c>
      <c r="AN201" s="73">
        <v>4520.5595780745689</v>
      </c>
      <c r="AO201" s="73">
        <v>4400.6137519798331</v>
      </c>
      <c r="AP201" s="73">
        <v>4331.7128213019414</v>
      </c>
      <c r="AQ201" s="73">
        <v>4273.7913229335118</v>
      </c>
      <c r="AR201" s="73">
        <v>4188.2442311033346</v>
      </c>
      <c r="AS201" s="73">
        <v>4129.8809460792172</v>
      </c>
      <c r="AT201" s="73">
        <v>4073.1833945705107</v>
      </c>
      <c r="AU201" s="73">
        <v>3987.9923263890973</v>
      </c>
      <c r="AV201" s="73">
        <v>3912.7716034590244</v>
      </c>
      <c r="AW201" s="73">
        <v>3847.8618054268536</v>
      </c>
      <c r="AX201" s="73">
        <v>3771.708995335729</v>
      </c>
      <c r="AY201" s="73">
        <v>3692.6140284720495</v>
      </c>
      <c r="AZ201" s="73">
        <v>3612.5925755123521</v>
      </c>
      <c r="BA201" s="73">
        <v>3535.4589872586585</v>
      </c>
      <c r="BB201" s="73">
        <v>3456.1030591414574</v>
      </c>
      <c r="BC201" s="73">
        <v>3375.6822767769604</v>
      </c>
      <c r="BD201" s="73">
        <v>3296.9127367674473</v>
      </c>
      <c r="BE201" s="73">
        <v>3223.2029764146164</v>
      </c>
      <c r="BF201" s="73">
        <v>3179.8913979026738</v>
      </c>
      <c r="BG201" s="73">
        <v>3138.363700344451</v>
      </c>
      <c r="BH201" s="73">
        <v>3097.8138557765424</v>
      </c>
      <c r="BI201" s="73">
        <v>3056.138838345466</v>
      </c>
      <c r="BJ201" s="73">
        <v>3014.0259728764163</v>
      </c>
      <c r="BK201" s="73">
        <v>2978.7592688734953</v>
      </c>
      <c r="BL201" s="88"/>
      <c r="BM201" s="88"/>
      <c r="BN201" s="88"/>
      <c r="BO201" s="88"/>
      <c r="BP201" s="88"/>
      <c r="BQ201" s="88"/>
      <c r="BR201" s="88"/>
      <c r="BS201" s="88"/>
      <c r="BT201" s="88"/>
      <c r="BU201" s="88"/>
      <c r="BV201" s="88"/>
      <c r="BW201" s="88"/>
      <c r="BX201" s="88"/>
      <c r="BY201" s="88"/>
      <c r="BZ201" s="88"/>
      <c r="CA201" s="88"/>
      <c r="CB201" s="88"/>
      <c r="CC201" s="88"/>
      <c r="CD201" s="88"/>
      <c r="CE201" s="88"/>
      <c r="CF201" s="88"/>
      <c r="CG201" s="88"/>
      <c r="CH201" s="88"/>
      <c r="CI201" s="88"/>
      <c r="CJ201" s="88"/>
      <c r="CK201" s="88"/>
      <c r="CL201" s="88"/>
      <c r="CM201" s="88"/>
      <c r="CN201" s="88"/>
      <c r="CO201" s="88"/>
      <c r="CP201" s="88"/>
      <c r="CQ201" s="88"/>
      <c r="CR201" s="88"/>
      <c r="CS201" s="88"/>
      <c r="CT201" s="88"/>
      <c r="CU201" s="88"/>
      <c r="CV201" s="88"/>
      <c r="CW201" s="88"/>
      <c r="CX201" s="88"/>
      <c r="CY201" s="88"/>
      <c r="CZ201" s="88"/>
      <c r="DA201" s="88"/>
      <c r="DB201" s="88"/>
      <c r="DC201" s="88"/>
      <c r="DD201" s="88"/>
      <c r="DE201" s="88"/>
      <c r="DF201" s="88"/>
      <c r="DG201" s="88"/>
      <c r="DH201" s="88"/>
      <c r="DI201" s="88"/>
      <c r="DJ201" s="88"/>
      <c r="DK201" s="88"/>
      <c r="DL201" s="88"/>
      <c r="DM201" s="88"/>
      <c r="DN201" s="88"/>
      <c r="DO201" s="88"/>
      <c r="DP201" s="88"/>
      <c r="DQ201" s="88"/>
      <c r="DR201" s="88"/>
      <c r="DS201" s="88"/>
      <c r="DT201" s="88"/>
      <c r="DU201" s="88"/>
      <c r="DV201" s="88"/>
      <c r="DW201" s="88"/>
      <c r="DX201" s="88"/>
      <c r="DY201" s="88"/>
      <c r="DZ201" s="88"/>
      <c r="EA201" s="88"/>
      <c r="EB201" s="88"/>
      <c r="EC201" s="88"/>
      <c r="ED201" s="88"/>
      <c r="EE201" s="88"/>
      <c r="EF201" s="88"/>
      <c r="EG201" s="88"/>
      <c r="EH201" s="88"/>
      <c r="EI201" s="88"/>
      <c r="EJ201" s="88"/>
      <c r="EK201" s="88"/>
      <c r="EL201" s="88"/>
      <c r="EM201" s="88"/>
      <c r="EN201" s="88"/>
      <c r="EO201" s="88"/>
      <c r="EP201" s="88"/>
      <c r="EQ201" s="88"/>
      <c r="ER201" s="88"/>
      <c r="ES201" s="88"/>
      <c r="ET201" s="88"/>
      <c r="EU201" s="88"/>
      <c r="EV201" s="88"/>
      <c r="EW201" s="88"/>
      <c r="EX201" s="88"/>
      <c r="EY201" s="88"/>
      <c r="EZ201" s="88"/>
      <c r="FA201" s="88"/>
      <c r="FB201" s="88"/>
      <c r="FC201" s="88"/>
      <c r="FD201" s="88"/>
      <c r="FE201" s="88"/>
      <c r="FF201" s="88"/>
      <c r="FG201" s="88"/>
      <c r="FH201" s="88"/>
      <c r="FI201" s="88"/>
      <c r="FJ201" s="88"/>
      <c r="FK201" s="88"/>
      <c r="FL201" s="88"/>
      <c r="FM201" s="88"/>
      <c r="FN201" s="88"/>
      <c r="FO201" s="88"/>
      <c r="FP201" s="88"/>
      <c r="FQ201" s="88"/>
      <c r="FR201" s="88"/>
      <c r="FS201" s="88"/>
      <c r="FT201" s="88"/>
      <c r="FU201" s="88"/>
      <c r="FV201" s="88"/>
      <c r="FW201" s="88"/>
      <c r="FX201" s="88"/>
      <c r="FY201" s="88"/>
      <c r="FZ201" s="88"/>
      <c r="GA201" s="88"/>
      <c r="GB201" s="88"/>
      <c r="GC201" s="88"/>
      <c r="GD201" s="88"/>
      <c r="GE201" s="88"/>
      <c r="GF201" s="88"/>
      <c r="GG201" s="88"/>
      <c r="GH201" s="88"/>
      <c r="GI201" s="88"/>
      <c r="GJ201" s="88"/>
      <c r="GK201" s="88"/>
      <c r="GL201" s="88"/>
      <c r="GM201" s="88"/>
      <c r="GN201" s="88"/>
      <c r="GO201" s="88"/>
      <c r="GP201" s="88"/>
      <c r="GQ201" s="88"/>
      <c r="GR201" s="88"/>
      <c r="GS201" s="88"/>
      <c r="GT201" s="88"/>
      <c r="GU201" s="88"/>
      <c r="GV201" s="88"/>
      <c r="GW201" s="88"/>
      <c r="GX201" s="88"/>
      <c r="GY201" s="88"/>
      <c r="GZ201" s="88"/>
      <c r="HA201" s="88"/>
      <c r="HB201" s="88"/>
      <c r="HC201" s="88"/>
      <c r="HD201" s="88"/>
      <c r="HE201" s="88"/>
      <c r="HF201" s="88"/>
      <c r="HG201" s="88"/>
      <c r="HH201" s="88"/>
      <c r="HI201" s="88"/>
      <c r="HJ201" s="88"/>
      <c r="HK201" s="88"/>
      <c r="HL201" s="88"/>
      <c r="HM201" s="88"/>
      <c r="HN201" s="88"/>
      <c r="HO201" s="88"/>
      <c r="HP201" s="88"/>
      <c r="HQ201" s="88"/>
      <c r="HR201" s="88"/>
      <c r="HS201" s="88"/>
      <c r="HT201" s="88"/>
      <c r="HU201" s="88"/>
      <c r="HV201" s="88"/>
      <c r="HW201" s="88"/>
      <c r="HX201" s="88"/>
      <c r="HY201" s="88"/>
      <c r="HZ201" s="88"/>
      <c r="IA201" s="88"/>
      <c r="IB201" s="88"/>
      <c r="IC201" s="88"/>
      <c r="ID201" s="88"/>
      <c r="IE201" s="88"/>
      <c r="IF201" s="88"/>
      <c r="IG201" s="88"/>
      <c r="IH201" s="88"/>
      <c r="II201" s="88"/>
      <c r="IJ201" s="88"/>
      <c r="IK201" s="88"/>
      <c r="IL201" s="88"/>
      <c r="IM201" s="88"/>
      <c r="IN201" s="88"/>
      <c r="IO201" s="88"/>
      <c r="IP201" s="88"/>
      <c r="IQ201" s="88"/>
      <c r="IR201" s="88"/>
      <c r="IS201" s="88"/>
      <c r="IT201" s="88"/>
      <c r="IU201" s="88"/>
      <c r="IV201" s="88"/>
      <c r="IW201" s="88"/>
      <c r="IX201" s="88"/>
      <c r="IY201" s="88"/>
      <c r="IZ201" s="88"/>
      <c r="JA201" s="88"/>
      <c r="JB201" s="88"/>
      <c r="JC201" s="88"/>
      <c r="JD201" s="88"/>
      <c r="JE201" s="88"/>
      <c r="JF201" s="88"/>
      <c r="JG201" s="88"/>
      <c r="JH201" s="88"/>
      <c r="JI201" s="88"/>
      <c r="JJ201" s="88"/>
      <c r="JK201" s="88"/>
      <c r="JL201" s="88"/>
      <c r="JM201" s="88"/>
      <c r="JN201" s="88"/>
      <c r="JO201" s="88"/>
      <c r="JP201" s="88"/>
      <c r="JQ201" s="88"/>
      <c r="JR201" s="88"/>
      <c r="JS201" s="88"/>
      <c r="JT201" s="88"/>
      <c r="JU201" s="88"/>
      <c r="JV201" s="88"/>
      <c r="JW201" s="88"/>
      <c r="JX201" s="88"/>
      <c r="JY201" s="88"/>
      <c r="JZ201" s="88"/>
      <c r="KA201" s="88"/>
    </row>
    <row r="202" spans="1:287" s="3" customFormat="1" x14ac:dyDescent="0.25">
      <c r="A202" s="28" t="s">
        <v>171</v>
      </c>
      <c r="B202" s="314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</row>
    <row r="203" spans="1:287" s="3" customFormat="1" x14ac:dyDescent="0.25">
      <c r="A203" s="72" t="s">
        <v>29</v>
      </c>
      <c r="B203" s="317" t="s">
        <v>78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72">
        <v>1894.9111680664937</v>
      </c>
      <c r="AJ203" s="72">
        <v>1937.7801352287543</v>
      </c>
      <c r="AK203" s="72">
        <v>1938.039691876563</v>
      </c>
      <c r="AL203" s="72">
        <v>1926.787481027849</v>
      </c>
      <c r="AM203" s="72">
        <v>1921.4769877457195</v>
      </c>
      <c r="AN203" s="72">
        <v>1915.4242844635896</v>
      </c>
      <c r="AO203" s="72">
        <v>1913.3217352635622</v>
      </c>
      <c r="AP203" s="72">
        <v>1905.5484909526633</v>
      </c>
      <c r="AQ203" s="72">
        <v>1899.4987707238668</v>
      </c>
      <c r="AR203" s="72">
        <v>1893.4460674417371</v>
      </c>
      <c r="AS203" s="72">
        <v>1888.2893482417094</v>
      </c>
      <c r="AT203" s="72">
        <v>1881.3436439308109</v>
      </c>
      <c r="AU203" s="72">
        <v>1875.2939237020144</v>
      </c>
      <c r="AV203" s="72">
        <v>1869.2412204198845</v>
      </c>
      <c r="AW203" s="72">
        <v>1864.0815181665237</v>
      </c>
      <c r="AX203" s="72">
        <v>1857.1387969089583</v>
      </c>
      <c r="AY203" s="72">
        <v>1851.0860936268286</v>
      </c>
      <c r="AZ203" s="72">
        <v>1845.0363733980321</v>
      </c>
      <c r="BA203" s="72">
        <v>1839.8766711446713</v>
      </c>
      <c r="BB203" s="72">
        <v>1832.931911333666</v>
      </c>
      <c r="BC203" s="72">
        <v>1826.8771694980965</v>
      </c>
      <c r="BD203" s="72">
        <v>1820.8224276625269</v>
      </c>
      <c r="BE203" s="72">
        <v>1815.6636699090593</v>
      </c>
      <c r="BF203" s="72">
        <v>1808.715927044721</v>
      </c>
      <c r="BG203" s="72">
        <v>1802.6641682624847</v>
      </c>
      <c r="BH203" s="72">
        <v>1796.609426426915</v>
      </c>
      <c r="BI203" s="72">
        <v>1791.4506686734476</v>
      </c>
      <c r="BJ203" s="72">
        <v>1784.5029258091092</v>
      </c>
      <c r="BK203" s="72">
        <v>1778.4481839735395</v>
      </c>
    </row>
    <row r="204" spans="1:287" s="3" customFormat="1" x14ac:dyDescent="0.25">
      <c r="A204" s="72" t="s">
        <v>31</v>
      </c>
      <c r="B204" s="317" t="s">
        <v>78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72">
        <v>23.996222975494593</v>
      </c>
      <c r="AJ204" s="72">
        <v>24.806896400721826</v>
      </c>
      <c r="AK204" s="72">
        <v>25.617243221063038</v>
      </c>
      <c r="AL204" s="72">
        <v>26.39901428915956</v>
      </c>
      <c r="AM204" s="72">
        <v>27.140651639196648</v>
      </c>
      <c r="AN204" s="72">
        <v>26.866636996784546</v>
      </c>
      <c r="AO204" s="72">
        <v>26.54132194548534</v>
      </c>
      <c r="AP204" s="72">
        <v>26.149590312207987</v>
      </c>
      <c r="AQ204" s="72">
        <v>25.643822937490818</v>
      </c>
      <c r="AR204" s="72">
        <v>24.96823337582396</v>
      </c>
      <c r="AS204" s="72">
        <v>23.902302561640298</v>
      </c>
      <c r="AT204" s="72">
        <v>22.29638161659361</v>
      </c>
      <c r="AU204" s="72">
        <v>20.040991644822153</v>
      </c>
      <c r="AV204" s="72">
        <v>17.152656717012892</v>
      </c>
      <c r="AW204" s="72">
        <v>13.850849932544877</v>
      </c>
      <c r="AX204" s="72">
        <v>10.52215579140509</v>
      </c>
      <c r="AY204" s="72">
        <v>7.5588321360612394</v>
      </c>
      <c r="AZ204" s="72">
        <v>5.1932469580088041</v>
      </c>
      <c r="BA204" s="72">
        <v>3.4587572624412135</v>
      </c>
      <c r="BB204" s="72">
        <v>2.260866823660117</v>
      </c>
      <c r="BC204" s="72">
        <v>1.4639932866572185</v>
      </c>
      <c r="BD204" s="72">
        <v>0.94510529753132744</v>
      </c>
      <c r="BE204" s="72">
        <v>0.61072522963766995</v>
      </c>
      <c r="BF204" s="72">
        <v>0.39598400129814304</v>
      </c>
      <c r="BG204" s="72">
        <v>0.25798880295089388</v>
      </c>
      <c r="BH204" s="72">
        <v>0.16904490372581948</v>
      </c>
      <c r="BI204" s="72">
        <v>0.11146349878418342</v>
      </c>
      <c r="BJ204" s="72">
        <v>7.3983948888766388E-2</v>
      </c>
      <c r="BK204" s="72">
        <v>4.9443115783707553E-2</v>
      </c>
    </row>
    <row r="205" spans="1:287" s="3" customFormat="1" x14ac:dyDescent="0.25">
      <c r="A205" s="72" t="s">
        <v>43</v>
      </c>
      <c r="B205" s="317" t="s">
        <v>78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72">
        <f>AI227</f>
        <v>2972.5661393655728</v>
      </c>
      <c r="AJ205" s="72">
        <f t="shared" ref="AJ205:BK205" si="49">AJ227</f>
        <v>2826.4761390600461</v>
      </c>
      <c r="AK205" s="72">
        <f t="shared" si="49"/>
        <v>2785.5525167563665</v>
      </c>
      <c r="AL205" s="72">
        <f t="shared" si="49"/>
        <v>2708.5049626220743</v>
      </c>
      <c r="AM205" s="72">
        <f t="shared" si="49"/>
        <v>2612.3653741299067</v>
      </c>
      <c r="AN205" s="72">
        <f t="shared" si="49"/>
        <v>2547.1564421199314</v>
      </c>
      <c r="AO205" s="72">
        <f t="shared" si="49"/>
        <v>2434.6530372206944</v>
      </c>
      <c r="AP205" s="72">
        <f>AP227</f>
        <v>2370.6077071981827</v>
      </c>
      <c r="AQ205" s="72">
        <f t="shared" si="49"/>
        <v>2311.9257522283178</v>
      </c>
      <c r="AR205" s="72">
        <f t="shared" si="49"/>
        <v>2230.0286871821063</v>
      </c>
      <c r="AS205" s="72">
        <f t="shared" si="49"/>
        <v>2175.7426321508533</v>
      </c>
      <c r="AT205" s="72">
        <f t="shared" si="49"/>
        <v>2126.149841220129</v>
      </c>
      <c r="AU205" s="72">
        <f t="shared" si="49"/>
        <v>2048.3272612825076</v>
      </c>
      <c r="AV205" s="72">
        <f t="shared" si="49"/>
        <v>1981.4768505355751</v>
      </c>
      <c r="AW205" s="72">
        <f t="shared" si="49"/>
        <v>1924.7157407025941</v>
      </c>
      <c r="AX205" s="72">
        <f t="shared" si="49"/>
        <v>1858.7064226172583</v>
      </c>
      <c r="AY205" s="72">
        <f t="shared" si="49"/>
        <v>1788.6384217582486</v>
      </c>
      <c r="AZ205" s="72">
        <f t="shared" si="49"/>
        <v>1717.1427920196834</v>
      </c>
      <c r="BA205" s="72">
        <f t="shared" si="49"/>
        <v>1647.0855572937155</v>
      </c>
      <c r="BB205" s="72">
        <f t="shared" si="49"/>
        <v>1576.1862439240222</v>
      </c>
      <c r="BC205" s="72">
        <f t="shared" si="49"/>
        <v>1503.2178522807458</v>
      </c>
      <c r="BD205" s="72">
        <f t="shared" si="49"/>
        <v>1451.7693101950722</v>
      </c>
      <c r="BE205" s="72">
        <f t="shared" si="49"/>
        <v>1405.3275652559098</v>
      </c>
      <c r="BF205" s="72">
        <f t="shared" si="49"/>
        <v>1369.106664261968</v>
      </c>
      <c r="BG205" s="72">
        <f t="shared" si="49"/>
        <v>1333.6971150806555</v>
      </c>
      <c r="BH205" s="72">
        <f t="shared" si="49"/>
        <v>1299.219640202261</v>
      </c>
      <c r="BI205" s="72">
        <f t="shared" si="49"/>
        <v>1262.6901099969173</v>
      </c>
      <c r="BJ205" s="72">
        <f t="shared" si="49"/>
        <v>1227.4923444787244</v>
      </c>
      <c r="BK205" s="72">
        <f t="shared" si="49"/>
        <v>1198.2328164464743</v>
      </c>
    </row>
    <row r="206" spans="1:287" s="3" customFormat="1" x14ac:dyDescent="0.25">
      <c r="A206" s="72" t="s">
        <v>46</v>
      </c>
      <c r="B206" s="317" t="s">
        <v>78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72">
        <v>9371.6006168717067</v>
      </c>
      <c r="AJ206" s="72">
        <v>9338.7263425041365</v>
      </c>
      <c r="AK206" s="72">
        <v>9306.3930402814622</v>
      </c>
      <c r="AL206" s="72">
        <v>9278.6306080431968</v>
      </c>
      <c r="AM206" s="72">
        <v>9248.8030064455616</v>
      </c>
      <c r="AN206" s="72">
        <v>9217.008336533816</v>
      </c>
      <c r="AO206" s="72">
        <v>9189.9982075036532</v>
      </c>
      <c r="AP206" s="72">
        <v>9160.9609680692192</v>
      </c>
      <c r="AQ206" s="72">
        <v>9135.0086536594536</v>
      </c>
      <c r="AR206" s="72">
        <v>9107.3129645309509</v>
      </c>
      <c r="AS206" s="72">
        <v>9080.8075533942028</v>
      </c>
      <c r="AT206" s="72">
        <v>9050.5044309328787</v>
      </c>
      <c r="AU206" s="72">
        <v>9027.0563921907651</v>
      </c>
      <c r="AV206" s="72">
        <v>9013.8358959638153</v>
      </c>
      <c r="AW206" s="72">
        <v>8998.8342472633376</v>
      </c>
      <c r="AX206" s="72">
        <v>8985.8978684516878</v>
      </c>
      <c r="AY206" s="72">
        <v>9007.3669774009068</v>
      </c>
      <c r="AZ206" s="72">
        <v>8993.6152509661006</v>
      </c>
      <c r="BA206" s="72">
        <v>8982.7896622255994</v>
      </c>
      <c r="BB206" s="72">
        <v>8971.5839153234938</v>
      </c>
      <c r="BC206" s="72">
        <v>8953.6835236668139</v>
      </c>
      <c r="BD206" s="72">
        <v>8932.368567562773</v>
      </c>
      <c r="BE206" s="72">
        <v>8902.3617018376444</v>
      </c>
      <c r="BF206" s="72">
        <v>8885.1345808428778</v>
      </c>
      <c r="BG206" s="72">
        <v>8856.5733789720707</v>
      </c>
      <c r="BH206" s="72">
        <v>8829.4401401026898</v>
      </c>
      <c r="BI206" s="72">
        <v>8807.3356324188026</v>
      </c>
      <c r="BJ206" s="72">
        <v>8785.1094667672878</v>
      </c>
      <c r="BK206" s="72">
        <v>8746.0944091349902</v>
      </c>
    </row>
    <row r="207" spans="1:287" s="2" customFormat="1" x14ac:dyDescent="0.25">
      <c r="A207" s="73" t="s">
        <v>56</v>
      </c>
      <c r="B207" s="318" t="s">
        <v>89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73">
        <f>SUM(AI203:AI206)</f>
        <v>14263.074147279269</v>
      </c>
      <c r="AJ207" s="73">
        <f t="shared" ref="AJ207:BK207" si="50">SUM(AJ203:AJ206)</f>
        <v>14127.789513193658</v>
      </c>
      <c r="AK207" s="73">
        <f t="shared" si="50"/>
        <v>14055.602492135455</v>
      </c>
      <c r="AL207" s="73">
        <f t="shared" si="50"/>
        <v>13940.32206598228</v>
      </c>
      <c r="AM207" s="73">
        <f t="shared" si="50"/>
        <v>13809.786019960386</v>
      </c>
      <c r="AN207" s="73">
        <f t="shared" si="50"/>
        <v>13706.455700114122</v>
      </c>
      <c r="AO207" s="73">
        <f t="shared" si="50"/>
        <v>13564.514301933395</v>
      </c>
      <c r="AP207" s="73">
        <f t="shared" si="50"/>
        <v>13463.266756532274</v>
      </c>
      <c r="AQ207" s="73">
        <f t="shared" si="50"/>
        <v>13372.076999549128</v>
      </c>
      <c r="AR207" s="73">
        <f t="shared" si="50"/>
        <v>13255.755952530619</v>
      </c>
      <c r="AS207" s="73">
        <f t="shared" si="50"/>
        <v>13168.741836348407</v>
      </c>
      <c r="AT207" s="73">
        <f t="shared" si="50"/>
        <v>13080.294297700413</v>
      </c>
      <c r="AU207" s="73">
        <f t="shared" si="50"/>
        <v>12970.71856882011</v>
      </c>
      <c r="AV207" s="73">
        <f t="shared" si="50"/>
        <v>12881.706623636288</v>
      </c>
      <c r="AW207" s="73">
        <f t="shared" si="50"/>
        <v>12801.482356065</v>
      </c>
      <c r="AX207" s="73">
        <f t="shared" si="50"/>
        <v>12712.26524376931</v>
      </c>
      <c r="AY207" s="73">
        <f t="shared" si="50"/>
        <v>12654.650324922044</v>
      </c>
      <c r="AZ207" s="73">
        <f t="shared" si="50"/>
        <v>12560.987663341824</v>
      </c>
      <c r="BA207" s="73">
        <f t="shared" si="50"/>
        <v>12473.210647926428</v>
      </c>
      <c r="BB207" s="73">
        <f t="shared" si="50"/>
        <v>12382.962937404842</v>
      </c>
      <c r="BC207" s="73">
        <f t="shared" si="50"/>
        <v>12285.242538732313</v>
      </c>
      <c r="BD207" s="73">
        <f t="shared" si="50"/>
        <v>12205.905410717904</v>
      </c>
      <c r="BE207" s="73">
        <f t="shared" si="50"/>
        <v>12123.96366223225</v>
      </c>
      <c r="BF207" s="73">
        <f t="shared" si="50"/>
        <v>12063.353156150864</v>
      </c>
      <c r="BG207" s="73">
        <f t="shared" si="50"/>
        <v>11993.192651118163</v>
      </c>
      <c r="BH207" s="73">
        <f t="shared" si="50"/>
        <v>11925.438251635591</v>
      </c>
      <c r="BI207" s="73">
        <f t="shared" si="50"/>
        <v>11861.587874587953</v>
      </c>
      <c r="BJ207" s="73">
        <f t="shared" si="50"/>
        <v>11797.178721004009</v>
      </c>
      <c r="BK207" s="73">
        <f t="shared" si="50"/>
        <v>11722.824852670787</v>
      </c>
    </row>
    <row r="208" spans="1:287" s="2" customFormat="1" x14ac:dyDescent="0.25">
      <c r="A208" s="73" t="s">
        <v>55</v>
      </c>
      <c r="B208" s="318" t="s">
        <v>89</v>
      </c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73">
        <f>SUM(AI203:AI205)</f>
        <v>4891.4735304075612</v>
      </c>
      <c r="AJ208" s="73">
        <f t="shared" ref="AJ208:BK208" si="51">SUM(AJ203:AJ205)</f>
        <v>4789.0631706895219</v>
      </c>
      <c r="AK208" s="73">
        <f t="shared" si="51"/>
        <v>4749.2094518539925</v>
      </c>
      <c r="AL208" s="73">
        <f t="shared" si="51"/>
        <v>4661.6914579390832</v>
      </c>
      <c r="AM208" s="73">
        <f t="shared" si="51"/>
        <v>4560.9830135148231</v>
      </c>
      <c r="AN208" s="73">
        <f t="shared" si="51"/>
        <v>4489.447363580306</v>
      </c>
      <c r="AO208" s="73">
        <f t="shared" si="51"/>
        <v>4374.5160944297422</v>
      </c>
      <c r="AP208" s="73">
        <f t="shared" si="51"/>
        <v>4302.3057884630543</v>
      </c>
      <c r="AQ208" s="73">
        <f t="shared" si="51"/>
        <v>4237.0683458896756</v>
      </c>
      <c r="AR208" s="73">
        <f t="shared" si="51"/>
        <v>4148.4429879996678</v>
      </c>
      <c r="AS208" s="73">
        <f t="shared" si="51"/>
        <v>4087.9342829542029</v>
      </c>
      <c r="AT208" s="73">
        <f t="shared" si="51"/>
        <v>4029.7898667675336</v>
      </c>
      <c r="AU208" s="73">
        <f t="shared" si="51"/>
        <v>3943.6621766293438</v>
      </c>
      <c r="AV208" s="73">
        <f t="shared" si="51"/>
        <v>3867.8707276724726</v>
      </c>
      <c r="AW208" s="73">
        <f t="shared" si="51"/>
        <v>3802.6481088016626</v>
      </c>
      <c r="AX208" s="73">
        <f t="shared" si="51"/>
        <v>3726.3673753176217</v>
      </c>
      <c r="AY208" s="73">
        <f t="shared" si="51"/>
        <v>3647.2833475211382</v>
      </c>
      <c r="AZ208" s="73">
        <f t="shared" si="51"/>
        <v>3567.3724123757243</v>
      </c>
      <c r="BA208" s="73">
        <f t="shared" si="51"/>
        <v>3490.4209857008282</v>
      </c>
      <c r="BB208" s="73">
        <f t="shared" si="51"/>
        <v>3411.379022081348</v>
      </c>
      <c r="BC208" s="73">
        <f t="shared" si="51"/>
        <v>3331.5590150654994</v>
      </c>
      <c r="BD208" s="73">
        <f t="shared" si="51"/>
        <v>3273.5368431551306</v>
      </c>
      <c r="BE208" s="73">
        <f t="shared" si="51"/>
        <v>3221.601960394607</v>
      </c>
      <c r="BF208" s="73">
        <f t="shared" si="51"/>
        <v>3178.2185753079871</v>
      </c>
      <c r="BG208" s="73">
        <f t="shared" si="51"/>
        <v>3136.6192721460911</v>
      </c>
      <c r="BH208" s="73">
        <f t="shared" si="51"/>
        <v>3095.9981115329019</v>
      </c>
      <c r="BI208" s="73">
        <f t="shared" si="51"/>
        <v>3054.2522421691492</v>
      </c>
      <c r="BJ208" s="73">
        <f t="shared" si="51"/>
        <v>3012.0692542367224</v>
      </c>
      <c r="BK208" s="73">
        <f t="shared" si="51"/>
        <v>2976.7304435357973</v>
      </c>
    </row>
    <row r="209" spans="1:63" s="70" customFormat="1" x14ac:dyDescent="0.25">
      <c r="A209" s="312" t="s">
        <v>76</v>
      </c>
      <c r="B209" s="320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</row>
    <row r="210" spans="1:63" s="3" customFormat="1" x14ac:dyDescent="0.25">
      <c r="A210" s="28" t="s">
        <v>64</v>
      </c>
      <c r="B210" s="3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</row>
    <row r="211" spans="1:63" s="3" customFormat="1" x14ac:dyDescent="0.25">
      <c r="A211" s="72" t="s">
        <v>17</v>
      </c>
      <c r="B211" s="317" t="s">
        <v>78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72">
        <v>2101.1071329886945</v>
      </c>
      <c r="S211" s="72">
        <v>2168.0604950990942</v>
      </c>
      <c r="T211" s="72">
        <v>2315.4924754674944</v>
      </c>
      <c r="U211" s="72">
        <v>2183.561735248968</v>
      </c>
      <c r="V211" s="72">
        <v>2095.0808897406655</v>
      </c>
      <c r="W211" s="72">
        <v>1983.7459885007804</v>
      </c>
      <c r="X211" s="72">
        <v>1862.6443170077098</v>
      </c>
      <c r="Y211" s="72">
        <v>1819.0181940202747</v>
      </c>
      <c r="Z211" s="72">
        <v>1789.5313602926453</v>
      </c>
      <c r="AA211" s="72">
        <v>1781.3706637414309</v>
      </c>
      <c r="AB211" s="72">
        <v>1825.4309139991808</v>
      </c>
      <c r="AC211" s="72">
        <v>1793.9107986099968</v>
      </c>
      <c r="AD211" s="72">
        <v>1836.3708014386416</v>
      </c>
      <c r="AE211" s="72">
        <v>1874.405998090218</v>
      </c>
      <c r="AF211" s="72">
        <v>1815.3760001159264</v>
      </c>
      <c r="AG211" s="72">
        <v>1642.7626655751501</v>
      </c>
      <c r="AH211" s="72">
        <v>1735.696706863899</v>
      </c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</row>
    <row r="212" spans="1:63" s="3" customFormat="1" x14ac:dyDescent="0.25">
      <c r="A212" s="72" t="s">
        <v>77</v>
      </c>
      <c r="B212" s="317" t="s">
        <v>78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72">
        <v>128.80534665723394</v>
      </c>
      <c r="S212" s="72">
        <v>146.11329539738836</v>
      </c>
      <c r="T212" s="72">
        <v>149.3445424586987</v>
      </c>
      <c r="U212" s="72">
        <v>146.8043651617827</v>
      </c>
      <c r="V212" s="72">
        <v>125.10010350793414</v>
      </c>
      <c r="W212" s="72">
        <v>137.1769109517702</v>
      </c>
      <c r="X212" s="72">
        <v>170.46789314945818</v>
      </c>
      <c r="Y212" s="72">
        <v>158.88225538227766</v>
      </c>
      <c r="Z212" s="72">
        <v>186.68287195038693</v>
      </c>
      <c r="AA212" s="72">
        <v>184.18974514672414</v>
      </c>
      <c r="AB212" s="72">
        <v>176.52336533157518</v>
      </c>
      <c r="AC212" s="72">
        <v>194.0353818942383</v>
      </c>
      <c r="AD212" s="72">
        <v>186.01550215192947</v>
      </c>
      <c r="AE212" s="72">
        <v>206.49132710230811</v>
      </c>
      <c r="AF212" s="72">
        <v>215.30337982888523</v>
      </c>
      <c r="AG212" s="72">
        <v>212.10330423013306</v>
      </c>
      <c r="AH212" s="72">
        <v>173.66897201512938</v>
      </c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</row>
    <row r="213" spans="1:63" s="3" customFormat="1" x14ac:dyDescent="0.25">
      <c r="A213" s="72" t="s">
        <v>9</v>
      </c>
      <c r="B213" s="317" t="s">
        <v>78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72">
        <v>610.78114923114538</v>
      </c>
      <c r="S213" s="72">
        <v>636.32857206226208</v>
      </c>
      <c r="T213" s="72">
        <v>652.37989330680921</v>
      </c>
      <c r="U213" s="72">
        <v>669.18393746210143</v>
      </c>
      <c r="V213" s="72">
        <v>658.48658106477239</v>
      </c>
      <c r="W213" s="72">
        <v>646.36999037064732</v>
      </c>
      <c r="X213" s="72">
        <v>644.46114878873925</v>
      </c>
      <c r="Y213" s="72">
        <v>640.7161661137053</v>
      </c>
      <c r="Z213" s="72">
        <v>624.96953855339348</v>
      </c>
      <c r="AA213" s="72">
        <v>668.28164369658623</v>
      </c>
      <c r="AB213" s="72">
        <v>659.22725948199002</v>
      </c>
      <c r="AC213" s="72">
        <v>658.72725584813452</v>
      </c>
      <c r="AD213" s="72">
        <v>659.5847837943553</v>
      </c>
      <c r="AE213" s="72">
        <v>637.77419921119576</v>
      </c>
      <c r="AF213" s="72">
        <v>621.46596325216376</v>
      </c>
      <c r="AG213" s="72">
        <v>617.00931408045869</v>
      </c>
      <c r="AH213" s="72">
        <v>620.07141185378475</v>
      </c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</row>
    <row r="214" spans="1:63" s="3" customFormat="1" x14ac:dyDescent="0.25">
      <c r="A214" s="72" t="s">
        <v>13</v>
      </c>
      <c r="B214" s="317" t="s">
        <v>78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72">
        <v>339.75626009870632</v>
      </c>
      <c r="S214" s="72">
        <v>367.02059730863004</v>
      </c>
      <c r="T214" s="72">
        <v>370.45165802075758</v>
      </c>
      <c r="U214" s="72">
        <v>350.90038557612746</v>
      </c>
      <c r="V214" s="72">
        <v>336.90461329107382</v>
      </c>
      <c r="W214" s="72">
        <v>334.48759101370166</v>
      </c>
      <c r="X214" s="72">
        <v>313.50346885682939</v>
      </c>
      <c r="Y214" s="72">
        <v>292.55778996720062</v>
      </c>
      <c r="Z214" s="72">
        <v>302.87154866051031</v>
      </c>
      <c r="AA214" s="72">
        <v>289.15228359606715</v>
      </c>
      <c r="AB214" s="72">
        <v>289.48694752742165</v>
      </c>
      <c r="AC214" s="72">
        <v>274.62090570049247</v>
      </c>
      <c r="AD214" s="72">
        <v>269.97613694534391</v>
      </c>
      <c r="AE214" s="72">
        <v>280.20493539870802</v>
      </c>
      <c r="AF214" s="72">
        <v>241.11069998053449</v>
      </c>
      <c r="AG214" s="72">
        <v>265.65163558303732</v>
      </c>
      <c r="AH214" s="72">
        <v>268.4783319399661</v>
      </c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</row>
    <row r="215" spans="1:63" s="2" customFormat="1" x14ac:dyDescent="0.25">
      <c r="A215" s="73" t="s">
        <v>4</v>
      </c>
      <c r="B215" s="318" t="s">
        <v>89</v>
      </c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73">
        <v>3180.4498889757797</v>
      </c>
      <c r="S215" s="73">
        <v>3317.522959867375</v>
      </c>
      <c r="T215" s="73">
        <v>3487.6685692537594</v>
      </c>
      <c r="U215" s="73">
        <v>3350.4504234489787</v>
      </c>
      <c r="V215" s="73">
        <v>3215.5721876044458</v>
      </c>
      <c r="W215" s="73">
        <v>3101.7804808368992</v>
      </c>
      <c r="X215" s="73">
        <v>2991.0768278027367</v>
      </c>
      <c r="Y215" s="73">
        <v>2911.174405483458</v>
      </c>
      <c r="Z215" s="73">
        <v>2904.0553194569366</v>
      </c>
      <c r="AA215" s="73">
        <v>2922.9943361808073</v>
      </c>
      <c r="AB215" s="73">
        <v>2950.668486340167</v>
      </c>
      <c r="AC215" s="73">
        <v>2921.2943420528622</v>
      </c>
      <c r="AD215" s="73">
        <v>2951.9472243302703</v>
      </c>
      <c r="AE215" s="73">
        <v>2998.87645980243</v>
      </c>
      <c r="AF215" s="73">
        <v>2893.2560431775091</v>
      </c>
      <c r="AG215" s="73">
        <v>2737.5269194687789</v>
      </c>
      <c r="AH215" s="73">
        <v>2797.9154226727787</v>
      </c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  <c r="BH215" s="84"/>
      <c r="BI215" s="84"/>
      <c r="BJ215" s="84"/>
      <c r="BK215" s="84"/>
    </row>
    <row r="216" spans="1:63" s="3" customFormat="1" x14ac:dyDescent="0.25">
      <c r="A216" s="28" t="s">
        <v>170</v>
      </c>
      <c r="B216" s="3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</row>
    <row r="217" spans="1:63" s="3" customFormat="1" x14ac:dyDescent="0.25">
      <c r="A217" s="72" t="s">
        <v>17</v>
      </c>
      <c r="B217" s="317" t="s">
        <v>78</v>
      </c>
      <c r="C217" s="16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>
        <v>1938.3776004308138</v>
      </c>
      <c r="AJ217" s="72">
        <v>1801.8803763418246</v>
      </c>
      <c r="AK217" s="72">
        <v>1780.5549983791791</v>
      </c>
      <c r="AL217" s="72">
        <v>1724.0960541497109</v>
      </c>
      <c r="AM217" s="72">
        <v>1668.7485773635162</v>
      </c>
      <c r="AN217" s="72">
        <v>1615.2319504271798</v>
      </c>
      <c r="AO217" s="72">
        <v>1550.2527658655026</v>
      </c>
      <c r="AP217" s="72">
        <v>1501.1749806178896</v>
      </c>
      <c r="AQ217" s="72">
        <v>1439.5527333956238</v>
      </c>
      <c r="AR217" s="72">
        <v>1392.8832521527754</v>
      </c>
      <c r="AS217" s="72">
        <v>1344.5758319261752</v>
      </c>
      <c r="AT217" s="72">
        <v>1293.4610675904207</v>
      </c>
      <c r="AU217" s="72">
        <v>1239.2918671721629</v>
      </c>
      <c r="AV217" s="72">
        <v>1182.2280383318941</v>
      </c>
      <c r="AW217" s="72">
        <v>1122.6919726994695</v>
      </c>
      <c r="AX217" s="72">
        <v>1060.306312853216</v>
      </c>
      <c r="AY217" s="72">
        <v>995.55416307211726</v>
      </c>
      <c r="AZ217" s="72">
        <v>928.86969422996583</v>
      </c>
      <c r="BA217" s="72">
        <v>860.59877520084524</v>
      </c>
      <c r="BB217" s="72">
        <v>792.09191453321307</v>
      </c>
      <c r="BC217" s="72">
        <v>723.45971711220284</v>
      </c>
      <c r="BD217" s="72">
        <v>655.3984772145667</v>
      </c>
      <c r="BE217" s="72">
        <v>592.23835357371752</v>
      </c>
      <c r="BF217" s="72">
        <v>559.30051417544269</v>
      </c>
      <c r="BG217" s="72">
        <v>526.07602980795377</v>
      </c>
      <c r="BH217" s="72">
        <v>492.9187793837159</v>
      </c>
      <c r="BI217" s="72">
        <v>459.90714004656002</v>
      </c>
      <c r="BJ217" s="72">
        <v>427.22808880256588</v>
      </c>
      <c r="BK217" s="72">
        <v>399.73340672240039</v>
      </c>
    </row>
    <row r="218" spans="1:63" s="3" customFormat="1" x14ac:dyDescent="0.25">
      <c r="A218" s="97" t="s">
        <v>77</v>
      </c>
      <c r="B218" s="317" t="s">
        <v>78</v>
      </c>
      <c r="C218" s="16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>
        <v>153.79002499642957</v>
      </c>
      <c r="AJ218" s="72">
        <v>155.57279017672477</v>
      </c>
      <c r="AK218" s="72">
        <v>147.6231985959173</v>
      </c>
      <c r="AL218" s="72">
        <v>146.69122044662709</v>
      </c>
      <c r="AM218" s="72">
        <v>124.53114623745205</v>
      </c>
      <c r="AN218" s="72">
        <v>127.57315942769083</v>
      </c>
      <c r="AO218" s="72">
        <v>79.241220600484667</v>
      </c>
      <c r="AP218" s="72">
        <v>68.756025437436392</v>
      </c>
      <c r="AQ218" s="72">
        <v>80.594858788483634</v>
      </c>
      <c r="AR218" s="72">
        <v>56.377087682119054</v>
      </c>
      <c r="AS218" s="72">
        <v>55.959810638860063</v>
      </c>
      <c r="AT218" s="72">
        <v>61.751034549925635</v>
      </c>
      <c r="AU218" s="72">
        <v>41.334194539640976</v>
      </c>
      <c r="AV218" s="72">
        <v>33.961839830412146</v>
      </c>
      <c r="AW218" s="72">
        <v>38.731387518287875</v>
      </c>
      <c r="AX218" s="72">
        <v>40.229944004250228</v>
      </c>
      <c r="AY218" s="72">
        <v>39.582713558892692</v>
      </c>
      <c r="AZ218" s="72">
        <v>39.06067422491742</v>
      </c>
      <c r="BA218" s="72">
        <v>41.244213069461011</v>
      </c>
      <c r="BB218" s="72">
        <v>42.429101509818565</v>
      </c>
      <c r="BC218" s="72">
        <v>41.186841030950063</v>
      </c>
      <c r="BD218" s="72">
        <v>40.572239739926772</v>
      </c>
      <c r="BE218" s="72">
        <v>38.877989744882825</v>
      </c>
      <c r="BF218" s="72">
        <v>38.887356030300907</v>
      </c>
      <c r="BG218" s="72">
        <v>39.86664618703071</v>
      </c>
      <c r="BH218" s="72">
        <v>41.594409554099002</v>
      </c>
      <c r="BI218" s="72">
        <v>41.016620348888409</v>
      </c>
      <c r="BJ218" s="72">
        <v>41.340675945163184</v>
      </c>
      <c r="BK218" s="72">
        <v>42.328884282976333</v>
      </c>
    </row>
    <row r="219" spans="1:63" s="3" customFormat="1" x14ac:dyDescent="0.25">
      <c r="A219" s="72" t="s">
        <v>9</v>
      </c>
      <c r="B219" s="317" t="s">
        <v>78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72">
        <v>618.06464907294719</v>
      </c>
      <c r="AJ219" s="72">
        <v>616.39831710833482</v>
      </c>
      <c r="AK219" s="72">
        <v>614.69759666258028</v>
      </c>
      <c r="AL219" s="72">
        <v>613.08986865902057</v>
      </c>
      <c r="AM219" s="72">
        <v>611.70437985317403</v>
      </c>
      <c r="AN219" s="72">
        <v>610.32891865286149</v>
      </c>
      <c r="AO219" s="72">
        <v>608.90815828990878</v>
      </c>
      <c r="AP219" s="72">
        <v>607.10936410686543</v>
      </c>
      <c r="AQ219" s="72">
        <v>605.31150017100072</v>
      </c>
      <c r="AR219" s="72">
        <v>603.51460835762362</v>
      </c>
      <c r="AS219" s="72">
        <v>601.71872964489103</v>
      </c>
      <c r="AT219" s="72">
        <v>599.92390413424437</v>
      </c>
      <c r="AU219" s="72">
        <v>598.13017107048813</v>
      </c>
      <c r="AV219" s="72">
        <v>596.33756886150888</v>
      </c>
      <c r="AW219" s="72">
        <v>594.54613509762487</v>
      </c>
      <c r="AX219" s="72">
        <v>592.75590657056568</v>
      </c>
      <c r="AY219" s="72">
        <v>590.96691929208237</v>
      </c>
      <c r="AZ219" s="72">
        <v>589.17920851218764</v>
      </c>
      <c r="BA219" s="72">
        <v>587.39280873702444</v>
      </c>
      <c r="BB219" s="72">
        <v>585.60776543490931</v>
      </c>
      <c r="BC219" s="72">
        <v>583.82409063782529</v>
      </c>
      <c r="BD219" s="72">
        <v>582.04182607467146</v>
      </c>
      <c r="BE219" s="72">
        <v>580.26100344744873</v>
      </c>
      <c r="BF219" s="72">
        <v>578.48165379814509</v>
      </c>
      <c r="BG219" s="72">
        <v>576.70380752442964</v>
      </c>
      <c r="BH219" s="72">
        <v>574.92749439499437</v>
      </c>
      <c r="BI219" s="72">
        <v>573.15274356456064</v>
      </c>
      <c r="BJ219" s="72">
        <v>571.3795835885312</v>
      </c>
      <c r="BK219" s="72">
        <v>569.60804243731798</v>
      </c>
    </row>
    <row r="220" spans="1:63" s="3" customFormat="1" x14ac:dyDescent="0.25">
      <c r="A220" s="72" t="s">
        <v>13</v>
      </c>
      <c r="B220" s="317" t="s">
        <v>78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72">
        <v>262.33386486538268</v>
      </c>
      <c r="AJ220" s="72">
        <v>256.71593981626711</v>
      </c>
      <c r="AK220" s="72">
        <v>252.8547064292635</v>
      </c>
      <c r="AL220" s="72">
        <v>242.68196711848873</v>
      </c>
      <c r="AM220" s="72">
        <v>233.28514995271897</v>
      </c>
      <c r="AN220" s="72">
        <v>225.13462810646271</v>
      </c>
      <c r="AO220" s="72">
        <v>222.34855001488884</v>
      </c>
      <c r="AP220" s="72">
        <v>222.97436987487913</v>
      </c>
      <c r="AQ220" s="72">
        <v>223.18963691704556</v>
      </c>
      <c r="AR220" s="72">
        <v>217.05498209325538</v>
      </c>
      <c r="AS220" s="72">
        <v>215.43492306594166</v>
      </c>
      <c r="AT220" s="72">
        <v>214.40736274851534</v>
      </c>
      <c r="AU220" s="72">
        <v>213.90117825996876</v>
      </c>
      <c r="AV220" s="72">
        <v>213.85027929831193</v>
      </c>
      <c r="AW220" s="72">
        <v>213.95994201240299</v>
      </c>
      <c r="AX220" s="72">
        <v>210.75587920733392</v>
      </c>
      <c r="AY220" s="72">
        <v>207.86530678606741</v>
      </c>
      <c r="AZ220" s="72">
        <v>205.25337818924035</v>
      </c>
      <c r="BA220" s="72">
        <v>202.88776184421505</v>
      </c>
      <c r="BB220" s="72">
        <v>200.7814995061903</v>
      </c>
      <c r="BC220" s="72">
        <v>198.87046521122886</v>
      </c>
      <c r="BD220" s="72">
        <v>197.13266077822448</v>
      </c>
      <c r="BE220" s="72">
        <v>195.55123450986997</v>
      </c>
      <c r="BF220" s="72">
        <v>194.10996285276593</v>
      </c>
      <c r="BG220" s="72">
        <v>192.79505975960132</v>
      </c>
      <c r="BH220" s="72">
        <v>191.59470111309184</v>
      </c>
      <c r="BI220" s="72">
        <v>190.50020221322507</v>
      </c>
      <c r="BJ220" s="72">
        <v>189.50071478215807</v>
      </c>
      <c r="BK220" s="72">
        <v>188.59130834147692</v>
      </c>
    </row>
    <row r="221" spans="1:63" s="2" customFormat="1" x14ac:dyDescent="0.25">
      <c r="A221" s="73" t="s">
        <v>4</v>
      </c>
      <c r="B221" s="318" t="s">
        <v>89</v>
      </c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73">
        <v>2972.5661393655728</v>
      </c>
      <c r="AJ221" s="73">
        <v>2830.5674234431508</v>
      </c>
      <c r="AK221" s="73">
        <v>2795.7305000669403</v>
      </c>
      <c r="AL221" s="73">
        <v>2726.559110373847</v>
      </c>
      <c r="AM221" s="73">
        <v>2638.2692534068619</v>
      </c>
      <c r="AN221" s="73">
        <v>2578.2686566141952</v>
      </c>
      <c r="AO221" s="73">
        <v>2460.7506947707861</v>
      </c>
      <c r="AP221" s="73">
        <v>2400.0147400370706</v>
      </c>
      <c r="AQ221" s="73">
        <v>2348.648729272154</v>
      </c>
      <c r="AR221" s="73">
        <v>2269.829930285774</v>
      </c>
      <c r="AS221" s="73">
        <v>2217.6892952758672</v>
      </c>
      <c r="AT221" s="73">
        <v>2169.5433690231066</v>
      </c>
      <c r="AU221" s="73">
        <v>2092.6574110422607</v>
      </c>
      <c r="AV221" s="73">
        <v>2026.3777263221268</v>
      </c>
      <c r="AW221" s="73">
        <v>1969.9294373277851</v>
      </c>
      <c r="AX221" s="73">
        <v>1904.0480426353656</v>
      </c>
      <c r="AY221" s="73">
        <v>1833.9691027091599</v>
      </c>
      <c r="AZ221" s="73">
        <v>1762.3629551563113</v>
      </c>
      <c r="BA221" s="73">
        <v>1692.1235588515458</v>
      </c>
      <c r="BB221" s="73">
        <v>1620.9102809841311</v>
      </c>
      <c r="BC221" s="73">
        <v>1547.3411139922068</v>
      </c>
      <c r="BD221" s="73">
        <v>1475.145203807389</v>
      </c>
      <c r="BE221" s="73">
        <v>1406.9285812759192</v>
      </c>
      <c r="BF221" s="73">
        <v>1370.7794868566548</v>
      </c>
      <c r="BG221" s="73">
        <v>1335.4415432790154</v>
      </c>
      <c r="BH221" s="73">
        <v>1301.0353844459014</v>
      </c>
      <c r="BI221" s="73">
        <v>1264.576706173234</v>
      </c>
      <c r="BJ221" s="73">
        <v>1229.4490631184183</v>
      </c>
      <c r="BK221" s="73">
        <v>1200.2616417841723</v>
      </c>
    </row>
    <row r="222" spans="1:63" s="3" customFormat="1" x14ac:dyDescent="0.25">
      <c r="A222" s="28" t="s">
        <v>171</v>
      </c>
      <c r="B222" s="3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</row>
    <row r="223" spans="1:63" s="3" customFormat="1" x14ac:dyDescent="0.25">
      <c r="A223" s="72" t="s">
        <v>17</v>
      </c>
      <c r="B223" s="317" t="s">
        <v>78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72">
        <f>AI227-(SUM(AI224:AI226))</f>
        <v>1938.3776004308133</v>
      </c>
      <c r="AJ223" s="72">
        <f t="shared" ref="AJ223:BK223" si="52">AJ227-(SUM(AJ224:AJ226))</f>
        <v>1797.7890919587194</v>
      </c>
      <c r="AK223" s="72">
        <f t="shared" si="52"/>
        <v>1770.3770150686055</v>
      </c>
      <c r="AL223" s="72">
        <f t="shared" si="52"/>
        <v>1706.041906397938</v>
      </c>
      <c r="AM223" s="72">
        <f t="shared" si="52"/>
        <v>1642.8446980865617</v>
      </c>
      <c r="AN223" s="72">
        <f t="shared" si="52"/>
        <v>1584.1197359329162</v>
      </c>
      <c r="AO223" s="72">
        <f t="shared" si="52"/>
        <v>1524.1551083154122</v>
      </c>
      <c r="AP223" s="72">
        <f t="shared" si="52"/>
        <v>1471.7679477790016</v>
      </c>
      <c r="AQ223" s="72">
        <f t="shared" si="52"/>
        <v>1402.8297563517879</v>
      </c>
      <c r="AR223" s="72">
        <f t="shared" si="52"/>
        <v>1353.0820090491084</v>
      </c>
      <c r="AS223" s="72">
        <f t="shared" si="52"/>
        <v>1302.6291688011606</v>
      </c>
      <c r="AT223" s="72">
        <f t="shared" si="52"/>
        <v>1250.0675397874438</v>
      </c>
      <c r="AU223" s="72">
        <f t="shared" si="52"/>
        <v>1194.9617174124096</v>
      </c>
      <c r="AV223" s="72">
        <f t="shared" si="52"/>
        <v>1137.3271625453422</v>
      </c>
      <c r="AW223" s="72">
        <f t="shared" si="52"/>
        <v>1077.4782760742783</v>
      </c>
      <c r="AX223" s="72">
        <f t="shared" si="52"/>
        <v>1014.9646928351085</v>
      </c>
      <c r="AY223" s="72">
        <f t="shared" si="52"/>
        <v>950.22348212120608</v>
      </c>
      <c r="AZ223" s="72">
        <f t="shared" si="52"/>
        <v>883.64953109333794</v>
      </c>
      <c r="BA223" s="72">
        <f t="shared" si="52"/>
        <v>815.56077364301495</v>
      </c>
      <c r="BB223" s="72">
        <f t="shared" si="52"/>
        <v>747.36787747310404</v>
      </c>
      <c r="BC223" s="72">
        <f t="shared" si="52"/>
        <v>679.33645540074156</v>
      </c>
      <c r="BD223" s="72">
        <f t="shared" si="52"/>
        <v>632.02258360224948</v>
      </c>
      <c r="BE223" s="72">
        <f t="shared" si="52"/>
        <v>590.63733755370822</v>
      </c>
      <c r="BF223" s="72">
        <f t="shared" si="52"/>
        <v>557.62769158075616</v>
      </c>
      <c r="BG223" s="72">
        <f t="shared" si="52"/>
        <v>524.33160160959392</v>
      </c>
      <c r="BH223" s="72">
        <f t="shared" si="52"/>
        <v>491.10303514007569</v>
      </c>
      <c r="BI223" s="72">
        <f t="shared" si="52"/>
        <v>458.02054387024316</v>
      </c>
      <c r="BJ223" s="72">
        <f t="shared" si="52"/>
        <v>425.2713701628719</v>
      </c>
      <c r="BK223" s="72">
        <f t="shared" si="52"/>
        <v>397.70458138470303</v>
      </c>
    </row>
    <row r="224" spans="1:63" s="3" customFormat="1" x14ac:dyDescent="0.25">
      <c r="A224" s="72" t="s">
        <v>77</v>
      </c>
      <c r="B224" s="317" t="s">
        <v>78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72">
        <v>153.79002499642957</v>
      </c>
      <c r="AJ224" s="72">
        <v>155.57279017672477</v>
      </c>
      <c r="AK224" s="72">
        <v>147.6231985959173</v>
      </c>
      <c r="AL224" s="72">
        <v>146.69122044662709</v>
      </c>
      <c r="AM224" s="72">
        <v>124.53114623745205</v>
      </c>
      <c r="AN224" s="72">
        <v>127.57315942769083</v>
      </c>
      <c r="AO224" s="72">
        <v>79.241220600484667</v>
      </c>
      <c r="AP224" s="72">
        <v>68.756025437436392</v>
      </c>
      <c r="AQ224" s="72">
        <v>80.594858788483634</v>
      </c>
      <c r="AR224" s="72">
        <v>56.377087682119054</v>
      </c>
      <c r="AS224" s="72">
        <v>55.959810638860063</v>
      </c>
      <c r="AT224" s="72">
        <v>61.751034549925635</v>
      </c>
      <c r="AU224" s="72">
        <v>41.334194539640976</v>
      </c>
      <c r="AV224" s="72">
        <v>33.961839830412146</v>
      </c>
      <c r="AW224" s="72">
        <v>38.731387518287875</v>
      </c>
      <c r="AX224" s="72">
        <v>40.229944004250228</v>
      </c>
      <c r="AY224" s="72">
        <v>39.582713558892692</v>
      </c>
      <c r="AZ224" s="72">
        <v>39.06067422491742</v>
      </c>
      <c r="BA224" s="72">
        <v>41.244213069461011</v>
      </c>
      <c r="BB224" s="72">
        <v>42.429101509818565</v>
      </c>
      <c r="BC224" s="72">
        <v>41.186841030950063</v>
      </c>
      <c r="BD224" s="72">
        <v>40.572239739926772</v>
      </c>
      <c r="BE224" s="72">
        <v>38.877989744882825</v>
      </c>
      <c r="BF224" s="72">
        <v>38.887356030300907</v>
      </c>
      <c r="BG224" s="72">
        <v>39.86664618703071</v>
      </c>
      <c r="BH224" s="72">
        <v>41.594409554099002</v>
      </c>
      <c r="BI224" s="72">
        <v>41.016620348888409</v>
      </c>
      <c r="BJ224" s="72">
        <v>41.340675945163184</v>
      </c>
      <c r="BK224" s="72">
        <v>42.328884282976333</v>
      </c>
    </row>
    <row r="225" spans="1:63" s="3" customFormat="1" x14ac:dyDescent="0.25">
      <c r="A225" s="72" t="s">
        <v>9</v>
      </c>
      <c r="B225" s="317" t="s">
        <v>78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72">
        <v>618.06464907294719</v>
      </c>
      <c r="AJ225" s="72">
        <v>616.39831710833482</v>
      </c>
      <c r="AK225" s="72">
        <v>614.69759666258028</v>
      </c>
      <c r="AL225" s="72">
        <v>613.08986865902057</v>
      </c>
      <c r="AM225" s="72">
        <v>611.70437985317403</v>
      </c>
      <c r="AN225" s="72">
        <v>610.32891865286149</v>
      </c>
      <c r="AO225" s="72">
        <v>608.90815828990878</v>
      </c>
      <c r="AP225" s="72">
        <v>607.10936410686543</v>
      </c>
      <c r="AQ225" s="72">
        <v>605.31150017100072</v>
      </c>
      <c r="AR225" s="72">
        <v>603.51460835762362</v>
      </c>
      <c r="AS225" s="72">
        <v>601.71872964489103</v>
      </c>
      <c r="AT225" s="72">
        <v>599.92390413424437</v>
      </c>
      <c r="AU225" s="72">
        <v>598.13017107048813</v>
      </c>
      <c r="AV225" s="72">
        <v>596.33756886150888</v>
      </c>
      <c r="AW225" s="72">
        <v>594.54613509762487</v>
      </c>
      <c r="AX225" s="72">
        <v>592.75590657056568</v>
      </c>
      <c r="AY225" s="72">
        <v>590.96691929208237</v>
      </c>
      <c r="AZ225" s="72">
        <v>589.17920851218764</v>
      </c>
      <c r="BA225" s="72">
        <v>587.39280873702444</v>
      </c>
      <c r="BB225" s="72">
        <v>585.60776543490931</v>
      </c>
      <c r="BC225" s="72">
        <v>583.82409063782529</v>
      </c>
      <c r="BD225" s="72">
        <v>582.04182607467146</v>
      </c>
      <c r="BE225" s="72">
        <v>580.26100344744873</v>
      </c>
      <c r="BF225" s="72">
        <v>578.48165379814509</v>
      </c>
      <c r="BG225" s="72">
        <v>576.70380752442964</v>
      </c>
      <c r="BH225" s="72">
        <v>574.92749439499437</v>
      </c>
      <c r="BI225" s="72">
        <v>573.15274356456064</v>
      </c>
      <c r="BJ225" s="72">
        <v>571.3795835885312</v>
      </c>
      <c r="BK225" s="72">
        <v>569.60804243731798</v>
      </c>
    </row>
    <row r="226" spans="1:63" s="3" customFormat="1" x14ac:dyDescent="0.25">
      <c r="A226" s="72" t="s">
        <v>13</v>
      </c>
      <c r="B226" s="317" t="s">
        <v>78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72">
        <v>262.33386486538268</v>
      </c>
      <c r="AJ226" s="72">
        <v>256.71593981626711</v>
      </c>
      <c r="AK226" s="72">
        <v>252.8547064292635</v>
      </c>
      <c r="AL226" s="72">
        <v>242.68196711848873</v>
      </c>
      <c r="AM226" s="72">
        <v>233.28514995271897</v>
      </c>
      <c r="AN226" s="72">
        <v>225.13462810646271</v>
      </c>
      <c r="AO226" s="72">
        <v>222.34855001488884</v>
      </c>
      <c r="AP226" s="72">
        <v>222.97436987487913</v>
      </c>
      <c r="AQ226" s="72">
        <v>223.18963691704556</v>
      </c>
      <c r="AR226" s="72">
        <v>217.05498209325538</v>
      </c>
      <c r="AS226" s="72">
        <v>215.43492306594166</v>
      </c>
      <c r="AT226" s="72">
        <v>214.40736274851534</v>
      </c>
      <c r="AU226" s="72">
        <v>213.90117825996876</v>
      </c>
      <c r="AV226" s="72">
        <v>213.85027929831193</v>
      </c>
      <c r="AW226" s="72">
        <v>213.95994201240299</v>
      </c>
      <c r="AX226" s="72">
        <v>210.75587920733392</v>
      </c>
      <c r="AY226" s="72">
        <v>207.86530678606741</v>
      </c>
      <c r="AZ226" s="72">
        <v>205.25337818924035</v>
      </c>
      <c r="BA226" s="72">
        <v>202.88776184421505</v>
      </c>
      <c r="BB226" s="72">
        <v>200.7814995061903</v>
      </c>
      <c r="BC226" s="72">
        <v>198.87046521122886</v>
      </c>
      <c r="BD226" s="72">
        <v>197.13266077822448</v>
      </c>
      <c r="BE226" s="72">
        <v>195.55123450986997</v>
      </c>
      <c r="BF226" s="72">
        <v>194.10996285276593</v>
      </c>
      <c r="BG226" s="72">
        <v>192.79505975960132</v>
      </c>
      <c r="BH226" s="72">
        <v>191.59470111309184</v>
      </c>
      <c r="BI226" s="72">
        <v>190.50020221322507</v>
      </c>
      <c r="BJ226" s="72">
        <v>189.50071478215807</v>
      </c>
      <c r="BK226" s="72">
        <v>188.59130834147692</v>
      </c>
    </row>
    <row r="227" spans="1:63" s="2" customFormat="1" x14ac:dyDescent="0.25">
      <c r="A227" s="73" t="s">
        <v>4</v>
      </c>
      <c r="B227" s="318" t="s">
        <v>89</v>
      </c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73">
        <v>2972.5661393655728</v>
      </c>
      <c r="AJ227" s="73">
        <v>2826.4761390600461</v>
      </c>
      <c r="AK227" s="73">
        <v>2785.5525167563665</v>
      </c>
      <c r="AL227" s="73">
        <v>2708.5049626220743</v>
      </c>
      <c r="AM227" s="73">
        <v>2612.3653741299067</v>
      </c>
      <c r="AN227" s="73">
        <v>2547.1564421199314</v>
      </c>
      <c r="AO227" s="73">
        <v>2434.6530372206944</v>
      </c>
      <c r="AP227" s="73">
        <v>2370.6077071981827</v>
      </c>
      <c r="AQ227" s="73">
        <v>2311.9257522283178</v>
      </c>
      <c r="AR227" s="73">
        <v>2230.0286871821063</v>
      </c>
      <c r="AS227" s="73">
        <v>2175.7426321508533</v>
      </c>
      <c r="AT227" s="73">
        <v>2126.149841220129</v>
      </c>
      <c r="AU227" s="73">
        <v>2048.3272612825076</v>
      </c>
      <c r="AV227" s="73">
        <v>1981.4768505355751</v>
      </c>
      <c r="AW227" s="73">
        <v>1924.7157407025941</v>
      </c>
      <c r="AX227" s="73">
        <v>1858.7064226172583</v>
      </c>
      <c r="AY227" s="73">
        <v>1788.6384217582486</v>
      </c>
      <c r="AZ227" s="73">
        <v>1717.1427920196834</v>
      </c>
      <c r="BA227" s="73">
        <v>1647.0855572937155</v>
      </c>
      <c r="BB227" s="73">
        <v>1576.1862439240222</v>
      </c>
      <c r="BC227" s="73">
        <v>1503.2178522807458</v>
      </c>
      <c r="BD227" s="73">
        <v>1451.7693101950722</v>
      </c>
      <c r="BE227" s="73">
        <v>1405.3275652559098</v>
      </c>
      <c r="BF227" s="73">
        <v>1369.106664261968</v>
      </c>
      <c r="BG227" s="73">
        <v>1333.6971150806555</v>
      </c>
      <c r="BH227" s="73">
        <v>1299.219640202261</v>
      </c>
      <c r="BI227" s="73">
        <v>1262.6901099969173</v>
      </c>
      <c r="BJ227" s="73">
        <v>1227.4923444787244</v>
      </c>
      <c r="BK227" s="73">
        <v>1198.2328164464743</v>
      </c>
    </row>
    <row r="228" spans="1:63" s="3" customFormat="1" x14ac:dyDescent="0.25">
      <c r="A228" s="28" t="s">
        <v>109</v>
      </c>
      <c r="B228" s="315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73">
        <f t="shared" ref="R228:AH228" si="53">R215</f>
        <v>3180.4498889757797</v>
      </c>
      <c r="S228" s="73">
        <f t="shared" si="53"/>
        <v>3317.522959867375</v>
      </c>
      <c r="T228" s="73">
        <f t="shared" si="53"/>
        <v>3487.6685692537594</v>
      </c>
      <c r="U228" s="73">
        <f t="shared" si="53"/>
        <v>3350.4504234489787</v>
      </c>
      <c r="V228" s="73">
        <f t="shared" si="53"/>
        <v>3215.5721876044458</v>
      </c>
      <c r="W228" s="73">
        <f t="shared" si="53"/>
        <v>3101.7804808368992</v>
      </c>
      <c r="X228" s="73">
        <f t="shared" si="53"/>
        <v>2991.0768278027367</v>
      </c>
      <c r="Y228" s="73">
        <f t="shared" si="53"/>
        <v>2911.174405483458</v>
      </c>
      <c r="Z228" s="73">
        <f t="shared" si="53"/>
        <v>2904.0553194569366</v>
      </c>
      <c r="AA228" s="73">
        <f t="shared" si="53"/>
        <v>2922.9943361808073</v>
      </c>
      <c r="AB228" s="73">
        <f t="shared" si="53"/>
        <v>2950.668486340167</v>
      </c>
      <c r="AC228" s="73">
        <f t="shared" si="53"/>
        <v>2921.2943420528622</v>
      </c>
      <c r="AD228" s="73">
        <f t="shared" si="53"/>
        <v>2951.9472243302703</v>
      </c>
      <c r="AE228" s="73">
        <f t="shared" si="53"/>
        <v>2998.87645980243</v>
      </c>
      <c r="AF228" s="73">
        <f t="shared" si="53"/>
        <v>2893.2560431775091</v>
      </c>
      <c r="AG228" s="73">
        <f t="shared" si="53"/>
        <v>2737.5269194687789</v>
      </c>
      <c r="AH228" s="73">
        <f t="shared" si="53"/>
        <v>2797.9154226727787</v>
      </c>
    </row>
    <row r="229" spans="1:63" s="3" customFormat="1" ht="25.5" x14ac:dyDescent="0.25">
      <c r="A229" s="310" t="s">
        <v>141</v>
      </c>
      <c r="B229" s="318" t="s">
        <v>89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73">
        <v>2876.15</v>
      </c>
      <c r="AI229" s="73">
        <v>2802.9929999999999</v>
      </c>
      <c r="AJ229" s="73">
        <v>2729.8359999999998</v>
      </c>
      <c r="AK229" s="73">
        <v>2656.6790000000001</v>
      </c>
      <c r="AL229" s="73">
        <v>2583.5219999999999</v>
      </c>
      <c r="AM229" s="73">
        <v>2510.3649999999998</v>
      </c>
      <c r="AN229" s="73">
        <v>2437.2080000000001</v>
      </c>
      <c r="AO229" s="73">
        <v>2364.0500000000002</v>
      </c>
      <c r="AP229" s="73">
        <v>2290.893</v>
      </c>
      <c r="AQ229" s="73">
        <v>2217.7359999999999</v>
      </c>
    </row>
    <row r="230" spans="1:63" s="3" customFormat="1" ht="89.25" x14ac:dyDescent="0.25">
      <c r="A230" s="310" t="s">
        <v>176</v>
      </c>
      <c r="B230" s="317" t="s">
        <v>78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313">
        <v>3109.3290000000002</v>
      </c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267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</row>
    <row r="231" spans="1:63" s="70" customFormat="1" x14ac:dyDescent="0.25">
      <c r="A231" s="312" t="s">
        <v>90</v>
      </c>
      <c r="B231" s="320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</row>
    <row r="232" spans="1:63" s="3" customFormat="1" x14ac:dyDescent="0.25">
      <c r="A232" s="28" t="s">
        <v>64</v>
      </c>
      <c r="B232" s="315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</row>
    <row r="233" spans="1:63" s="3" customFormat="1" x14ac:dyDescent="0.25">
      <c r="A233" s="72" t="s">
        <v>1</v>
      </c>
      <c r="B233" s="317" t="s">
        <v>78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72">
        <v>774.95470613780287</v>
      </c>
      <c r="S233" s="72">
        <v>883.41144498170718</v>
      </c>
      <c r="T233" s="72">
        <v>914.91713253634725</v>
      </c>
      <c r="U233" s="72">
        <v>861.17776940530962</v>
      </c>
      <c r="V233" s="72">
        <v>861.96894493001867</v>
      </c>
      <c r="W233" s="72">
        <v>814.45229993916655</v>
      </c>
      <c r="X233" s="72">
        <v>796.0575165531028</v>
      </c>
      <c r="Y233" s="72">
        <v>790.6124162300797</v>
      </c>
      <c r="Z233" s="72">
        <v>805.0800900793148</v>
      </c>
      <c r="AA233" s="72">
        <v>804.19579774012311</v>
      </c>
      <c r="AB233" s="72">
        <v>826.79352678517716</v>
      </c>
      <c r="AC233" s="72">
        <v>901.88135015166222</v>
      </c>
      <c r="AD233" s="72">
        <v>951.54293739803609</v>
      </c>
      <c r="AE233" s="72">
        <v>977.06341853400272</v>
      </c>
      <c r="AF233" s="72">
        <v>956.72584353009074</v>
      </c>
      <c r="AG233" s="72">
        <v>830.5811480636213</v>
      </c>
      <c r="AH233" s="72">
        <v>859.60444748389216</v>
      </c>
      <c r="AI233" s="165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</row>
    <row r="234" spans="1:63" s="3" customFormat="1" x14ac:dyDescent="0.25">
      <c r="A234" s="72" t="s">
        <v>0</v>
      </c>
      <c r="B234" s="317" t="s">
        <v>78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72">
        <v>742.27579695757936</v>
      </c>
      <c r="S234" s="72">
        <v>676.16624793131371</v>
      </c>
      <c r="T234" s="72">
        <v>768.90031104164586</v>
      </c>
      <c r="U234" s="72">
        <v>706.67813037021858</v>
      </c>
      <c r="V234" s="72">
        <v>762.70393720745039</v>
      </c>
      <c r="W234" s="72">
        <v>726.56824505484042</v>
      </c>
      <c r="X234" s="72">
        <v>657.20260984912954</v>
      </c>
      <c r="Y234" s="72">
        <v>651.37378056662806</v>
      </c>
      <c r="Z234" s="72">
        <v>614.72284085059744</v>
      </c>
      <c r="AA234" s="72">
        <v>606.24671374501463</v>
      </c>
      <c r="AB234" s="72">
        <v>621.21667747516926</v>
      </c>
      <c r="AC234" s="72">
        <v>518.74680788472494</v>
      </c>
      <c r="AD234" s="72">
        <v>530.38114253534809</v>
      </c>
      <c r="AE234" s="72">
        <v>546.90019133575004</v>
      </c>
      <c r="AF234" s="72">
        <v>518.36234827609735</v>
      </c>
      <c r="AG234" s="72">
        <v>509.4936336131226</v>
      </c>
      <c r="AH234" s="72">
        <v>574.18107497655603</v>
      </c>
      <c r="AI234" s="165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</row>
    <row r="235" spans="1:63" s="3" customFormat="1" x14ac:dyDescent="0.25">
      <c r="A235" s="72" t="s">
        <v>9</v>
      </c>
      <c r="B235" s="317" t="s">
        <v>78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72">
        <v>610.78114923114538</v>
      </c>
      <c r="S235" s="72">
        <v>636.32857206226208</v>
      </c>
      <c r="T235" s="72">
        <v>652.37989330680921</v>
      </c>
      <c r="U235" s="72">
        <v>669.18393746210143</v>
      </c>
      <c r="V235" s="72">
        <v>658.48658106477239</v>
      </c>
      <c r="W235" s="72">
        <v>646.36999037064732</v>
      </c>
      <c r="X235" s="72">
        <v>644.46114878873925</v>
      </c>
      <c r="Y235" s="72">
        <v>640.7161661137053</v>
      </c>
      <c r="Z235" s="72">
        <v>624.96953855339348</v>
      </c>
      <c r="AA235" s="72">
        <v>668.28164369658623</v>
      </c>
      <c r="AB235" s="72">
        <v>659.22725948199002</v>
      </c>
      <c r="AC235" s="72">
        <v>658.72725584813452</v>
      </c>
      <c r="AD235" s="72">
        <v>659.5847837943553</v>
      </c>
      <c r="AE235" s="72">
        <v>637.77419921119576</v>
      </c>
      <c r="AF235" s="72">
        <v>621.46596325216376</v>
      </c>
      <c r="AG235" s="72">
        <v>617.00931408045869</v>
      </c>
      <c r="AH235" s="72">
        <v>620.07141185378475</v>
      </c>
      <c r="AI235" s="165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</row>
    <row r="236" spans="1:63" s="3" customFormat="1" x14ac:dyDescent="0.25">
      <c r="A236" s="72" t="s">
        <v>15</v>
      </c>
      <c r="B236" s="317" t="s">
        <v>78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72">
        <v>262.50471740229074</v>
      </c>
      <c r="S236" s="72">
        <v>297.16141931588953</v>
      </c>
      <c r="T236" s="72">
        <v>293.90489046773564</v>
      </c>
      <c r="U236" s="72">
        <v>282.3318170971724</v>
      </c>
      <c r="V236" s="72">
        <v>271.92952526253077</v>
      </c>
      <c r="W236" s="72">
        <v>271.81268107314634</v>
      </c>
      <c r="X236" s="72">
        <v>247.93837166618471</v>
      </c>
      <c r="Y236" s="72">
        <v>219.4367237041927</v>
      </c>
      <c r="Z236" s="72">
        <v>233.08034820913664</v>
      </c>
      <c r="AA236" s="72">
        <v>229.13972535140465</v>
      </c>
      <c r="AB236" s="72">
        <v>224.16573786439932</v>
      </c>
      <c r="AC236" s="72">
        <v>215.00808558017977</v>
      </c>
      <c r="AD236" s="72">
        <v>206.98143293738147</v>
      </c>
      <c r="AE236" s="72">
        <v>215.97156243247471</v>
      </c>
      <c r="AF236" s="72">
        <v>179.18864923184503</v>
      </c>
      <c r="AG236" s="72">
        <v>207.52074030742941</v>
      </c>
      <c r="AH236" s="72">
        <v>207.18104558465319</v>
      </c>
      <c r="AI236" s="165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</row>
    <row r="237" spans="1:63" s="3" customFormat="1" x14ac:dyDescent="0.25">
      <c r="A237" s="72" t="s">
        <v>28</v>
      </c>
      <c r="B237" s="317" t="s">
        <v>78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72">
        <v>57.240469566094809</v>
      </c>
      <c r="S237" s="72">
        <v>66.311041274602601</v>
      </c>
      <c r="T237" s="72">
        <v>66.985140359962386</v>
      </c>
      <c r="U237" s="72">
        <v>68.573839074618689</v>
      </c>
      <c r="V237" s="72">
        <v>81.825140538339951</v>
      </c>
      <c r="W237" s="72">
        <v>109.92044665303493</v>
      </c>
      <c r="X237" s="72">
        <v>134.72753715860691</v>
      </c>
      <c r="Y237" s="72">
        <v>140.16573433239918</v>
      </c>
      <c r="Z237" s="72">
        <v>170.54391585235194</v>
      </c>
      <c r="AA237" s="72">
        <v>168.56661067078227</v>
      </c>
      <c r="AB237" s="72">
        <v>161.37865261818465</v>
      </c>
      <c r="AC237" s="72">
        <v>179.23342842545404</v>
      </c>
      <c r="AD237" s="72">
        <v>170.46384803748893</v>
      </c>
      <c r="AE237" s="72">
        <v>188.57094507898864</v>
      </c>
      <c r="AF237" s="72">
        <v>199.68628477875978</v>
      </c>
      <c r="AG237" s="72">
        <v>195.672990420048</v>
      </c>
      <c r="AH237" s="72">
        <v>157.31101155450008</v>
      </c>
      <c r="AI237" s="165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</row>
    <row r="238" spans="1:63" s="3" customFormat="1" x14ac:dyDescent="0.25">
      <c r="A238" s="72" t="s">
        <v>2</v>
      </c>
      <c r="B238" s="317" t="s">
        <v>78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72">
        <v>119.43739330616143</v>
      </c>
      <c r="S238" s="72">
        <v>129.4591322935857</v>
      </c>
      <c r="T238" s="72">
        <v>150.1365476380019</v>
      </c>
      <c r="U238" s="72">
        <v>188.79046841169912</v>
      </c>
      <c r="V238" s="72">
        <v>172.68275584137766</v>
      </c>
      <c r="W238" s="72">
        <v>194.76400000000001</v>
      </c>
      <c r="X238" s="72">
        <v>183.428</v>
      </c>
      <c r="Y238" s="72">
        <v>175.14867999999998</v>
      </c>
      <c r="Z238" s="72">
        <v>177.02600000000001</v>
      </c>
      <c r="AA238" s="72">
        <v>187.44652000000002</v>
      </c>
      <c r="AB238" s="72">
        <v>167.55332000000001</v>
      </c>
      <c r="AC238" s="72">
        <v>152.1463984264463</v>
      </c>
      <c r="AD238" s="72">
        <v>149.39019999999999</v>
      </c>
      <c r="AE238" s="72">
        <v>159.285</v>
      </c>
      <c r="AF238" s="72">
        <v>166.61846041329147</v>
      </c>
      <c r="AG238" s="72">
        <v>179.18884</v>
      </c>
      <c r="AH238" s="72">
        <v>179.70779999999999</v>
      </c>
      <c r="AI238" s="165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</row>
    <row r="239" spans="1:63" s="3" customFormat="1" x14ac:dyDescent="0.25">
      <c r="A239" s="72" t="s">
        <v>18</v>
      </c>
      <c r="B239" s="317" t="s">
        <v>78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72">
        <v>236.89254361749528</v>
      </c>
      <c r="S239" s="72">
        <v>214.30164332811569</v>
      </c>
      <c r="T239" s="72">
        <v>215.83366248928388</v>
      </c>
      <c r="U239" s="72">
        <v>208.96156893666625</v>
      </c>
      <c r="V239" s="72">
        <v>145.57310735873386</v>
      </c>
      <c r="W239" s="72">
        <v>116.66251837871674</v>
      </c>
      <c r="X239" s="72">
        <v>106.72417328753401</v>
      </c>
      <c r="Y239" s="72">
        <v>102.82225724651585</v>
      </c>
      <c r="Z239" s="72">
        <v>98.852644261966958</v>
      </c>
      <c r="AA239" s="72">
        <v>117.37447230447313</v>
      </c>
      <c r="AB239" s="72">
        <v>116.13287890779708</v>
      </c>
      <c r="AC239" s="72">
        <v>134.88913485699297</v>
      </c>
      <c r="AD239" s="72">
        <v>138.05064207733517</v>
      </c>
      <c r="AE239" s="72">
        <v>109.98053877254956</v>
      </c>
      <c r="AF239" s="72">
        <v>86.903419069836758</v>
      </c>
      <c r="AG239" s="72">
        <v>63.052941906921831</v>
      </c>
      <c r="AH239" s="72">
        <v>60.291972034396778</v>
      </c>
      <c r="AI239" s="165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</row>
    <row r="240" spans="1:63" s="3" customFormat="1" x14ac:dyDescent="0.25">
      <c r="A240" s="72" t="s">
        <v>3</v>
      </c>
      <c r="B240" s="317" t="s">
        <v>78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72">
        <f t="shared" ref="R240:AH240" si="54">R215-SUM(R233:R239)</f>
        <v>376.36311275720982</v>
      </c>
      <c r="S240" s="72">
        <f t="shared" si="54"/>
        <v>414.38345867989847</v>
      </c>
      <c r="T240" s="72">
        <f t="shared" si="54"/>
        <v>424.61099141397335</v>
      </c>
      <c r="U240" s="72">
        <f t="shared" si="54"/>
        <v>364.75289269119276</v>
      </c>
      <c r="V240" s="72">
        <f t="shared" si="54"/>
        <v>260.40219540122234</v>
      </c>
      <c r="W240" s="72">
        <f t="shared" si="54"/>
        <v>221.23029936734656</v>
      </c>
      <c r="X240" s="72">
        <f t="shared" si="54"/>
        <v>220.53747049943968</v>
      </c>
      <c r="Y240" s="72">
        <f t="shared" si="54"/>
        <v>190.8986472899378</v>
      </c>
      <c r="Z240" s="72">
        <f t="shared" si="54"/>
        <v>179.77994165017572</v>
      </c>
      <c r="AA240" s="72">
        <f t="shared" si="54"/>
        <v>141.74285267242294</v>
      </c>
      <c r="AB240" s="72">
        <f t="shared" si="54"/>
        <v>174.20043320744935</v>
      </c>
      <c r="AC240" s="72">
        <f t="shared" si="54"/>
        <v>160.66188087926776</v>
      </c>
      <c r="AD240" s="72">
        <f t="shared" si="54"/>
        <v>145.55223755032557</v>
      </c>
      <c r="AE240" s="72">
        <f t="shared" si="54"/>
        <v>163.33060443746808</v>
      </c>
      <c r="AF240" s="72">
        <f t="shared" si="54"/>
        <v>164.30507462542437</v>
      </c>
      <c r="AG240" s="72">
        <f t="shared" si="54"/>
        <v>135.00731107717729</v>
      </c>
      <c r="AH240" s="72">
        <f t="shared" si="54"/>
        <v>139.56665918499584</v>
      </c>
      <c r="AI240" s="165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</row>
    <row r="241" spans="1:63" s="2" customFormat="1" x14ac:dyDescent="0.25">
      <c r="A241" s="73" t="s">
        <v>4</v>
      </c>
      <c r="B241" s="318" t="s">
        <v>89</v>
      </c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73">
        <v>3180.4498889757797</v>
      </c>
      <c r="S241" s="73">
        <v>3317.522959867375</v>
      </c>
      <c r="T241" s="73">
        <v>3487.6685692537594</v>
      </c>
      <c r="U241" s="73">
        <v>3350.4504234489787</v>
      </c>
      <c r="V241" s="73">
        <v>3215.5721876044458</v>
      </c>
      <c r="W241" s="73">
        <v>3101.7804808368992</v>
      </c>
      <c r="X241" s="73">
        <v>2991.0768278027367</v>
      </c>
      <c r="Y241" s="73">
        <v>2911.174405483458</v>
      </c>
      <c r="Z241" s="73">
        <v>2904.0553194569366</v>
      </c>
      <c r="AA241" s="73">
        <v>2922.9943361808073</v>
      </c>
      <c r="AB241" s="73">
        <v>2950.668486340167</v>
      </c>
      <c r="AC241" s="73">
        <v>2921.2943420528622</v>
      </c>
      <c r="AD241" s="73">
        <v>2951.9472243302703</v>
      </c>
      <c r="AE241" s="73">
        <v>2998.87645980243</v>
      </c>
      <c r="AF241" s="73">
        <v>2893.2560431775091</v>
      </c>
      <c r="AG241" s="73">
        <v>2737.5269194687789</v>
      </c>
      <c r="AH241" s="73">
        <v>2797.9154226727787</v>
      </c>
      <c r="AI241" s="166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  <c r="BH241" s="84"/>
      <c r="BI241" s="84"/>
      <c r="BJ241" s="84"/>
      <c r="BK241" s="84"/>
    </row>
    <row r="242" spans="1:63" s="3" customFormat="1" x14ac:dyDescent="0.25">
      <c r="A242" s="28" t="s">
        <v>170</v>
      </c>
      <c r="B242" s="315"/>
      <c r="C242" s="16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</row>
    <row r="243" spans="1:63" s="3" customFormat="1" x14ac:dyDescent="0.25">
      <c r="A243" s="72" t="s">
        <v>1</v>
      </c>
      <c r="B243" s="317" t="s">
        <v>78</v>
      </c>
      <c r="C243" s="15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>
        <v>924.86282441693936</v>
      </c>
      <c r="AJ243" s="72">
        <v>924.67633691260141</v>
      </c>
      <c r="AK243" s="72">
        <v>910.02051770077151</v>
      </c>
      <c r="AL243" s="72">
        <v>891.32643650816954</v>
      </c>
      <c r="AM243" s="72">
        <v>861.16831700056503</v>
      </c>
      <c r="AN243" s="72">
        <v>825.24860206824178</v>
      </c>
      <c r="AO243" s="72">
        <v>785.3621770408721</v>
      </c>
      <c r="AP243" s="72">
        <v>752.18428753568901</v>
      </c>
      <c r="AQ243" s="72">
        <v>716.9248194691861</v>
      </c>
      <c r="AR243" s="72">
        <v>683.08194212131423</v>
      </c>
      <c r="AS243" s="72">
        <v>647.01773596964836</v>
      </c>
      <c r="AT243" s="72">
        <v>609.0247978296029</v>
      </c>
      <c r="AU243" s="72">
        <v>569.37859030139089</v>
      </c>
      <c r="AV243" s="72">
        <v>528.3300243456772</v>
      </c>
      <c r="AW243" s="72">
        <v>485.82661090484027</v>
      </c>
      <c r="AX243" s="72">
        <v>442.09022017143428</v>
      </c>
      <c r="AY243" s="72">
        <v>397.59250942835263</v>
      </c>
      <c r="AZ243" s="72">
        <v>352.45559150209584</v>
      </c>
      <c r="BA243" s="72">
        <v>306.77897947582926</v>
      </c>
      <c r="BB243" s="72">
        <v>261.7764969999871</v>
      </c>
      <c r="BC243" s="72">
        <v>217.34438109991049</v>
      </c>
      <c r="BD243" s="72">
        <v>174.08589327175235</v>
      </c>
      <c r="BE243" s="72">
        <v>136.2459763756668</v>
      </c>
      <c r="BF243" s="72">
        <v>120.77291895698578</v>
      </c>
      <c r="BG243" s="72">
        <v>105.92656541643244</v>
      </c>
      <c r="BH243" s="72">
        <v>91.711310707108737</v>
      </c>
      <c r="BI243" s="72">
        <v>78.130894094205544</v>
      </c>
      <c r="BJ243" s="72">
        <v>65.189366097581953</v>
      </c>
      <c r="BK243" s="72">
        <v>57.375031929267102</v>
      </c>
    </row>
    <row r="244" spans="1:63" s="3" customFormat="1" x14ac:dyDescent="0.25">
      <c r="A244" s="72" t="s">
        <v>0</v>
      </c>
      <c r="B244" s="317" t="s">
        <v>78</v>
      </c>
      <c r="C244" s="15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>
        <v>615.12363721885322</v>
      </c>
      <c r="AJ244" s="72">
        <v>539.46813801787994</v>
      </c>
      <c r="AK244" s="72">
        <v>535.19332834194336</v>
      </c>
      <c r="AL244" s="72">
        <v>528.9150000406554</v>
      </c>
      <c r="AM244" s="72">
        <v>517.75415825085304</v>
      </c>
      <c r="AN244" s="72">
        <v>502.85807201486125</v>
      </c>
      <c r="AO244" s="72">
        <v>480.71026674235355</v>
      </c>
      <c r="AP244" s="72">
        <v>467.88418217324306</v>
      </c>
      <c r="AQ244" s="72">
        <v>458.41628083021328</v>
      </c>
      <c r="AR244" s="72">
        <v>450.97046398925784</v>
      </c>
      <c r="AS244" s="72">
        <v>444.18700603653508</v>
      </c>
      <c r="AT244" s="72">
        <v>437.17904045354652</v>
      </c>
      <c r="AU244" s="72">
        <v>429.36389552469205</v>
      </c>
      <c r="AV244" s="72">
        <v>420.35377255686001</v>
      </c>
      <c r="AW244" s="72">
        <v>409.90271909452593</v>
      </c>
      <c r="AX244" s="72">
        <v>397.95217537740757</v>
      </c>
      <c r="AY244" s="72">
        <v>384.32979993481132</v>
      </c>
      <c r="AZ244" s="72">
        <v>369.23105050625452</v>
      </c>
      <c r="BA244" s="72">
        <v>352.66668723021894</v>
      </c>
      <c r="BB244" s="72">
        <v>334.75177981550081</v>
      </c>
      <c r="BC244" s="72">
        <v>315.81641162067694</v>
      </c>
      <c r="BD244" s="72">
        <v>295.94236299135338</v>
      </c>
      <c r="BE244" s="72">
        <v>275.19764325487591</v>
      </c>
      <c r="BF244" s="72">
        <v>261.94706437150052</v>
      </c>
      <c r="BG244" s="72">
        <v>247.42200366571589</v>
      </c>
      <c r="BH244" s="72">
        <v>231.96507878528118</v>
      </c>
      <c r="BI244" s="72">
        <v>215.66223609470768</v>
      </c>
      <c r="BJ244" s="72">
        <v>198.72103959825145</v>
      </c>
      <c r="BK244" s="72">
        <v>181.51347710699005</v>
      </c>
    </row>
    <row r="245" spans="1:63" s="3" customFormat="1" x14ac:dyDescent="0.25">
      <c r="A245" s="72" t="s">
        <v>9</v>
      </c>
      <c r="B245" s="317" t="s">
        <v>78</v>
      </c>
      <c r="C245" s="15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>
        <v>618.06464907294719</v>
      </c>
      <c r="AJ245" s="72">
        <v>616.39831710833482</v>
      </c>
      <c r="AK245" s="72">
        <v>614.69759666258028</v>
      </c>
      <c r="AL245" s="72">
        <v>613.08986865902057</v>
      </c>
      <c r="AM245" s="72">
        <v>611.70437985317403</v>
      </c>
      <c r="AN245" s="72">
        <v>610.32891865286149</v>
      </c>
      <c r="AO245" s="72">
        <v>608.90815828990878</v>
      </c>
      <c r="AP245" s="72">
        <v>607.10936410686543</v>
      </c>
      <c r="AQ245" s="72">
        <v>605.31150017100072</v>
      </c>
      <c r="AR245" s="72">
        <v>603.51460835762362</v>
      </c>
      <c r="AS245" s="72">
        <v>601.71872964489103</v>
      </c>
      <c r="AT245" s="72">
        <v>599.92390413424437</v>
      </c>
      <c r="AU245" s="72">
        <v>598.13017107048813</v>
      </c>
      <c r="AV245" s="72">
        <v>596.33756886150888</v>
      </c>
      <c r="AW245" s="72">
        <v>594.54613509762487</v>
      </c>
      <c r="AX245" s="72">
        <v>592.75590657056568</v>
      </c>
      <c r="AY245" s="72">
        <v>590.96691929208237</v>
      </c>
      <c r="AZ245" s="72">
        <v>589.17920851218764</v>
      </c>
      <c r="BA245" s="72">
        <v>587.39280873702444</v>
      </c>
      <c r="BB245" s="72">
        <v>585.60776543490931</v>
      </c>
      <c r="BC245" s="72">
        <v>583.82409063782529</v>
      </c>
      <c r="BD245" s="72">
        <v>582.04182607467146</v>
      </c>
      <c r="BE245" s="72">
        <v>580.26100344744873</v>
      </c>
      <c r="BF245" s="72">
        <v>578.48165379814509</v>
      </c>
      <c r="BG245" s="72">
        <v>576.70380752442964</v>
      </c>
      <c r="BH245" s="72">
        <v>574.92749439499437</v>
      </c>
      <c r="BI245" s="72">
        <v>573.15274356456064</v>
      </c>
      <c r="BJ245" s="72">
        <v>571.3795835885312</v>
      </c>
      <c r="BK245" s="72">
        <v>569.60804243731798</v>
      </c>
    </row>
    <row r="246" spans="1:63" s="3" customFormat="1" x14ac:dyDescent="0.25">
      <c r="A246" s="72" t="s">
        <v>15</v>
      </c>
      <c r="B246" s="317" t="s">
        <v>78</v>
      </c>
      <c r="C246" s="16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>
        <v>200.25544673765086</v>
      </c>
      <c r="AJ246" s="72">
        <v>191.15232859390801</v>
      </c>
      <c r="AK246" s="72">
        <v>184.04533441730635</v>
      </c>
      <c r="AL246" s="72">
        <v>171.74217733019509</v>
      </c>
      <c r="AM246" s="72">
        <v>160.60784964567489</v>
      </c>
      <c r="AN246" s="72">
        <v>152.54887971420868</v>
      </c>
      <c r="AO246" s="72">
        <v>149.81714249887301</v>
      </c>
      <c r="AP246" s="72">
        <v>150.39488077737167</v>
      </c>
      <c r="AQ246" s="72">
        <v>150.41420201169257</v>
      </c>
      <c r="AR246" s="72">
        <v>144.02229692995388</v>
      </c>
      <c r="AS246" s="72">
        <v>142.1185980338764</v>
      </c>
      <c r="AT246" s="72">
        <v>140.79545809079781</v>
      </c>
      <c r="AU246" s="72">
        <v>139.98793294409899</v>
      </c>
      <c r="AV246" s="72">
        <v>139.63719202510245</v>
      </c>
      <c r="AW246" s="72">
        <v>139.44944365018856</v>
      </c>
      <c r="AX246" s="72">
        <v>135.95279376024462</v>
      </c>
      <c r="AY246" s="72">
        <v>132.77487076852887</v>
      </c>
      <c r="AZ246" s="72">
        <v>129.88084384253995</v>
      </c>
      <c r="BA246" s="72">
        <v>127.24039019719484</v>
      </c>
      <c r="BB246" s="72">
        <v>124.82653062131614</v>
      </c>
      <c r="BC246" s="72">
        <v>122.61573426997427</v>
      </c>
      <c r="BD246" s="72">
        <v>120.58709152963392</v>
      </c>
      <c r="BE246" s="72">
        <v>118.72190928771107</v>
      </c>
      <c r="BF246" s="72">
        <v>117.00411795258189</v>
      </c>
      <c r="BG246" s="72">
        <v>115.41941791539161</v>
      </c>
      <c r="BH246" s="72">
        <v>113.95520209847656</v>
      </c>
      <c r="BI246" s="72">
        <v>112.60039376325199</v>
      </c>
      <c r="BJ246" s="72">
        <v>111.34562888565659</v>
      </c>
      <c r="BK246" s="72">
        <v>110.18210301128181</v>
      </c>
    </row>
    <row r="247" spans="1:63" s="3" customFormat="1" x14ac:dyDescent="0.25">
      <c r="A247" s="72" t="s">
        <v>28</v>
      </c>
      <c r="B247" s="317" t="s">
        <v>78</v>
      </c>
      <c r="C247" s="16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>
        <v>136.67593628483297</v>
      </c>
      <c r="AJ247" s="72">
        <v>137.7699021133642</v>
      </c>
      <c r="AK247" s="72">
        <v>129.75740188961859</v>
      </c>
      <c r="AL247" s="72">
        <v>128.80293627946023</v>
      </c>
      <c r="AM247" s="72">
        <v>106.64517657980757</v>
      </c>
      <c r="AN247" s="72">
        <v>109.74209395394412</v>
      </c>
      <c r="AO247" s="72">
        <v>61.452668073299947</v>
      </c>
      <c r="AP247" s="72">
        <v>50.990072848551193</v>
      </c>
      <c r="AQ247" s="72">
        <v>62.871779631727648</v>
      </c>
      <c r="AR247" s="72">
        <v>38.699999823795288</v>
      </c>
      <c r="AS247" s="72">
        <v>38.33008954150651</v>
      </c>
      <c r="AT247" s="72">
        <v>44.20138545782266</v>
      </c>
      <c r="AU247" s="72">
        <v>23.854513907701183</v>
      </c>
      <c r="AV247" s="72">
        <v>16.521014033702119</v>
      </c>
      <c r="AW247" s="72">
        <v>21.326779051940509</v>
      </c>
      <c r="AX247" s="72">
        <v>22.857521671030614</v>
      </c>
      <c r="AY247" s="72">
        <v>22.25620141091569</v>
      </c>
      <c r="AZ247" s="72">
        <v>21.768987933686674</v>
      </c>
      <c r="BA247" s="72">
        <v>23.985749702267697</v>
      </c>
      <c r="BB247" s="72">
        <v>25.166210165529705</v>
      </c>
      <c r="BC247" s="72">
        <v>23.912230332447557</v>
      </c>
      <c r="BD247" s="72">
        <v>23.286056280255764</v>
      </c>
      <c r="BE247" s="72">
        <v>21.580342651232467</v>
      </c>
      <c r="BF247" s="72">
        <v>21.578205042647941</v>
      </c>
      <c r="BG247" s="72">
        <v>22.546189874409404</v>
      </c>
      <c r="BH247" s="72">
        <v>24.26252523160322</v>
      </c>
      <c r="BI247" s="72">
        <v>23.67326728028565</v>
      </c>
      <c r="BJ247" s="72">
        <v>23.985749702267697</v>
      </c>
      <c r="BK247" s="72">
        <v>24.962220492231893</v>
      </c>
    </row>
    <row r="248" spans="1:63" s="3" customFormat="1" x14ac:dyDescent="0.25">
      <c r="A248" s="72" t="s">
        <v>2</v>
      </c>
      <c r="B248" s="317" t="s">
        <v>78</v>
      </c>
      <c r="C248" s="16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>
        <v>168.32118141703276</v>
      </c>
      <c r="AJ248" s="72">
        <v>166.22121958698375</v>
      </c>
      <c r="AK248" s="72">
        <v>165.1397639371512</v>
      </c>
      <c r="AL248" s="72">
        <v>135.36147446176756</v>
      </c>
      <c r="AM248" s="72">
        <v>123.84531748708437</v>
      </c>
      <c r="AN248" s="72">
        <v>123.90359436770861</v>
      </c>
      <c r="AO248" s="72">
        <v>123.96187124833286</v>
      </c>
      <c r="AP248" s="72">
        <v>124.0201481289571</v>
      </c>
      <c r="AQ248" s="72">
        <v>111.30342500958133</v>
      </c>
      <c r="AR248" s="72">
        <v>111.26656344989345</v>
      </c>
      <c r="AS248" s="72">
        <v>111.23170189020558</v>
      </c>
      <c r="AT248" s="72">
        <v>111.19884033051771</v>
      </c>
      <c r="AU248" s="72">
        <v>111.16797877082982</v>
      </c>
      <c r="AV248" s="72">
        <v>111.28380941270255</v>
      </c>
      <c r="AW248" s="72">
        <v>111.2582723275743</v>
      </c>
      <c r="AX248" s="72">
        <v>111.23273524244607</v>
      </c>
      <c r="AY248" s="72">
        <v>111.21119815731785</v>
      </c>
      <c r="AZ248" s="72">
        <v>111.18866107218962</v>
      </c>
      <c r="BA248" s="72">
        <v>111.32243856142019</v>
      </c>
      <c r="BB248" s="72">
        <v>111.30871544204443</v>
      </c>
      <c r="BC248" s="72">
        <v>111.29899232266867</v>
      </c>
      <c r="BD248" s="72">
        <v>111.29126920329291</v>
      </c>
      <c r="BE248" s="72">
        <v>111.28554608391717</v>
      </c>
      <c r="BF248" s="72">
        <v>111.2818229645414</v>
      </c>
      <c r="BG248" s="72">
        <v>111.27909984516565</v>
      </c>
      <c r="BH248" s="72">
        <v>111.2783767257899</v>
      </c>
      <c r="BI248" s="72">
        <v>111.28065360641413</v>
      </c>
      <c r="BJ248" s="72">
        <v>111.28293048703839</v>
      </c>
      <c r="BK248" s="72">
        <v>111.28820736766261</v>
      </c>
    </row>
    <row r="249" spans="1:63" s="3" customFormat="1" x14ac:dyDescent="0.25">
      <c r="A249" s="72" t="s">
        <v>18</v>
      </c>
      <c r="B249" s="317" t="s">
        <v>78</v>
      </c>
      <c r="C249" s="16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>
        <v>54.395367173534076</v>
      </c>
      <c r="AJ249" s="72">
        <v>48.523518016701438</v>
      </c>
      <c r="AK249" s="72">
        <v>47.203945045397681</v>
      </c>
      <c r="AL249" s="72">
        <v>45.840158104656147</v>
      </c>
      <c r="AM249" s="72">
        <v>44.425885877397448</v>
      </c>
      <c r="AN249" s="72">
        <v>42.952567893412308</v>
      </c>
      <c r="AO249" s="72">
        <v>41.418069498720918</v>
      </c>
      <c r="AP249" s="72">
        <v>39.812315765105652</v>
      </c>
      <c r="AQ249" s="72">
        <v>38.132488037810184</v>
      </c>
      <c r="AR249" s="72">
        <v>35.990986188247213</v>
      </c>
      <c r="AS249" s="72">
        <v>34.131423122717294</v>
      </c>
      <c r="AT249" s="72">
        <v>32.195551814321789</v>
      </c>
      <c r="AU249" s="72">
        <v>30.186378215870899</v>
      </c>
      <c r="AV249" s="72">
        <v>28.117181128818185</v>
      </c>
      <c r="AW249" s="72">
        <v>26.815405060402867</v>
      </c>
      <c r="AX249" s="72">
        <v>25.397895095510897</v>
      </c>
      <c r="AY249" s="72">
        <v>23.88225556929191</v>
      </c>
      <c r="AZ249" s="72">
        <v>22.291874660790647</v>
      </c>
      <c r="BA249" s="72">
        <v>20.654747706351262</v>
      </c>
      <c r="BB249" s="72">
        <v>19.001686079288799</v>
      </c>
      <c r="BC249" s="72">
        <v>17.364139364240327</v>
      </c>
      <c r="BD249" s="72">
        <v>15.7719494558519</v>
      </c>
      <c r="BE249" s="72">
        <v>14.251368561600202</v>
      </c>
      <c r="BF249" s="72">
        <v>12.823604804579011</v>
      </c>
      <c r="BG249" s="72">
        <v>11.504034686982209</v>
      </c>
      <c r="BH249" s="72">
        <v>10.30208333791199</v>
      </c>
      <c r="BI249" s="72">
        <v>9.2216610945980317</v>
      </c>
      <c r="BJ249" s="72">
        <v>8.2619814997704069</v>
      </c>
      <c r="BK249" s="72">
        <v>7.4185734624434989</v>
      </c>
    </row>
    <row r="250" spans="1:63" s="3" customFormat="1" x14ac:dyDescent="0.25">
      <c r="A250" s="72" t="s">
        <v>3</v>
      </c>
      <c r="B250" s="317" t="s">
        <v>78</v>
      </c>
      <c r="C250" s="16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>
        <f t="shared" ref="AI250:BK250" si="55">AI221-SUM(AI243:AI249)</f>
        <v>254.86709704378245</v>
      </c>
      <c r="AJ250" s="72">
        <f t="shared" si="55"/>
        <v>206.35766309337669</v>
      </c>
      <c r="AK250" s="72">
        <f t="shared" si="55"/>
        <v>209.67261207217098</v>
      </c>
      <c r="AL250" s="72">
        <f t="shared" si="55"/>
        <v>211.48105898992299</v>
      </c>
      <c r="AM250" s="72">
        <f t="shared" si="55"/>
        <v>212.11816871230576</v>
      </c>
      <c r="AN250" s="72">
        <f t="shared" si="55"/>
        <v>210.68592794895676</v>
      </c>
      <c r="AO250" s="72">
        <f t="shared" si="55"/>
        <v>209.12034137842511</v>
      </c>
      <c r="AP250" s="72">
        <f t="shared" si="55"/>
        <v>207.61948870128754</v>
      </c>
      <c r="AQ250" s="72">
        <f t="shared" si="55"/>
        <v>205.27423411094242</v>
      </c>
      <c r="AR250" s="72">
        <f t="shared" si="55"/>
        <v>202.28306942568861</v>
      </c>
      <c r="AS250" s="72">
        <f t="shared" si="55"/>
        <v>198.95401103648669</v>
      </c>
      <c r="AT250" s="72">
        <f t="shared" si="55"/>
        <v>195.02439091225278</v>
      </c>
      <c r="AU250" s="72">
        <f t="shared" si="55"/>
        <v>190.58795030718875</v>
      </c>
      <c r="AV250" s="72">
        <f t="shared" si="55"/>
        <v>185.7971639577554</v>
      </c>
      <c r="AW250" s="72">
        <f t="shared" si="55"/>
        <v>180.80407214068782</v>
      </c>
      <c r="AX250" s="72">
        <f t="shared" si="55"/>
        <v>175.80879474672611</v>
      </c>
      <c r="AY250" s="72">
        <f t="shared" si="55"/>
        <v>170.95534814785924</v>
      </c>
      <c r="AZ250" s="72">
        <f t="shared" si="55"/>
        <v>166.36673712656625</v>
      </c>
      <c r="BA250" s="72">
        <f t="shared" si="55"/>
        <v>162.0817572412393</v>
      </c>
      <c r="BB250" s="72">
        <f t="shared" si="55"/>
        <v>158.47109642555483</v>
      </c>
      <c r="BC250" s="72">
        <f t="shared" si="55"/>
        <v>155.16513434446301</v>
      </c>
      <c r="BD250" s="72">
        <f t="shared" si="55"/>
        <v>152.13875500057748</v>
      </c>
      <c r="BE250" s="72">
        <f t="shared" si="55"/>
        <v>149.38479161346686</v>
      </c>
      <c r="BF250" s="72">
        <f t="shared" si="55"/>
        <v>146.89009896567313</v>
      </c>
      <c r="BG250" s="72">
        <f t="shared" si="55"/>
        <v>144.64042435048827</v>
      </c>
      <c r="BH250" s="72">
        <f t="shared" si="55"/>
        <v>142.63331316473545</v>
      </c>
      <c r="BI250" s="72">
        <f t="shared" si="55"/>
        <v>140.85485667521039</v>
      </c>
      <c r="BJ250" s="72">
        <f t="shared" si="55"/>
        <v>139.28278325932069</v>
      </c>
      <c r="BK250" s="72">
        <f t="shared" si="55"/>
        <v>137.91398597697753</v>
      </c>
    </row>
    <row r="251" spans="1:63" s="2" customFormat="1" x14ac:dyDescent="0.25">
      <c r="A251" s="73" t="s">
        <v>4</v>
      </c>
      <c r="B251" s="318" t="s">
        <v>89</v>
      </c>
      <c r="C251" s="17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>
        <v>2972.5661393655728</v>
      </c>
      <c r="AJ251" s="73">
        <v>2830.5674234431508</v>
      </c>
      <c r="AK251" s="73">
        <v>2795.7305000669403</v>
      </c>
      <c r="AL251" s="73">
        <v>2726.559110373847</v>
      </c>
      <c r="AM251" s="73">
        <v>2638.2692534068619</v>
      </c>
      <c r="AN251" s="73">
        <v>2578.2686566141952</v>
      </c>
      <c r="AO251" s="73">
        <v>2460.7506947707861</v>
      </c>
      <c r="AP251" s="73">
        <v>2400.0147400370706</v>
      </c>
      <c r="AQ251" s="73">
        <v>2348.648729272154</v>
      </c>
      <c r="AR251" s="73">
        <v>2269.829930285774</v>
      </c>
      <c r="AS251" s="73">
        <v>2217.6892952758672</v>
      </c>
      <c r="AT251" s="73">
        <v>2169.5433690231066</v>
      </c>
      <c r="AU251" s="73">
        <v>2092.6574110422607</v>
      </c>
      <c r="AV251" s="73">
        <v>2026.3777263221268</v>
      </c>
      <c r="AW251" s="73">
        <v>1969.9294373277851</v>
      </c>
      <c r="AX251" s="73">
        <v>1904.0480426353656</v>
      </c>
      <c r="AY251" s="73">
        <v>1833.9691027091599</v>
      </c>
      <c r="AZ251" s="73">
        <v>1762.3629551563113</v>
      </c>
      <c r="BA251" s="73">
        <v>1692.1235588515458</v>
      </c>
      <c r="BB251" s="73">
        <v>1620.9102809841311</v>
      </c>
      <c r="BC251" s="73">
        <v>1547.3411139922068</v>
      </c>
      <c r="BD251" s="73">
        <v>1475.145203807389</v>
      </c>
      <c r="BE251" s="73">
        <v>1406.9285812759192</v>
      </c>
      <c r="BF251" s="73">
        <v>1370.7794868566548</v>
      </c>
      <c r="BG251" s="73">
        <v>1335.4415432790154</v>
      </c>
      <c r="BH251" s="73">
        <v>1301.0353844459014</v>
      </c>
      <c r="BI251" s="73">
        <v>1264.576706173234</v>
      </c>
      <c r="BJ251" s="73">
        <v>1229.4490631184183</v>
      </c>
      <c r="BK251" s="73">
        <v>1200.2616417841723</v>
      </c>
    </row>
    <row r="252" spans="1:63" s="3" customFormat="1" x14ac:dyDescent="0.25">
      <c r="A252" s="28" t="s">
        <v>171</v>
      </c>
      <c r="B252" s="315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</row>
    <row r="253" spans="1:63" s="3" customFormat="1" x14ac:dyDescent="0.25">
      <c r="A253" s="72" t="s">
        <v>1</v>
      </c>
      <c r="B253" s="317" t="s">
        <v>78</v>
      </c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>
        <v>924.86282441693936</v>
      </c>
      <c r="AJ253" s="72">
        <v>920.58505252949601</v>
      </c>
      <c r="AK253" s="72">
        <v>899.84253439019767</v>
      </c>
      <c r="AL253" s="72">
        <v>873.2722887563973</v>
      </c>
      <c r="AM253" s="72">
        <v>835.26443772361051</v>
      </c>
      <c r="AN253" s="72">
        <v>794.13638757397814</v>
      </c>
      <c r="AO253" s="72">
        <v>759.26451949078103</v>
      </c>
      <c r="AP253" s="72">
        <v>722.77725469680047</v>
      </c>
      <c r="AQ253" s="72">
        <v>680.20184242534992</v>
      </c>
      <c r="AR253" s="72">
        <v>643.28069901764627</v>
      </c>
      <c r="AS253" s="72">
        <v>605.07107284463314</v>
      </c>
      <c r="AT253" s="72">
        <v>565.63127002662543</v>
      </c>
      <c r="AU253" s="72">
        <v>525.04844054163789</v>
      </c>
      <c r="AV253" s="72">
        <v>483.42914855912505</v>
      </c>
      <c r="AW253" s="72">
        <v>440.61291427964898</v>
      </c>
      <c r="AX253" s="72">
        <v>396.74860015332735</v>
      </c>
      <c r="AY253" s="72">
        <v>352.26182847744127</v>
      </c>
      <c r="AZ253" s="72">
        <v>307.23542836546824</v>
      </c>
      <c r="BA253" s="72">
        <v>261.7409779179988</v>
      </c>
      <c r="BB253" s="72">
        <v>217.05245993987799</v>
      </c>
      <c r="BC253" s="72">
        <v>173.22111938844935</v>
      </c>
      <c r="BD253" s="72">
        <v>150.70999965943528</v>
      </c>
      <c r="BE253" s="72">
        <v>134.64496035565782</v>
      </c>
      <c r="BF253" s="72">
        <v>119.10009636229944</v>
      </c>
      <c r="BG253" s="72">
        <v>104.18213721807281</v>
      </c>
      <c r="BH253" s="72">
        <v>89.895566463468299</v>
      </c>
      <c r="BI253" s="72">
        <v>76.24429791788846</v>
      </c>
      <c r="BJ253" s="72">
        <v>63.232647457888149</v>
      </c>
      <c r="BK253" s="72">
        <v>55.346206591569199</v>
      </c>
    </row>
    <row r="254" spans="1:63" s="3" customFormat="1" x14ac:dyDescent="0.25">
      <c r="A254" s="72" t="s">
        <v>0</v>
      </c>
      <c r="B254" s="317" t="s">
        <v>78</v>
      </c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>
        <v>615.12363721885322</v>
      </c>
      <c r="AJ254" s="72">
        <v>539.46813801787994</v>
      </c>
      <c r="AK254" s="72">
        <v>535.19332834194336</v>
      </c>
      <c r="AL254" s="72">
        <v>528.9150000406554</v>
      </c>
      <c r="AM254" s="72">
        <v>517.75415825085304</v>
      </c>
      <c r="AN254" s="72">
        <v>502.85807201486125</v>
      </c>
      <c r="AO254" s="72">
        <v>480.71026674235355</v>
      </c>
      <c r="AP254" s="72">
        <v>467.88418217324306</v>
      </c>
      <c r="AQ254" s="72">
        <v>458.41628083021328</v>
      </c>
      <c r="AR254" s="72">
        <v>450.97046398925784</v>
      </c>
      <c r="AS254" s="72">
        <v>444.18700603653508</v>
      </c>
      <c r="AT254" s="72">
        <v>437.17904045354652</v>
      </c>
      <c r="AU254" s="72">
        <v>429.36389552469205</v>
      </c>
      <c r="AV254" s="72">
        <v>420.35377255686001</v>
      </c>
      <c r="AW254" s="72">
        <v>409.90271909452593</v>
      </c>
      <c r="AX254" s="72">
        <v>397.95217537740757</v>
      </c>
      <c r="AY254" s="72">
        <v>384.32979993481132</v>
      </c>
      <c r="AZ254" s="72">
        <v>369.23105050625452</v>
      </c>
      <c r="BA254" s="72">
        <v>352.66668723021894</v>
      </c>
      <c r="BB254" s="72">
        <v>334.75177981550081</v>
      </c>
      <c r="BC254" s="72">
        <v>315.81641162067694</v>
      </c>
      <c r="BD254" s="72">
        <v>295.94236299135338</v>
      </c>
      <c r="BE254" s="72">
        <v>275.19764325487591</v>
      </c>
      <c r="BF254" s="72">
        <v>261.94706437150052</v>
      </c>
      <c r="BG254" s="72">
        <v>247.42200366571589</v>
      </c>
      <c r="BH254" s="72">
        <v>231.96507878528118</v>
      </c>
      <c r="BI254" s="72">
        <v>215.66223609470768</v>
      </c>
      <c r="BJ254" s="72">
        <v>198.72103959825145</v>
      </c>
      <c r="BK254" s="72">
        <v>181.51347710699005</v>
      </c>
    </row>
    <row r="255" spans="1:63" s="3" customFormat="1" x14ac:dyDescent="0.25">
      <c r="A255" s="72" t="s">
        <v>9</v>
      </c>
      <c r="B255" s="317" t="s">
        <v>78</v>
      </c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>
        <v>618.06464907294719</v>
      </c>
      <c r="AJ255" s="72">
        <v>616.39831710833482</v>
      </c>
      <c r="AK255" s="72">
        <v>614.69759666258028</v>
      </c>
      <c r="AL255" s="72">
        <v>613.08986865902057</v>
      </c>
      <c r="AM255" s="72">
        <v>611.70437985317403</v>
      </c>
      <c r="AN255" s="72">
        <v>610.32891865286149</v>
      </c>
      <c r="AO255" s="72">
        <v>608.90815828990878</v>
      </c>
      <c r="AP255" s="72">
        <v>607.10936410686543</v>
      </c>
      <c r="AQ255" s="72">
        <v>605.31150017100072</v>
      </c>
      <c r="AR255" s="72">
        <v>603.51460835762362</v>
      </c>
      <c r="AS255" s="72">
        <v>601.71872964489103</v>
      </c>
      <c r="AT255" s="72">
        <v>599.92390413424437</v>
      </c>
      <c r="AU255" s="72">
        <v>598.13017107048813</v>
      </c>
      <c r="AV255" s="72">
        <v>596.33756886150888</v>
      </c>
      <c r="AW255" s="72">
        <v>594.54613509762487</v>
      </c>
      <c r="AX255" s="72">
        <v>592.75590657056568</v>
      </c>
      <c r="AY255" s="72">
        <v>590.96691929208237</v>
      </c>
      <c r="AZ255" s="72">
        <v>589.17920851218764</v>
      </c>
      <c r="BA255" s="72">
        <v>587.39280873702444</v>
      </c>
      <c r="BB255" s="72">
        <v>585.60776543490931</v>
      </c>
      <c r="BC255" s="72">
        <v>583.82409063782529</v>
      </c>
      <c r="BD255" s="72">
        <v>582.04182607467146</v>
      </c>
      <c r="BE255" s="72">
        <v>580.26100344744873</v>
      </c>
      <c r="BF255" s="72">
        <v>578.48165379814509</v>
      </c>
      <c r="BG255" s="72">
        <v>576.70380752442964</v>
      </c>
      <c r="BH255" s="72">
        <v>574.92749439499437</v>
      </c>
      <c r="BI255" s="72">
        <v>573.15274356456064</v>
      </c>
      <c r="BJ255" s="72">
        <v>571.3795835885312</v>
      </c>
      <c r="BK255" s="72">
        <v>569.60804243731798</v>
      </c>
    </row>
    <row r="256" spans="1:63" s="3" customFormat="1" x14ac:dyDescent="0.25">
      <c r="A256" s="72" t="s">
        <v>15</v>
      </c>
      <c r="B256" s="317" t="s">
        <v>78</v>
      </c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>
        <v>200.25544673765086</v>
      </c>
      <c r="AJ256" s="72">
        <v>191.15232859390801</v>
      </c>
      <c r="AK256" s="72">
        <v>184.04533441730635</v>
      </c>
      <c r="AL256" s="72">
        <v>171.74217733019509</v>
      </c>
      <c r="AM256" s="72">
        <v>160.60784964567489</v>
      </c>
      <c r="AN256" s="72">
        <v>152.54887971420868</v>
      </c>
      <c r="AO256" s="72">
        <v>149.81714249887301</v>
      </c>
      <c r="AP256" s="72">
        <v>150.39488077737167</v>
      </c>
      <c r="AQ256" s="72">
        <v>150.41420201169257</v>
      </c>
      <c r="AR256" s="72">
        <v>144.02229692995388</v>
      </c>
      <c r="AS256" s="72">
        <v>142.1185980338764</v>
      </c>
      <c r="AT256" s="72">
        <v>140.79545809079781</v>
      </c>
      <c r="AU256" s="72">
        <v>139.98793294409899</v>
      </c>
      <c r="AV256" s="72">
        <v>139.63719202510245</v>
      </c>
      <c r="AW256" s="72">
        <v>139.44944365018856</v>
      </c>
      <c r="AX256" s="72">
        <v>135.95279376024462</v>
      </c>
      <c r="AY256" s="72">
        <v>132.77487076852887</v>
      </c>
      <c r="AZ256" s="72">
        <v>129.88084384253995</v>
      </c>
      <c r="BA256" s="72">
        <v>127.24039019719484</v>
      </c>
      <c r="BB256" s="72">
        <v>124.82653062131614</v>
      </c>
      <c r="BC256" s="72">
        <v>122.61573426997427</v>
      </c>
      <c r="BD256" s="72">
        <v>120.58709152963392</v>
      </c>
      <c r="BE256" s="72">
        <v>118.72190928771107</v>
      </c>
      <c r="BF256" s="72">
        <v>117.00411795258189</v>
      </c>
      <c r="BG256" s="72">
        <v>115.41941791539161</v>
      </c>
      <c r="BH256" s="72">
        <v>113.95520209847656</v>
      </c>
      <c r="BI256" s="72">
        <v>112.60039376325199</v>
      </c>
      <c r="BJ256" s="72">
        <v>111.34562888565659</v>
      </c>
      <c r="BK256" s="72">
        <v>110.18210301128181</v>
      </c>
    </row>
    <row r="257" spans="1:63" s="3" customFormat="1" x14ac:dyDescent="0.25">
      <c r="A257" s="72" t="s">
        <v>28</v>
      </c>
      <c r="B257" s="317" t="s">
        <v>78</v>
      </c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>
        <v>136.67593628483297</v>
      </c>
      <c r="AJ257" s="72">
        <v>137.7699021133642</v>
      </c>
      <c r="AK257" s="72">
        <v>129.75740188961859</v>
      </c>
      <c r="AL257" s="72">
        <v>128.80293627946023</v>
      </c>
      <c r="AM257" s="72">
        <v>106.64517657980757</v>
      </c>
      <c r="AN257" s="72">
        <v>109.74209395394412</v>
      </c>
      <c r="AO257" s="72">
        <v>61.452668073299947</v>
      </c>
      <c r="AP257" s="72">
        <v>50.990072848551193</v>
      </c>
      <c r="AQ257" s="72">
        <v>62.871779631727648</v>
      </c>
      <c r="AR257" s="72">
        <v>38.699999823795288</v>
      </c>
      <c r="AS257" s="72">
        <v>38.33008954150651</v>
      </c>
      <c r="AT257" s="72">
        <v>44.20138545782266</v>
      </c>
      <c r="AU257" s="72">
        <v>23.854513907701183</v>
      </c>
      <c r="AV257" s="72">
        <v>16.521014033702119</v>
      </c>
      <c r="AW257" s="72">
        <v>21.326779051940509</v>
      </c>
      <c r="AX257" s="72">
        <v>22.857521671030614</v>
      </c>
      <c r="AY257" s="72">
        <v>22.25620141091569</v>
      </c>
      <c r="AZ257" s="72">
        <v>21.768987933686674</v>
      </c>
      <c r="BA257" s="72">
        <v>23.985749702267697</v>
      </c>
      <c r="BB257" s="72">
        <v>25.166210165529705</v>
      </c>
      <c r="BC257" s="72">
        <v>23.912230332447557</v>
      </c>
      <c r="BD257" s="72">
        <v>23.286056280255764</v>
      </c>
      <c r="BE257" s="72">
        <v>21.580342651232467</v>
      </c>
      <c r="BF257" s="72">
        <v>21.578205042647941</v>
      </c>
      <c r="BG257" s="72">
        <v>22.546189874409404</v>
      </c>
      <c r="BH257" s="72">
        <v>24.26252523160322</v>
      </c>
      <c r="BI257" s="72">
        <v>23.67326728028565</v>
      </c>
      <c r="BJ257" s="72">
        <v>23.985749702267697</v>
      </c>
      <c r="BK257" s="72">
        <v>24.962220492231893</v>
      </c>
    </row>
    <row r="258" spans="1:63" s="3" customFormat="1" x14ac:dyDescent="0.25">
      <c r="A258" s="72" t="s">
        <v>2</v>
      </c>
      <c r="B258" s="317" t="s">
        <v>78</v>
      </c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>
        <v>168.32118141703276</v>
      </c>
      <c r="AJ258" s="72">
        <v>166.22121958698375</v>
      </c>
      <c r="AK258" s="72">
        <v>165.1397639371512</v>
      </c>
      <c r="AL258" s="72">
        <v>135.36147446176756</v>
      </c>
      <c r="AM258" s="72">
        <v>123.84531748708437</v>
      </c>
      <c r="AN258" s="72">
        <v>123.90359436770861</v>
      </c>
      <c r="AO258" s="72">
        <v>123.96187124833286</v>
      </c>
      <c r="AP258" s="72">
        <v>124.0201481289571</v>
      </c>
      <c r="AQ258" s="72">
        <v>111.30342500958133</v>
      </c>
      <c r="AR258" s="72">
        <v>111.26656344989345</v>
      </c>
      <c r="AS258" s="72">
        <v>111.23170189020558</v>
      </c>
      <c r="AT258" s="72">
        <v>111.19884033051771</v>
      </c>
      <c r="AU258" s="72">
        <v>111.16797877082982</v>
      </c>
      <c r="AV258" s="72">
        <v>111.28380941270255</v>
      </c>
      <c r="AW258" s="72">
        <v>111.2582723275743</v>
      </c>
      <c r="AX258" s="72">
        <v>111.23273524244607</v>
      </c>
      <c r="AY258" s="72">
        <v>111.21119815731785</v>
      </c>
      <c r="AZ258" s="72">
        <v>111.18866107218962</v>
      </c>
      <c r="BA258" s="72">
        <v>111.32243856142019</v>
      </c>
      <c r="BB258" s="72">
        <v>111.30871544204443</v>
      </c>
      <c r="BC258" s="72">
        <v>111.29899232266867</v>
      </c>
      <c r="BD258" s="72">
        <v>111.29126920329291</v>
      </c>
      <c r="BE258" s="72">
        <v>111.28554608391717</v>
      </c>
      <c r="BF258" s="72">
        <v>111.2818229645414</v>
      </c>
      <c r="BG258" s="72">
        <v>111.27909984516565</v>
      </c>
      <c r="BH258" s="72">
        <v>111.2783767257899</v>
      </c>
      <c r="BI258" s="72">
        <v>111.28065360641413</v>
      </c>
      <c r="BJ258" s="72">
        <v>111.28293048703839</v>
      </c>
      <c r="BK258" s="72">
        <v>111.28820736766261</v>
      </c>
    </row>
    <row r="259" spans="1:63" s="2" customFormat="1" x14ac:dyDescent="0.25">
      <c r="A259" s="72" t="s">
        <v>18</v>
      </c>
      <c r="B259" s="317" t="s">
        <v>78</v>
      </c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>
        <v>54.395367173534076</v>
      </c>
      <c r="AJ259" s="72">
        <v>48.523518016701438</v>
      </c>
      <c r="AK259" s="72">
        <v>47.203945045397681</v>
      </c>
      <c r="AL259" s="72">
        <v>45.840158104656147</v>
      </c>
      <c r="AM259" s="72">
        <v>44.425885877397448</v>
      </c>
      <c r="AN259" s="72">
        <v>42.952567893412308</v>
      </c>
      <c r="AO259" s="72">
        <v>41.418069498720918</v>
      </c>
      <c r="AP259" s="72">
        <v>39.812315765105652</v>
      </c>
      <c r="AQ259" s="72">
        <v>38.132488037810184</v>
      </c>
      <c r="AR259" s="72">
        <v>35.990986188247213</v>
      </c>
      <c r="AS259" s="72">
        <v>34.131423122717294</v>
      </c>
      <c r="AT259" s="72">
        <v>32.195551814321789</v>
      </c>
      <c r="AU259" s="72">
        <v>30.186378215870899</v>
      </c>
      <c r="AV259" s="72">
        <v>28.117181128818185</v>
      </c>
      <c r="AW259" s="72">
        <v>26.815405060402867</v>
      </c>
      <c r="AX259" s="72">
        <v>25.397895095510897</v>
      </c>
      <c r="AY259" s="72">
        <v>23.88225556929191</v>
      </c>
      <c r="AZ259" s="72">
        <v>22.291874660790647</v>
      </c>
      <c r="BA259" s="72">
        <v>20.654747706351262</v>
      </c>
      <c r="BB259" s="72">
        <v>19.001686079288799</v>
      </c>
      <c r="BC259" s="72">
        <v>17.364139364240327</v>
      </c>
      <c r="BD259" s="72">
        <v>15.7719494558519</v>
      </c>
      <c r="BE259" s="72">
        <v>14.251368561600202</v>
      </c>
      <c r="BF259" s="72">
        <v>12.823604804579011</v>
      </c>
      <c r="BG259" s="72">
        <v>11.504034686982209</v>
      </c>
      <c r="BH259" s="72">
        <v>10.30208333791199</v>
      </c>
      <c r="BI259" s="72">
        <v>9.2216610945980317</v>
      </c>
      <c r="BJ259" s="72">
        <v>8.2619814997704069</v>
      </c>
      <c r="BK259" s="72">
        <v>7.4185734624434989</v>
      </c>
    </row>
    <row r="260" spans="1:63" s="3" customFormat="1" x14ac:dyDescent="0.25">
      <c r="A260" s="72" t="s">
        <v>3</v>
      </c>
      <c r="B260" s="317" t="s">
        <v>78</v>
      </c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>
        <f t="shared" ref="AI260:BK260" si="56">AI227-SUM(AI253:AI259)</f>
        <v>254.86709704378245</v>
      </c>
      <c r="AJ260" s="72">
        <f t="shared" si="56"/>
        <v>206.3576630933776</v>
      </c>
      <c r="AK260" s="72">
        <f t="shared" si="56"/>
        <v>209.67261207217098</v>
      </c>
      <c r="AL260" s="72">
        <f t="shared" si="56"/>
        <v>211.48105898992253</v>
      </c>
      <c r="AM260" s="72">
        <f t="shared" si="56"/>
        <v>212.11816871230531</v>
      </c>
      <c r="AN260" s="72">
        <f t="shared" si="56"/>
        <v>210.68592794895631</v>
      </c>
      <c r="AO260" s="72">
        <f t="shared" si="56"/>
        <v>209.1203413784242</v>
      </c>
      <c r="AP260" s="72">
        <f t="shared" si="56"/>
        <v>207.61948870128799</v>
      </c>
      <c r="AQ260" s="72">
        <f t="shared" si="56"/>
        <v>205.27423411094242</v>
      </c>
      <c r="AR260" s="72">
        <f t="shared" si="56"/>
        <v>202.28306942568884</v>
      </c>
      <c r="AS260" s="72">
        <f t="shared" si="56"/>
        <v>198.95401103648805</v>
      </c>
      <c r="AT260" s="72">
        <f t="shared" si="56"/>
        <v>195.02439091225278</v>
      </c>
      <c r="AU260" s="72">
        <f t="shared" si="56"/>
        <v>190.58795030718852</v>
      </c>
      <c r="AV260" s="72">
        <f t="shared" si="56"/>
        <v>185.79716395775586</v>
      </c>
      <c r="AW260" s="72">
        <f t="shared" si="56"/>
        <v>180.80407214068782</v>
      </c>
      <c r="AX260" s="72">
        <f t="shared" si="56"/>
        <v>175.80879474672565</v>
      </c>
      <c r="AY260" s="72">
        <f t="shared" si="56"/>
        <v>170.95534814785924</v>
      </c>
      <c r="AZ260" s="72">
        <f t="shared" si="56"/>
        <v>166.36673712656602</v>
      </c>
      <c r="BA260" s="72">
        <f t="shared" si="56"/>
        <v>162.0817572412393</v>
      </c>
      <c r="BB260" s="72">
        <f t="shared" si="56"/>
        <v>158.47109642555483</v>
      </c>
      <c r="BC260" s="72">
        <f t="shared" si="56"/>
        <v>155.16513434446347</v>
      </c>
      <c r="BD260" s="72">
        <f t="shared" si="56"/>
        <v>152.1387550005777</v>
      </c>
      <c r="BE260" s="72">
        <f t="shared" si="56"/>
        <v>149.3847916134664</v>
      </c>
      <c r="BF260" s="72">
        <f t="shared" si="56"/>
        <v>146.89009896567268</v>
      </c>
      <c r="BG260" s="72">
        <f t="shared" si="56"/>
        <v>144.64042435048827</v>
      </c>
      <c r="BH260" s="72">
        <f t="shared" si="56"/>
        <v>142.63331316473545</v>
      </c>
      <c r="BI260" s="72">
        <f t="shared" si="56"/>
        <v>140.85485667521084</v>
      </c>
      <c r="BJ260" s="72">
        <f t="shared" si="56"/>
        <v>139.28278325932047</v>
      </c>
      <c r="BK260" s="72">
        <f t="shared" si="56"/>
        <v>137.9139859769773</v>
      </c>
    </row>
    <row r="261" spans="1:63" s="2" customFormat="1" x14ac:dyDescent="0.25">
      <c r="A261" s="73" t="s">
        <v>4</v>
      </c>
      <c r="B261" s="318" t="s">
        <v>89</v>
      </c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>
        <v>2972.5661393655728</v>
      </c>
      <c r="AJ261" s="73">
        <v>2826.4761390600461</v>
      </c>
      <c r="AK261" s="73">
        <v>2785.5525167563665</v>
      </c>
      <c r="AL261" s="73">
        <v>2708.5049626220743</v>
      </c>
      <c r="AM261" s="73">
        <v>2612.3653741299067</v>
      </c>
      <c r="AN261" s="73">
        <v>2547.1564421199314</v>
      </c>
      <c r="AO261" s="73">
        <v>2434.6530372206944</v>
      </c>
      <c r="AP261" s="73">
        <v>2370.6077071981827</v>
      </c>
      <c r="AQ261" s="73">
        <v>2311.9257522283178</v>
      </c>
      <c r="AR261" s="73">
        <v>2230.0286871821063</v>
      </c>
      <c r="AS261" s="73">
        <v>2175.7426321508533</v>
      </c>
      <c r="AT261" s="73">
        <v>2126.149841220129</v>
      </c>
      <c r="AU261" s="73">
        <v>2048.3272612825076</v>
      </c>
      <c r="AV261" s="73">
        <v>1981.4768505355751</v>
      </c>
      <c r="AW261" s="73">
        <v>1924.7157407025941</v>
      </c>
      <c r="AX261" s="73">
        <v>1858.7064226172583</v>
      </c>
      <c r="AY261" s="73">
        <v>1788.6384217582486</v>
      </c>
      <c r="AZ261" s="73">
        <v>1717.1427920196834</v>
      </c>
      <c r="BA261" s="73">
        <v>1647.0855572937155</v>
      </c>
      <c r="BB261" s="73">
        <v>1576.1862439240222</v>
      </c>
      <c r="BC261" s="73">
        <v>1503.2178522807458</v>
      </c>
      <c r="BD261" s="73">
        <v>1451.7693101950722</v>
      </c>
      <c r="BE261" s="73">
        <v>1405.3275652559098</v>
      </c>
      <c r="BF261" s="73">
        <v>1369.106664261968</v>
      </c>
      <c r="BG261" s="73">
        <v>1333.6971150806555</v>
      </c>
      <c r="BH261" s="73">
        <v>1299.219640202261</v>
      </c>
      <c r="BI261" s="73">
        <v>1262.6901099969173</v>
      </c>
      <c r="BJ261" s="73">
        <v>1227.4923444787244</v>
      </c>
      <c r="BK261" s="73">
        <v>1198.2328164464743</v>
      </c>
    </row>
    <row r="262" spans="1:63" s="3" customFormat="1" ht="89.25" x14ac:dyDescent="0.25">
      <c r="A262" s="310" t="s">
        <v>176</v>
      </c>
      <c r="B262" s="317" t="s">
        <v>78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313">
        <v>3109.3290000000002</v>
      </c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</row>
    <row r="263" spans="1:63" s="3" customFormat="1" x14ac:dyDescent="0.25">
      <c r="B263" s="321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</row>
    <row r="264" spans="1:63" s="3" customFormat="1" x14ac:dyDescent="0.25">
      <c r="B264" s="321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</row>
    <row r="265" spans="1:63" s="3" customFormat="1" x14ac:dyDescent="0.25">
      <c r="B265" s="321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O265" s="72"/>
    </row>
    <row r="266" spans="1:63" s="3" customFormat="1" x14ac:dyDescent="0.25">
      <c r="B266" s="321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</row>
    <row r="267" spans="1:63" s="3" customFormat="1" x14ac:dyDescent="0.25">
      <c r="B267" s="321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</row>
    <row r="268" spans="1:63" s="3" customFormat="1" x14ac:dyDescent="0.25">
      <c r="B268" s="321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</row>
    <row r="269" spans="1:63" x14ac:dyDescent="0.25">
      <c r="A269" s="1"/>
      <c r="B269" s="322"/>
      <c r="C269" s="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5">
      <c r="A270" s="1"/>
      <c r="B270" s="322"/>
      <c r="C270" s="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5">
      <c r="A271" s="1"/>
      <c r="B271" s="322"/>
      <c r="C271" s="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5">
      <c r="A272" s="1"/>
      <c r="B272" s="322"/>
      <c r="C272" s="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5">
      <c r="A273" s="1"/>
      <c r="B273" s="322"/>
      <c r="C273" s="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5">
      <c r="A274" s="1"/>
      <c r="B274" s="322"/>
      <c r="C274" s="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5">
      <c r="A275" s="1"/>
      <c r="B275" s="322"/>
      <c r="C275" s="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5">
      <c r="A276" s="1"/>
      <c r="B276" s="322"/>
      <c r="C276" s="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5">
      <c r="A277" s="1"/>
      <c r="B277" s="322"/>
      <c r="C277" s="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5">
      <c r="A278" s="1"/>
      <c r="B278" s="322"/>
      <c r="C278" s="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5">
      <c r="A279" s="1"/>
      <c r="B279" s="322"/>
      <c r="C279" s="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5">
      <c r="A280" s="1"/>
      <c r="B280" s="322"/>
      <c r="C280" s="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5">
      <c r="A281" s="1"/>
      <c r="B281" s="322"/>
      <c r="C281" s="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5">
      <c r="A282" s="1"/>
      <c r="B282" s="322"/>
      <c r="C282" s="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5">
      <c r="A283" s="1"/>
      <c r="B283" s="322"/>
      <c r="C283" s="1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5">
      <c r="A284" s="23"/>
      <c r="B284" s="2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6"/>
      <c r="AH284" s="16"/>
      <c r="AI284" s="26"/>
      <c r="AJ284" s="25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</row>
    <row r="285" spans="1:63" x14ac:dyDescent="0.25">
      <c r="A285" s="12"/>
      <c r="B285" s="315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</row>
    <row r="286" spans="1:63" x14ac:dyDescent="0.25">
      <c r="A286" s="12"/>
      <c r="B286" s="315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</row>
    <row r="287" spans="1:63" x14ac:dyDescent="0.25">
      <c r="A287" s="12"/>
      <c r="B287" s="315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</row>
    <row r="288" spans="1:63" x14ac:dyDescent="0.25">
      <c r="A288" s="12"/>
      <c r="B288" s="315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</row>
    <row r="289" spans="1:63" x14ac:dyDescent="0.25">
      <c r="A289" s="12"/>
      <c r="B289" s="3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</row>
    <row r="290" spans="1:63" x14ac:dyDescent="0.25">
      <c r="A290" s="12"/>
      <c r="B290" s="315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</row>
    <row r="291" spans="1:63" x14ac:dyDescent="0.25"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18"/>
      <c r="AD291" s="18"/>
      <c r="AE291" s="18"/>
      <c r="AF291" s="18"/>
    </row>
    <row r="292" spans="1:63" s="4" customFormat="1" x14ac:dyDescent="0.25">
      <c r="A292" s="13"/>
      <c r="B292" s="32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6"/>
      <c r="AD292" s="16"/>
      <c r="AE292" s="16"/>
      <c r="AF292" s="16"/>
      <c r="AG292" s="14"/>
      <c r="AH292" s="14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</row>
    <row r="293" spans="1:63" x14ac:dyDescent="0.25">
      <c r="A293" s="95"/>
      <c r="B293" s="324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15"/>
      <c r="AD293" s="15"/>
      <c r="AE293" s="15"/>
      <c r="AF293" s="15"/>
      <c r="AG293" s="19"/>
      <c r="AH293" s="19"/>
    </row>
    <row r="294" spans="1:63" x14ac:dyDescent="0.25">
      <c r="AC294" s="16"/>
      <c r="AD294" s="16"/>
      <c r="AE294" s="16"/>
      <c r="AF294" s="16"/>
    </row>
  </sheetData>
  <conditionalFormatting sqref="C28:C29 B29 B39:C39">
    <cfRule type="cellIs" dxfId="3" priority="123" operator="equal">
      <formula>1</formula>
    </cfRule>
  </conditionalFormatting>
  <conditionalFormatting sqref="B49">
    <cfRule type="cellIs" dxfId="2" priority="72" operator="equal">
      <formula>1</formula>
    </cfRule>
  </conditionalFormatting>
  <pageMargins left="0.7" right="0.7" top="0.75" bottom="0.75" header="0.3" footer="0.3"/>
  <pageSetup paperSize="9" scale="1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42EB-A114-4ED0-A1E0-D4F88D1EB821}">
  <dimension ref="A1:KA293"/>
  <sheetViews>
    <sheetView zoomScale="90" zoomScaleNormal="90" workbookViewId="0">
      <pane xSplit="2" ySplit="2" topLeftCell="C3" activePane="bottomRight" state="frozen"/>
      <selection pane="topRight" activeCell="H1" sqref="H1"/>
      <selection pane="bottomLeft" activeCell="A3" sqref="A3"/>
      <selection pane="bottomRight" activeCell="F180" sqref="F180"/>
    </sheetView>
  </sheetViews>
  <sheetFormatPr defaultColWidth="9.140625" defaultRowHeight="15" x14ac:dyDescent="0.25"/>
  <cols>
    <col min="1" max="1" width="38.42578125" style="13" customWidth="1"/>
    <col min="2" max="2" width="7.85546875" style="323" customWidth="1"/>
    <col min="3" max="34" width="6.7109375" style="14" customWidth="1"/>
    <col min="35" max="63" width="6.7109375" style="11" customWidth="1"/>
    <col min="64" max="73" width="5.5703125" style="1" bestFit="1" customWidth="1"/>
    <col min="74" max="74" width="7.85546875" style="1" bestFit="1" customWidth="1"/>
    <col min="75" max="76" width="8.7109375" style="1" bestFit="1" customWidth="1"/>
    <col min="77" max="16384" width="9.140625" style="1"/>
  </cols>
  <sheetData>
    <row r="1" spans="1:63" s="3" customFormat="1" ht="27.75" customHeight="1" x14ac:dyDescent="0.35">
      <c r="A1" s="12"/>
      <c r="B1" s="315"/>
      <c r="C1" s="80" t="s">
        <v>64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81"/>
      <c r="AI1" s="82" t="s">
        <v>103</v>
      </c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</row>
    <row r="2" spans="1:63" s="20" customFormat="1" ht="14.45" customHeight="1" x14ac:dyDescent="0.25">
      <c r="A2" s="21"/>
      <c r="B2" s="316"/>
      <c r="C2" s="24">
        <v>1990</v>
      </c>
      <c r="D2" s="24">
        <v>1991</v>
      </c>
      <c r="E2" s="24">
        <v>1992</v>
      </c>
      <c r="F2" s="24">
        <v>1993</v>
      </c>
      <c r="G2" s="24">
        <v>1994</v>
      </c>
      <c r="H2" s="24">
        <v>1995</v>
      </c>
      <c r="I2" s="24">
        <v>1996</v>
      </c>
      <c r="J2" s="24">
        <v>1997</v>
      </c>
      <c r="K2" s="24">
        <v>1998</v>
      </c>
      <c r="L2" s="24">
        <v>1999</v>
      </c>
      <c r="M2" s="24">
        <v>2000</v>
      </c>
      <c r="N2" s="24">
        <v>2001</v>
      </c>
      <c r="O2" s="24">
        <v>2002</v>
      </c>
      <c r="P2" s="24">
        <v>2003</v>
      </c>
      <c r="Q2" s="24">
        <v>2004</v>
      </c>
      <c r="R2" s="24">
        <v>2005</v>
      </c>
      <c r="S2" s="24">
        <v>2006</v>
      </c>
      <c r="T2" s="24">
        <v>2007</v>
      </c>
      <c r="U2" s="24">
        <v>2008</v>
      </c>
      <c r="V2" s="24">
        <v>2009</v>
      </c>
      <c r="W2" s="24">
        <v>2010</v>
      </c>
      <c r="X2" s="24">
        <v>2011</v>
      </c>
      <c r="Y2" s="24">
        <v>2012</v>
      </c>
      <c r="Z2" s="24">
        <v>2013</v>
      </c>
      <c r="AA2" s="24">
        <v>2014</v>
      </c>
      <c r="AB2" s="24">
        <v>2015</v>
      </c>
      <c r="AC2" s="24">
        <v>2016</v>
      </c>
      <c r="AD2" s="24">
        <v>2017</v>
      </c>
      <c r="AE2" s="24">
        <v>2018</v>
      </c>
      <c r="AF2" s="24">
        <v>2019</v>
      </c>
      <c r="AG2" s="24">
        <v>2020</v>
      </c>
      <c r="AH2" s="24">
        <v>2021</v>
      </c>
      <c r="AI2" s="24">
        <v>2022</v>
      </c>
      <c r="AJ2" s="24">
        <v>2023</v>
      </c>
      <c r="AK2" s="24">
        <v>2024</v>
      </c>
      <c r="AL2" s="24">
        <v>2025</v>
      </c>
      <c r="AM2" s="24">
        <v>2026</v>
      </c>
      <c r="AN2" s="24">
        <v>2027</v>
      </c>
      <c r="AO2" s="24">
        <v>2028</v>
      </c>
      <c r="AP2" s="24">
        <v>2029</v>
      </c>
      <c r="AQ2" s="24">
        <v>2030</v>
      </c>
      <c r="AR2" s="24">
        <v>2031</v>
      </c>
      <c r="AS2" s="24">
        <v>2032</v>
      </c>
      <c r="AT2" s="24">
        <v>2033</v>
      </c>
      <c r="AU2" s="24">
        <v>2034</v>
      </c>
      <c r="AV2" s="24">
        <v>2035</v>
      </c>
      <c r="AW2" s="24">
        <v>2036</v>
      </c>
      <c r="AX2" s="24">
        <v>2037</v>
      </c>
      <c r="AY2" s="24">
        <v>2038</v>
      </c>
      <c r="AZ2" s="24">
        <v>2039</v>
      </c>
      <c r="BA2" s="24">
        <v>2040</v>
      </c>
      <c r="BB2" s="24">
        <v>2041</v>
      </c>
      <c r="BC2" s="24">
        <v>2042</v>
      </c>
      <c r="BD2" s="24">
        <v>2043</v>
      </c>
      <c r="BE2" s="24">
        <v>2044</v>
      </c>
      <c r="BF2" s="24">
        <v>2045</v>
      </c>
      <c r="BG2" s="24">
        <v>2046</v>
      </c>
      <c r="BH2" s="24">
        <v>2047</v>
      </c>
      <c r="BI2" s="24">
        <v>2048</v>
      </c>
      <c r="BJ2" s="24">
        <v>2049</v>
      </c>
      <c r="BK2" s="24">
        <v>2050</v>
      </c>
    </row>
    <row r="3" spans="1:63" s="33" customFormat="1" ht="14.45" customHeight="1" x14ac:dyDescent="0.25">
      <c r="A3" s="22" t="s">
        <v>70</v>
      </c>
      <c r="B3" s="2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s="77" customFormat="1" ht="14.45" customHeight="1" x14ac:dyDescent="0.25">
      <c r="A4" s="28" t="s">
        <v>64</v>
      </c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s="77" customFormat="1" ht="14.45" customHeight="1" x14ac:dyDescent="0.25">
      <c r="A5" s="72" t="s">
        <v>17</v>
      </c>
      <c r="B5" s="317" t="s">
        <v>78</v>
      </c>
      <c r="C5" s="72">
        <v>1840.5352995466569</v>
      </c>
      <c r="D5" s="72">
        <v>1755.335108532259</v>
      </c>
      <c r="E5" s="72">
        <v>1899.1014382950552</v>
      </c>
      <c r="F5" s="72">
        <v>2003.8095005321009</v>
      </c>
      <c r="G5" s="72">
        <v>1952.6511870313532</v>
      </c>
      <c r="H5" s="72">
        <v>2057.1961571810225</v>
      </c>
      <c r="I5" s="72">
        <v>2112.639715957645</v>
      </c>
      <c r="J5" s="72">
        <v>2152.5512528518962</v>
      </c>
      <c r="K5" s="72">
        <v>2146.1529634965468</v>
      </c>
      <c r="L5" s="72">
        <v>2202.5601642520787</v>
      </c>
      <c r="M5" s="72">
        <v>2184.771865128987</v>
      </c>
      <c r="N5" s="72">
        <v>2073.5588255178436</v>
      </c>
      <c r="O5" s="72">
        <v>2183.494935445266</v>
      </c>
      <c r="P5" s="72">
        <v>2172.6422741818928</v>
      </c>
      <c r="Q5" s="72">
        <v>2271.4947534073167</v>
      </c>
      <c r="R5" s="72">
        <v>2158.3527560613279</v>
      </c>
      <c r="S5" s="72">
        <v>2221.7110075095407</v>
      </c>
      <c r="T5" s="72">
        <v>2363.0039799923011</v>
      </c>
      <c r="U5" s="72">
        <v>2234.8797440649946</v>
      </c>
      <c r="V5" s="72">
        <v>2136.9971512797724</v>
      </c>
      <c r="W5" s="72">
        <v>2026.695874270747</v>
      </c>
      <c r="X5" s="72">
        <v>1905.0338893022497</v>
      </c>
      <c r="Y5" s="72">
        <v>1855.8864982457687</v>
      </c>
      <c r="Z5" s="72">
        <v>1820.5179932432948</v>
      </c>
      <c r="AA5" s="72">
        <v>1808.9092314111329</v>
      </c>
      <c r="AB5" s="72">
        <v>1853.7523009041695</v>
      </c>
      <c r="AC5" s="72">
        <v>1828.906346724636</v>
      </c>
      <c r="AD5" s="72">
        <v>1870.242838782339</v>
      </c>
      <c r="AE5" s="72">
        <v>1911.1675246940824</v>
      </c>
      <c r="AF5" s="72">
        <v>1853.9898155738051</v>
      </c>
      <c r="AG5" s="72">
        <v>1663.7874141366437</v>
      </c>
      <c r="AH5" s="72">
        <v>1766.8857585528001</v>
      </c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</row>
    <row r="6" spans="1:63" s="77" customFormat="1" ht="14.45" customHeight="1" x14ac:dyDescent="0.25">
      <c r="A6" s="72" t="s">
        <v>23</v>
      </c>
      <c r="B6" s="317" t="s">
        <v>78</v>
      </c>
      <c r="C6" s="72">
        <v>902.66351948553131</v>
      </c>
      <c r="D6" s="72">
        <v>790.99301518238508</v>
      </c>
      <c r="E6" s="72">
        <v>585.00557286376284</v>
      </c>
      <c r="F6" s="72">
        <v>551.64268647422784</v>
      </c>
      <c r="G6" s="72">
        <v>520.88600439556512</v>
      </c>
      <c r="H6" s="72">
        <v>553.0247721540095</v>
      </c>
      <c r="I6" s="72">
        <v>530.11203055518104</v>
      </c>
      <c r="J6" s="72">
        <v>649.00880519290865</v>
      </c>
      <c r="K6" s="72">
        <v>785.20142784251811</v>
      </c>
      <c r="L6" s="72">
        <v>938.98493281143328</v>
      </c>
      <c r="M6" s="72">
        <v>991.79117217565522</v>
      </c>
      <c r="N6" s="72">
        <v>990.99381268387333</v>
      </c>
      <c r="O6" s="72">
        <v>978.94549100405743</v>
      </c>
      <c r="P6" s="72">
        <v>966.74816222590812</v>
      </c>
      <c r="Q6" s="72">
        <v>974.79406518274561</v>
      </c>
      <c r="R6" s="72">
        <v>950.44979283072109</v>
      </c>
      <c r="S6" s="72">
        <v>1394.3582981910386</v>
      </c>
      <c r="T6" s="72">
        <v>1538.48252786028</v>
      </c>
      <c r="U6" s="72">
        <v>2052.8364877068361</v>
      </c>
      <c r="V6" s="72">
        <v>1869.1157471816</v>
      </c>
      <c r="W6" s="72">
        <v>1898.797889665442</v>
      </c>
      <c r="X6" s="72">
        <v>1829.2487131465182</v>
      </c>
      <c r="Y6" s="72">
        <v>1897.7396297035607</v>
      </c>
      <c r="Z6" s="72">
        <v>1946.3130454410489</v>
      </c>
      <c r="AA6" s="72">
        <v>1921.1721696381769</v>
      </c>
      <c r="AB6" s="72">
        <v>1970.2418277771571</v>
      </c>
      <c r="AC6" s="72">
        <v>1953.282587732604</v>
      </c>
      <c r="AD6" s="72">
        <v>1999.8954173247787</v>
      </c>
      <c r="AE6" s="72">
        <v>2041.2673408589849</v>
      </c>
      <c r="AF6" s="72">
        <v>2007.3316034894749</v>
      </c>
      <c r="AG6" s="72">
        <v>1974.6109051977671</v>
      </c>
      <c r="AH6" s="72">
        <v>2006.8040152680362</v>
      </c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</row>
    <row r="7" spans="1:63" s="77" customFormat="1" ht="14.45" customHeight="1" x14ac:dyDescent="0.25">
      <c r="A7" s="72" t="s">
        <v>9</v>
      </c>
      <c r="B7" s="317" t="s">
        <v>78</v>
      </c>
      <c r="C7" s="72">
        <v>695.25248359930379</v>
      </c>
      <c r="D7" s="72">
        <v>677.10672066209634</v>
      </c>
      <c r="E7" s="72">
        <v>658.73027289903428</v>
      </c>
      <c r="F7" s="72">
        <v>659.63639452154177</v>
      </c>
      <c r="G7" s="72">
        <v>663.25649518013677</v>
      </c>
      <c r="H7" s="72">
        <v>643.4547949743926</v>
      </c>
      <c r="I7" s="72">
        <v>656.316909596644</v>
      </c>
      <c r="J7" s="72">
        <v>647.84502857279392</v>
      </c>
      <c r="K7" s="72">
        <v>660.09980023000367</v>
      </c>
      <c r="L7" s="72">
        <v>657.70587186419027</v>
      </c>
      <c r="M7" s="72">
        <v>641.39667297968447</v>
      </c>
      <c r="N7" s="72">
        <v>639.83826732640568</v>
      </c>
      <c r="O7" s="72">
        <v>622.73427730155686</v>
      </c>
      <c r="P7" s="72">
        <v>614.97187474856526</v>
      </c>
      <c r="Q7" s="72">
        <v>608.96535730982532</v>
      </c>
      <c r="R7" s="72">
        <v>610.78114923114538</v>
      </c>
      <c r="S7" s="72">
        <v>636.32857206226208</v>
      </c>
      <c r="T7" s="72">
        <v>652.37989330680921</v>
      </c>
      <c r="U7" s="72">
        <v>669.18393746210143</v>
      </c>
      <c r="V7" s="72">
        <v>658.48658106477239</v>
      </c>
      <c r="W7" s="72">
        <v>646.36999037064732</v>
      </c>
      <c r="X7" s="72">
        <v>644.46114878873925</v>
      </c>
      <c r="Y7" s="72">
        <v>640.7161661137053</v>
      </c>
      <c r="Z7" s="72">
        <v>624.96953855339348</v>
      </c>
      <c r="AA7" s="72">
        <v>668.28164369658623</v>
      </c>
      <c r="AB7" s="72">
        <v>659.22725948199002</v>
      </c>
      <c r="AC7" s="72">
        <v>658.72725584813452</v>
      </c>
      <c r="AD7" s="72">
        <v>659.5847837943553</v>
      </c>
      <c r="AE7" s="72">
        <v>637.77419921119576</v>
      </c>
      <c r="AF7" s="72">
        <v>621.46596325216376</v>
      </c>
      <c r="AG7" s="72">
        <v>617.00931408045869</v>
      </c>
      <c r="AH7" s="72">
        <v>620.07141185378475</v>
      </c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</row>
    <row r="8" spans="1:63" s="77" customFormat="1" ht="14.45" customHeight="1" x14ac:dyDescent="0.25">
      <c r="A8" s="72" t="s">
        <v>66</v>
      </c>
      <c r="B8" s="317" t="s">
        <v>78</v>
      </c>
      <c r="C8" s="72">
        <v>9609.6004528933481</v>
      </c>
      <c r="D8" s="72">
        <v>9617.4355736939378</v>
      </c>
      <c r="E8" s="72">
        <v>9609.4800572095119</v>
      </c>
      <c r="F8" s="72">
        <v>9602.6781818855197</v>
      </c>
      <c r="G8" s="72">
        <v>9597.9787384292322</v>
      </c>
      <c r="H8" s="72">
        <v>9587.1614890733144</v>
      </c>
      <c r="I8" s="72">
        <v>9584.1772362579231</v>
      </c>
      <c r="J8" s="72">
        <v>9582.2169243728931</v>
      </c>
      <c r="K8" s="72">
        <v>9584.8233034895948</v>
      </c>
      <c r="L8" s="72">
        <v>9593.181554374396</v>
      </c>
      <c r="M8" s="72">
        <v>9603.8131229502069</v>
      </c>
      <c r="N8" s="72">
        <v>9616.464812572427</v>
      </c>
      <c r="O8" s="72">
        <v>9633.8312480336863</v>
      </c>
      <c r="P8" s="72">
        <v>9633.4451253589541</v>
      </c>
      <c r="Q8" s="72">
        <v>9634.8306010200067</v>
      </c>
      <c r="R8" s="72">
        <v>9635.3395763794288</v>
      </c>
      <c r="S8" s="72">
        <v>9698.2890895655109</v>
      </c>
      <c r="T8" s="72">
        <v>9602.0133866501692</v>
      </c>
      <c r="U8" s="72">
        <v>9642.5852801346937</v>
      </c>
      <c r="V8" s="72">
        <v>9632.9253070605064</v>
      </c>
      <c r="W8" s="72">
        <v>9596.2359399262714</v>
      </c>
      <c r="X8" s="72">
        <v>9569.411760904095</v>
      </c>
      <c r="Y8" s="72">
        <v>9563.1011964686841</v>
      </c>
      <c r="Z8" s="72">
        <v>9549.5028908710137</v>
      </c>
      <c r="AA8" s="72">
        <v>9529.0723309977056</v>
      </c>
      <c r="AB8" s="72">
        <v>9505.8491517526509</v>
      </c>
      <c r="AC8" s="72">
        <v>9476.4526394273234</v>
      </c>
      <c r="AD8" s="72">
        <v>9436.2715248631866</v>
      </c>
      <c r="AE8" s="72">
        <v>9409.7079341230492</v>
      </c>
      <c r="AF8" s="72">
        <v>9410.3332836944865</v>
      </c>
      <c r="AG8" s="72">
        <v>9420.7806043339006</v>
      </c>
      <c r="AH8" s="72">
        <v>9397.8302209660942</v>
      </c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</row>
    <row r="9" spans="1:63" s="77" customFormat="1" ht="14.45" customHeight="1" x14ac:dyDescent="0.25">
      <c r="A9" s="72" t="s">
        <v>13</v>
      </c>
      <c r="B9" s="317" t="s">
        <v>78</v>
      </c>
      <c r="C9" s="72">
        <v>243.59365544826829</v>
      </c>
      <c r="D9" s="72">
        <v>252.35512434595984</v>
      </c>
      <c r="E9" s="72">
        <v>266.28182735746697</v>
      </c>
      <c r="F9" s="72">
        <v>281.3272631827316</v>
      </c>
      <c r="G9" s="72">
        <v>287.61649921161961</v>
      </c>
      <c r="H9" s="72">
        <v>301.01491823435111</v>
      </c>
      <c r="I9" s="72">
        <v>316.73940902580125</v>
      </c>
      <c r="J9" s="72">
        <v>325.06067594621646</v>
      </c>
      <c r="K9" s="72">
        <v>315.90907208403848</v>
      </c>
      <c r="L9" s="72">
        <v>323.88144835992046</v>
      </c>
      <c r="M9" s="72">
        <v>336.26888265388243</v>
      </c>
      <c r="N9" s="72">
        <v>345.34350217548638</v>
      </c>
      <c r="O9" s="72">
        <v>358.73668602302962</v>
      </c>
      <c r="P9" s="72">
        <v>352.50680322052841</v>
      </c>
      <c r="Q9" s="72">
        <v>355.6637195140222</v>
      </c>
      <c r="R9" s="72">
        <v>339.75626009870632</v>
      </c>
      <c r="S9" s="72">
        <v>367.02059730863004</v>
      </c>
      <c r="T9" s="72">
        <v>370.45165802075758</v>
      </c>
      <c r="U9" s="72">
        <v>350.90038557612746</v>
      </c>
      <c r="V9" s="72">
        <v>336.90461329107382</v>
      </c>
      <c r="W9" s="72">
        <v>334.48759101370166</v>
      </c>
      <c r="X9" s="72">
        <v>313.50346885682939</v>
      </c>
      <c r="Y9" s="72">
        <v>292.55778996720062</v>
      </c>
      <c r="Z9" s="72">
        <v>302.87154866051031</v>
      </c>
      <c r="AA9" s="72">
        <v>289.15228359606715</v>
      </c>
      <c r="AB9" s="72">
        <v>289.48694752742165</v>
      </c>
      <c r="AC9" s="72">
        <v>274.62090570049247</v>
      </c>
      <c r="AD9" s="72">
        <v>269.97613694534391</v>
      </c>
      <c r="AE9" s="72">
        <v>280.20493539870802</v>
      </c>
      <c r="AF9" s="72">
        <v>241.11069998053449</v>
      </c>
      <c r="AG9" s="72">
        <v>265.65163558303732</v>
      </c>
      <c r="AH9" s="72">
        <v>268.4783319399661</v>
      </c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</row>
    <row r="10" spans="1:63" s="83" customFormat="1" ht="14.45" customHeight="1" x14ac:dyDescent="0.25">
      <c r="A10" s="73" t="s">
        <v>56</v>
      </c>
      <c r="B10" s="318" t="s">
        <v>89</v>
      </c>
      <c r="C10" s="73">
        <v>13291.645410973109</v>
      </c>
      <c r="D10" s="73">
        <v>13093.225542416638</v>
      </c>
      <c r="E10" s="73">
        <v>13018.599168624831</v>
      </c>
      <c r="F10" s="73">
        <v>13099.094026596122</v>
      </c>
      <c r="G10" s="73">
        <v>13022.388924247907</v>
      </c>
      <c r="H10" s="73">
        <v>13141.85213161709</v>
      </c>
      <c r="I10" s="73">
        <v>13199.985301393193</v>
      </c>
      <c r="J10" s="73">
        <v>13356.682686936709</v>
      </c>
      <c r="K10" s="73">
        <v>13492.186567142702</v>
      </c>
      <c r="L10" s="73">
        <v>13716.313971662017</v>
      </c>
      <c r="M10" s="73">
        <v>13758.041715888416</v>
      </c>
      <c r="N10" s="73">
        <v>13666.199220276036</v>
      </c>
      <c r="O10" s="73">
        <v>13777.742637807596</v>
      </c>
      <c r="P10" s="73">
        <v>13740.31423973585</v>
      </c>
      <c r="Q10" s="73">
        <v>13845.748496433918</v>
      </c>
      <c r="R10" s="73">
        <v>13694.67953460133</v>
      </c>
      <c r="S10" s="73">
        <v>14317.707564636983</v>
      </c>
      <c r="T10" s="73">
        <v>14526.331445830318</v>
      </c>
      <c r="U10" s="73">
        <v>14950.385834944753</v>
      </c>
      <c r="V10" s="73">
        <v>14634.429399877725</v>
      </c>
      <c r="W10" s="73">
        <v>14502.587285246809</v>
      </c>
      <c r="X10" s="73">
        <v>14261.658980998433</v>
      </c>
      <c r="Y10" s="73">
        <v>14250.001280498918</v>
      </c>
      <c r="Z10" s="73">
        <v>14244.175016769263</v>
      </c>
      <c r="AA10" s="73">
        <v>14216.587659339668</v>
      </c>
      <c r="AB10" s="73">
        <v>14278.557487443388</v>
      </c>
      <c r="AC10" s="73">
        <v>14191.989735433192</v>
      </c>
      <c r="AD10" s="73">
        <v>14235.970701710005</v>
      </c>
      <c r="AE10" s="73">
        <v>14280.12193428602</v>
      </c>
      <c r="AF10" s="73">
        <v>14134.231365990465</v>
      </c>
      <c r="AG10" s="73">
        <v>13941.839873331808</v>
      </c>
      <c r="AH10" s="73">
        <v>14060.069738580682</v>
      </c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</row>
    <row r="11" spans="1:63" s="83" customFormat="1" ht="14.45" customHeight="1" x14ac:dyDescent="0.25">
      <c r="A11" s="73" t="s">
        <v>55</v>
      </c>
      <c r="B11" s="318" t="s">
        <v>89</v>
      </c>
      <c r="C11" s="73">
        <f>C10-C8</f>
        <v>3682.0449580797613</v>
      </c>
      <c r="D11" s="73">
        <f t="shared" ref="D11:AH11" si="0">D10-D8</f>
        <v>3475.7899687227</v>
      </c>
      <c r="E11" s="73">
        <f t="shared" si="0"/>
        <v>3409.1191114153189</v>
      </c>
      <c r="F11" s="73">
        <f t="shared" si="0"/>
        <v>3496.415844710602</v>
      </c>
      <c r="G11" s="73">
        <f t="shared" si="0"/>
        <v>3424.410185818675</v>
      </c>
      <c r="H11" s="73">
        <f t="shared" si="0"/>
        <v>3554.6906425437755</v>
      </c>
      <c r="I11" s="73">
        <f t="shared" si="0"/>
        <v>3615.8080651352702</v>
      </c>
      <c r="J11" s="73">
        <f t="shared" si="0"/>
        <v>3774.4657625638156</v>
      </c>
      <c r="K11" s="73">
        <f t="shared" si="0"/>
        <v>3907.3632636531074</v>
      </c>
      <c r="L11" s="73">
        <f t="shared" si="0"/>
        <v>4123.1324172876211</v>
      </c>
      <c r="M11" s="73">
        <f t="shared" si="0"/>
        <v>4154.2285929382087</v>
      </c>
      <c r="N11" s="73">
        <f t="shared" si="0"/>
        <v>4049.7344077036087</v>
      </c>
      <c r="O11" s="73">
        <f t="shared" si="0"/>
        <v>4143.9113897739098</v>
      </c>
      <c r="P11" s="73">
        <f t="shared" si="0"/>
        <v>4106.8691143768956</v>
      </c>
      <c r="Q11" s="73">
        <f t="shared" si="0"/>
        <v>4210.9178954139115</v>
      </c>
      <c r="R11" s="73">
        <f t="shared" si="0"/>
        <v>4059.3399582219008</v>
      </c>
      <c r="S11" s="73">
        <f t="shared" si="0"/>
        <v>4619.4184750714721</v>
      </c>
      <c r="T11" s="73">
        <f t="shared" si="0"/>
        <v>4924.3180591801483</v>
      </c>
      <c r="U11" s="73">
        <f t="shared" si="0"/>
        <v>5307.8005548100591</v>
      </c>
      <c r="V11" s="73">
        <f t="shared" si="0"/>
        <v>5001.5040928172184</v>
      </c>
      <c r="W11" s="73">
        <f t="shared" si="0"/>
        <v>4906.3513453205378</v>
      </c>
      <c r="X11" s="73">
        <f t="shared" si="0"/>
        <v>4692.2472200943375</v>
      </c>
      <c r="Y11" s="73">
        <f t="shared" si="0"/>
        <v>4686.9000840302342</v>
      </c>
      <c r="Z11" s="73">
        <f t="shared" si="0"/>
        <v>4694.6721258982489</v>
      </c>
      <c r="AA11" s="73">
        <f t="shared" si="0"/>
        <v>4687.5153283419622</v>
      </c>
      <c r="AB11" s="73">
        <f t="shared" si="0"/>
        <v>4772.7083356907369</v>
      </c>
      <c r="AC11" s="73">
        <f t="shared" si="0"/>
        <v>4715.5370960058681</v>
      </c>
      <c r="AD11" s="73">
        <f t="shared" si="0"/>
        <v>4799.6991768468179</v>
      </c>
      <c r="AE11" s="73">
        <f t="shared" si="0"/>
        <v>4870.4140001629712</v>
      </c>
      <c r="AF11" s="73">
        <f t="shared" si="0"/>
        <v>4723.8980822959784</v>
      </c>
      <c r="AG11" s="73">
        <f t="shared" si="0"/>
        <v>4521.0592689979076</v>
      </c>
      <c r="AH11" s="73">
        <f t="shared" si="0"/>
        <v>4662.2395176145874</v>
      </c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</row>
    <row r="12" spans="1:63" s="77" customFormat="1" ht="14.45" customHeight="1" x14ac:dyDescent="0.25">
      <c r="A12" s="28" t="s">
        <v>170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</row>
    <row r="13" spans="1:63" s="3" customFormat="1" ht="16.5" customHeight="1" x14ac:dyDescent="0.25">
      <c r="A13" s="72" t="s">
        <v>17</v>
      </c>
      <c r="B13" s="317" t="s">
        <v>78</v>
      </c>
      <c r="C13" s="78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>
        <v>1766.8857585528001</v>
      </c>
      <c r="AI13" s="72">
        <v>1973.0149280071741</v>
      </c>
      <c r="AJ13" s="72">
        <v>1837.2786571146157</v>
      </c>
      <c r="AK13" s="72">
        <v>1816.7109226901816</v>
      </c>
      <c r="AL13" s="72">
        <v>1760.9840293000134</v>
      </c>
      <c r="AM13" s="72">
        <v>1706.3254865817262</v>
      </c>
      <c r="AN13" s="72">
        <v>1652.4821417208477</v>
      </c>
      <c r="AO13" s="72">
        <v>1587.1279218790751</v>
      </c>
      <c r="AP13" s="72">
        <v>1537.6057017160547</v>
      </c>
      <c r="AQ13" s="72">
        <v>1475.4279668902752</v>
      </c>
      <c r="AR13" s="72">
        <v>1428.0301928036304</v>
      </c>
      <c r="AS13" s="72">
        <v>1378.6071215340498</v>
      </c>
      <c r="AT13" s="72">
        <v>1325.8337329711192</v>
      </c>
      <c r="AU13" s="72">
        <v>1269.3594223522932</v>
      </c>
      <c r="AV13" s="72">
        <v>1209.3545553020856</v>
      </c>
      <c r="AW13" s="72">
        <v>1146.4639796030631</v>
      </c>
      <c r="AX13" s="72">
        <v>1080.6999053868733</v>
      </c>
      <c r="AY13" s="72">
        <v>1012.9317286683009</v>
      </c>
      <c r="AZ13" s="72">
        <v>943.83195441930059</v>
      </c>
      <c r="BA13" s="72">
        <v>873.77384241248262</v>
      </c>
      <c r="BB13" s="72">
        <v>804.01733252383315</v>
      </c>
      <c r="BC13" s="72">
        <v>734.53351973025042</v>
      </c>
      <c r="BD13" s="72">
        <v>665.89865000791872</v>
      </c>
      <c r="BE13" s="72">
        <v>602.35238751693964</v>
      </c>
      <c r="BF13" s="72">
        <v>569.14506505475572</v>
      </c>
      <c r="BG13" s="72">
        <v>535.73082670668327</v>
      </c>
      <c r="BH13" s="72">
        <v>502.4298905476507</v>
      </c>
      <c r="BI13" s="72">
        <v>469.30891102331691</v>
      </c>
      <c r="BJ13" s="72">
        <v>436.53763839385772</v>
      </c>
      <c r="BK13" s="72">
        <v>408.96367364501759</v>
      </c>
    </row>
    <row r="14" spans="1:63" s="3" customFormat="1" x14ac:dyDescent="0.25">
      <c r="A14" s="72" t="s">
        <v>23</v>
      </c>
      <c r="B14" s="317" t="s">
        <v>78</v>
      </c>
      <c r="C14" s="78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>
        <v>2006.8040152680362</v>
      </c>
      <c r="AI14" s="72">
        <v>2038.0600884620576</v>
      </c>
      <c r="AJ14" s="72">
        <v>2082.7615410334097</v>
      </c>
      <c r="AK14" s="72">
        <v>2075.1242093825408</v>
      </c>
      <c r="AL14" s="72">
        <v>2062.9897406133332</v>
      </c>
      <c r="AM14" s="72">
        <v>2035.5718764041583</v>
      </c>
      <c r="AN14" s="72">
        <v>2032.6138895943971</v>
      </c>
      <c r="AO14" s="72">
        <v>1982.2291217959598</v>
      </c>
      <c r="AP14" s="72">
        <v>1964.0233856041425</v>
      </c>
      <c r="AQ14" s="72">
        <v>1969.8622189551897</v>
      </c>
      <c r="AR14" s="72">
        <v>1939.6444478488252</v>
      </c>
      <c r="AS14" s="72">
        <v>1934.120171834335</v>
      </c>
      <c r="AT14" s="72">
        <v>1933.0183947166317</v>
      </c>
      <c r="AU14" s="72">
        <v>1906.6015547063471</v>
      </c>
      <c r="AV14" s="72">
        <v>1893.2291999971183</v>
      </c>
      <c r="AW14" s="72">
        <v>1892.8917487137628</v>
      </c>
      <c r="AX14" s="72">
        <v>1887.4973041709563</v>
      </c>
      <c r="AY14" s="72">
        <v>1880.8500737255988</v>
      </c>
      <c r="AZ14" s="72">
        <v>1874.3280343916235</v>
      </c>
      <c r="BA14" s="72">
        <v>1871.4045742649359</v>
      </c>
      <c r="BB14" s="72">
        <v>1865.6964616765247</v>
      </c>
      <c r="BC14" s="72">
        <v>1858.4542011976562</v>
      </c>
      <c r="BD14" s="72">
        <v>1851.8395999066329</v>
      </c>
      <c r="BE14" s="72">
        <v>1845.0383509403578</v>
      </c>
      <c r="BF14" s="72">
        <v>1838.154716197007</v>
      </c>
      <c r="BG14" s="72">
        <v>1833.1340063537368</v>
      </c>
      <c r="BH14" s="72">
        <v>1828.8617697208051</v>
      </c>
      <c r="BI14" s="72">
        <v>1823.1769815443633</v>
      </c>
      <c r="BJ14" s="72">
        <v>1816.6080361118693</v>
      </c>
      <c r="BK14" s="72">
        <v>1811.5962444496824</v>
      </c>
    </row>
    <row r="15" spans="1:63" s="3" customFormat="1" x14ac:dyDescent="0.25">
      <c r="A15" s="72" t="s">
        <v>9</v>
      </c>
      <c r="B15" s="317" t="s">
        <v>78</v>
      </c>
      <c r="C15" s="78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>
        <v>620.07141185378475</v>
      </c>
      <c r="AI15" s="72">
        <v>618.06464907294719</v>
      </c>
      <c r="AJ15" s="72">
        <v>616.39831710833482</v>
      </c>
      <c r="AK15" s="72">
        <v>614.69759666258028</v>
      </c>
      <c r="AL15" s="72">
        <v>613.08986865902057</v>
      </c>
      <c r="AM15" s="72">
        <v>611.70437985317403</v>
      </c>
      <c r="AN15" s="72">
        <v>610.32891865286149</v>
      </c>
      <c r="AO15" s="72">
        <v>608.90815828990878</v>
      </c>
      <c r="AP15" s="72">
        <v>607.10936410686543</v>
      </c>
      <c r="AQ15" s="72">
        <v>605.31150017100072</v>
      </c>
      <c r="AR15" s="72">
        <v>603.51460835762362</v>
      </c>
      <c r="AS15" s="72">
        <v>601.71872964489103</v>
      </c>
      <c r="AT15" s="72">
        <v>599.92390413424437</v>
      </c>
      <c r="AU15" s="72">
        <v>598.13017107048813</v>
      </c>
      <c r="AV15" s="72">
        <v>596.33756886150888</v>
      </c>
      <c r="AW15" s="72">
        <v>594.54613509762487</v>
      </c>
      <c r="AX15" s="72">
        <v>592.75590657056568</v>
      </c>
      <c r="AY15" s="72">
        <v>590.96691929208237</v>
      </c>
      <c r="AZ15" s="72">
        <v>589.17920851218764</v>
      </c>
      <c r="BA15" s="72">
        <v>587.39280873702444</v>
      </c>
      <c r="BB15" s="72">
        <v>585.60776543490931</v>
      </c>
      <c r="BC15" s="72">
        <v>583.82409063782529</v>
      </c>
      <c r="BD15" s="72">
        <v>582.04182607467146</v>
      </c>
      <c r="BE15" s="72">
        <v>580.26100344744873</v>
      </c>
      <c r="BF15" s="72">
        <v>578.48165379814509</v>
      </c>
      <c r="BG15" s="72">
        <v>576.70380752442964</v>
      </c>
      <c r="BH15" s="72">
        <v>574.92749439499437</v>
      </c>
      <c r="BI15" s="72">
        <v>573.15274356456064</v>
      </c>
      <c r="BJ15" s="72">
        <v>571.3795835885312</v>
      </c>
      <c r="BK15" s="72">
        <v>569.60804243731798</v>
      </c>
    </row>
    <row r="16" spans="1:63" s="3" customFormat="1" x14ac:dyDescent="0.25">
      <c r="A16" s="72" t="s">
        <v>57</v>
      </c>
      <c r="B16" s="317" t="s">
        <v>78</v>
      </c>
      <c r="C16" s="78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>
        <v>9397.8302209660942</v>
      </c>
      <c r="AI16" s="72">
        <v>9371.6006168717067</v>
      </c>
      <c r="AJ16" s="72">
        <v>9338.7263425041365</v>
      </c>
      <c r="AK16" s="72">
        <v>9306.3930402814622</v>
      </c>
      <c r="AL16" s="72">
        <v>9278.6306080431968</v>
      </c>
      <c r="AM16" s="72">
        <v>9248.8030064455616</v>
      </c>
      <c r="AN16" s="72">
        <v>9217.008336533816</v>
      </c>
      <c r="AO16" s="72">
        <v>9189.9982075036532</v>
      </c>
      <c r="AP16" s="72">
        <v>9160.9609680692192</v>
      </c>
      <c r="AQ16" s="72">
        <v>9135.0086536594536</v>
      </c>
      <c r="AR16" s="72">
        <v>9107.3129645309509</v>
      </c>
      <c r="AS16" s="72">
        <v>9080.8075533942028</v>
      </c>
      <c r="AT16" s="72">
        <v>9050.5044309328787</v>
      </c>
      <c r="AU16" s="72">
        <v>9027.0563921907651</v>
      </c>
      <c r="AV16" s="72">
        <v>9013.8358959638153</v>
      </c>
      <c r="AW16" s="72">
        <v>8998.8342472633376</v>
      </c>
      <c r="AX16" s="72">
        <v>8985.8978684516878</v>
      </c>
      <c r="AY16" s="72">
        <v>9007.3669774009068</v>
      </c>
      <c r="AZ16" s="72">
        <v>8993.6152509661006</v>
      </c>
      <c r="BA16" s="72">
        <v>8982.7896622255994</v>
      </c>
      <c r="BB16" s="72">
        <v>8971.5839153234938</v>
      </c>
      <c r="BC16" s="72">
        <v>8953.6835236668139</v>
      </c>
      <c r="BD16" s="72">
        <v>8932.368567562773</v>
      </c>
      <c r="BE16" s="72">
        <v>8902.3617018376444</v>
      </c>
      <c r="BF16" s="72">
        <v>8885.1345808428778</v>
      </c>
      <c r="BG16" s="72">
        <v>8856.5733789720707</v>
      </c>
      <c r="BH16" s="72">
        <v>8829.4401401026898</v>
      </c>
      <c r="BI16" s="72">
        <v>8807.3356324188026</v>
      </c>
      <c r="BJ16" s="72">
        <v>8785.1094667672878</v>
      </c>
      <c r="BK16" s="72">
        <v>8746.0944091349902</v>
      </c>
    </row>
    <row r="17" spans="1:64" s="3" customFormat="1" x14ac:dyDescent="0.25">
      <c r="A17" s="72" t="s">
        <v>13</v>
      </c>
      <c r="B17" s="317" t="s">
        <v>78</v>
      </c>
      <c r="C17" s="7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>
        <v>268.4783319399661</v>
      </c>
      <c r="AI17" s="72">
        <v>262.33386486538268</v>
      </c>
      <c r="AJ17" s="72">
        <v>256.71593981626711</v>
      </c>
      <c r="AK17" s="72">
        <v>252.8547064292635</v>
      </c>
      <c r="AL17" s="72">
        <v>242.68196711848873</v>
      </c>
      <c r="AM17" s="72">
        <v>233.28514995271897</v>
      </c>
      <c r="AN17" s="72">
        <v>225.13462810646271</v>
      </c>
      <c r="AO17" s="72">
        <v>222.34855001488884</v>
      </c>
      <c r="AP17" s="72">
        <v>222.97436987487913</v>
      </c>
      <c r="AQ17" s="72">
        <v>223.18963691704556</v>
      </c>
      <c r="AR17" s="72">
        <v>217.05498209325538</v>
      </c>
      <c r="AS17" s="72">
        <v>215.43492306594166</v>
      </c>
      <c r="AT17" s="72">
        <v>214.40736274851534</v>
      </c>
      <c r="AU17" s="72">
        <v>213.90117825996876</v>
      </c>
      <c r="AV17" s="72">
        <v>213.85027929831193</v>
      </c>
      <c r="AW17" s="72">
        <v>213.95994201240299</v>
      </c>
      <c r="AX17" s="72">
        <v>210.75587920733392</v>
      </c>
      <c r="AY17" s="72">
        <v>207.86530678606741</v>
      </c>
      <c r="AZ17" s="72">
        <v>205.25337818924035</v>
      </c>
      <c r="BA17" s="72">
        <v>202.88776184421505</v>
      </c>
      <c r="BB17" s="72">
        <v>200.7814995061903</v>
      </c>
      <c r="BC17" s="72">
        <v>198.87046521122886</v>
      </c>
      <c r="BD17" s="72">
        <v>197.13266077822448</v>
      </c>
      <c r="BE17" s="72">
        <v>195.55123450986997</v>
      </c>
      <c r="BF17" s="72">
        <v>194.10996285276593</v>
      </c>
      <c r="BG17" s="72">
        <v>192.79505975960132</v>
      </c>
      <c r="BH17" s="72">
        <v>191.59470111309184</v>
      </c>
      <c r="BI17" s="72">
        <v>190.50020221322507</v>
      </c>
      <c r="BJ17" s="72">
        <v>189.50071478215807</v>
      </c>
      <c r="BK17" s="72">
        <v>188.59130834147692</v>
      </c>
    </row>
    <row r="18" spans="1:64" s="2" customFormat="1" x14ac:dyDescent="0.25">
      <c r="A18" s="73" t="s">
        <v>56</v>
      </c>
      <c r="B18" s="318" t="s">
        <v>89</v>
      </c>
      <c r="C18" s="27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>
        <v>14060.069738580682</v>
      </c>
      <c r="AI18" s="73">
        <v>14263.074147279267</v>
      </c>
      <c r="AJ18" s="73">
        <v>14131.880797576765</v>
      </c>
      <c r="AK18" s="73">
        <v>14065.780475446029</v>
      </c>
      <c r="AL18" s="73">
        <v>13958.376213734053</v>
      </c>
      <c r="AM18" s="73">
        <v>13835.689899237339</v>
      </c>
      <c r="AN18" s="73">
        <v>13737.567914608386</v>
      </c>
      <c r="AO18" s="73">
        <v>13590.611959483485</v>
      </c>
      <c r="AP18" s="73">
        <v>13492.673789371162</v>
      </c>
      <c r="AQ18" s="73">
        <v>13408.799976592965</v>
      </c>
      <c r="AR18" s="73">
        <v>13295.557195634285</v>
      </c>
      <c r="AS18" s="73">
        <v>13210.688499473419</v>
      </c>
      <c r="AT18" s="73">
        <v>13123.68782550339</v>
      </c>
      <c r="AU18" s="73">
        <v>13015.048718579861</v>
      </c>
      <c r="AV18" s="73">
        <v>12926.60749942284</v>
      </c>
      <c r="AW18" s="73">
        <v>12846.696052690191</v>
      </c>
      <c r="AX18" s="73">
        <v>12757.606863787418</v>
      </c>
      <c r="AY18" s="73">
        <v>12699.981005872956</v>
      </c>
      <c r="AZ18" s="73">
        <v>12606.207826478452</v>
      </c>
      <c r="BA18" s="73">
        <v>12518.248649484258</v>
      </c>
      <c r="BB18" s="73">
        <v>12427.686974464952</v>
      </c>
      <c r="BC18" s="73">
        <v>12329.365800443775</v>
      </c>
      <c r="BD18" s="73">
        <v>12229.281304330221</v>
      </c>
      <c r="BE18" s="73">
        <v>12125.564678252262</v>
      </c>
      <c r="BF18" s="73">
        <v>12065.025978745552</v>
      </c>
      <c r="BG18" s="73">
        <v>11994.937079316522</v>
      </c>
      <c r="BH18" s="73">
        <v>11927.253995879233</v>
      </c>
      <c r="BI18" s="73">
        <v>11863.474470764268</v>
      </c>
      <c r="BJ18" s="73">
        <v>11799.135439643704</v>
      </c>
      <c r="BK18" s="73">
        <v>11724.853678008485</v>
      </c>
    </row>
    <row r="19" spans="1:64" s="2" customFormat="1" x14ac:dyDescent="0.25">
      <c r="A19" s="73" t="s">
        <v>55</v>
      </c>
      <c r="B19" s="318" t="s">
        <v>89</v>
      </c>
      <c r="C19" s="27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>
        <f t="shared" ref="AH19" si="1">AH18-AH16</f>
        <v>4662.2395176145874</v>
      </c>
      <c r="AI19" s="73">
        <f>AI18-AI16</f>
        <v>4891.4735304075602</v>
      </c>
      <c r="AJ19" s="73">
        <f t="shared" ref="AJ19:BK19" si="2">AJ18-AJ16</f>
        <v>4793.1544550726285</v>
      </c>
      <c r="AK19" s="73">
        <f t="shared" si="2"/>
        <v>4759.3874351645663</v>
      </c>
      <c r="AL19" s="73">
        <f t="shared" si="2"/>
        <v>4679.7456056908559</v>
      </c>
      <c r="AM19" s="73">
        <f t="shared" si="2"/>
        <v>4586.8868927917774</v>
      </c>
      <c r="AN19" s="73">
        <f t="shared" si="2"/>
        <v>4520.5595780745698</v>
      </c>
      <c r="AO19" s="73">
        <f t="shared" si="2"/>
        <v>4400.6137519798322</v>
      </c>
      <c r="AP19" s="73">
        <f t="shared" si="2"/>
        <v>4331.7128213019423</v>
      </c>
      <c r="AQ19" s="73">
        <f t="shared" si="2"/>
        <v>4273.7913229335118</v>
      </c>
      <c r="AR19" s="73">
        <f t="shared" si="2"/>
        <v>4188.2442311033337</v>
      </c>
      <c r="AS19" s="73">
        <f t="shared" si="2"/>
        <v>4129.8809460792163</v>
      </c>
      <c r="AT19" s="73">
        <f t="shared" si="2"/>
        <v>4073.1833945705112</v>
      </c>
      <c r="AU19" s="73">
        <f t="shared" si="2"/>
        <v>3987.992326389096</v>
      </c>
      <c r="AV19" s="73">
        <f t="shared" si="2"/>
        <v>3912.7716034590248</v>
      </c>
      <c r="AW19" s="73">
        <f t="shared" si="2"/>
        <v>3847.8618054268536</v>
      </c>
      <c r="AX19" s="73">
        <f t="shared" si="2"/>
        <v>3771.7089953357299</v>
      </c>
      <c r="AY19" s="73">
        <f t="shared" si="2"/>
        <v>3692.6140284720495</v>
      </c>
      <c r="AZ19" s="73">
        <f t="shared" si="2"/>
        <v>3612.5925755123517</v>
      </c>
      <c r="BA19" s="73">
        <f t="shared" si="2"/>
        <v>3535.4589872586585</v>
      </c>
      <c r="BB19" s="73">
        <f t="shared" si="2"/>
        <v>3456.1030591414583</v>
      </c>
      <c r="BC19" s="73">
        <f t="shared" si="2"/>
        <v>3375.6822767769609</v>
      </c>
      <c r="BD19" s="73">
        <f t="shared" si="2"/>
        <v>3296.9127367674482</v>
      </c>
      <c r="BE19" s="73">
        <f t="shared" si="2"/>
        <v>3223.2029764146173</v>
      </c>
      <c r="BF19" s="73">
        <f t="shared" si="2"/>
        <v>3179.8913979026747</v>
      </c>
      <c r="BG19" s="73">
        <f t="shared" si="2"/>
        <v>3138.363700344451</v>
      </c>
      <c r="BH19" s="73">
        <f t="shared" si="2"/>
        <v>3097.8138557765433</v>
      </c>
      <c r="BI19" s="73">
        <f t="shared" si="2"/>
        <v>3056.138838345465</v>
      </c>
      <c r="BJ19" s="73">
        <f t="shared" si="2"/>
        <v>3014.0259728764158</v>
      </c>
      <c r="BK19" s="73">
        <f t="shared" si="2"/>
        <v>2978.7592688734949</v>
      </c>
    </row>
    <row r="20" spans="1:64" s="3" customFormat="1" x14ac:dyDescent="0.25">
      <c r="A20" s="28" t="s">
        <v>171</v>
      </c>
      <c r="B20" s="27"/>
      <c r="C20" s="7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3" customFormat="1" x14ac:dyDescent="0.25">
      <c r="A21" s="72" t="s">
        <v>17</v>
      </c>
      <c r="B21" s="317" t="s">
        <v>78</v>
      </c>
      <c r="C21" s="7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>
        <v>1766.8857585528001</v>
      </c>
      <c r="AI21" s="72">
        <v>1973.0149280071741</v>
      </c>
      <c r="AJ21" s="72">
        <v>1833.1873727315101</v>
      </c>
      <c r="AK21" s="72">
        <v>1806.5329393796078</v>
      </c>
      <c r="AL21" s="72">
        <v>1742.9298815482412</v>
      </c>
      <c r="AM21" s="72">
        <v>1680.4216073047717</v>
      </c>
      <c r="AN21" s="72">
        <v>1621.3699272265842</v>
      </c>
      <c r="AO21" s="72">
        <v>1561.030264328984</v>
      </c>
      <c r="AP21" s="72">
        <v>1508.198668877166</v>
      </c>
      <c r="AQ21" s="72">
        <v>1438.704989846439</v>
      </c>
      <c r="AR21" s="72">
        <v>1388.2289496999626</v>
      </c>
      <c r="AS21" s="72">
        <v>1336.6604584090348</v>
      </c>
      <c r="AT21" s="72">
        <v>1282.440205168142</v>
      </c>
      <c r="AU21" s="72">
        <v>1225.0292725925403</v>
      </c>
      <c r="AV21" s="72">
        <v>1164.4536795155336</v>
      </c>
      <c r="AW21" s="72">
        <v>1101.2502829778718</v>
      </c>
      <c r="AX21" s="72">
        <v>1035.358285368766</v>
      </c>
      <c r="AY21" s="72">
        <v>967.60104771738952</v>
      </c>
      <c r="AZ21" s="72">
        <v>898.61179128267304</v>
      </c>
      <c r="BA21" s="72">
        <v>828.73584085465222</v>
      </c>
      <c r="BB21" s="72">
        <v>759.29329546372401</v>
      </c>
      <c r="BC21" s="72">
        <v>690.41025801878914</v>
      </c>
      <c r="BD21" s="72">
        <v>642.52275639560162</v>
      </c>
      <c r="BE21" s="72">
        <v>600.75137149693069</v>
      </c>
      <c r="BF21" s="72">
        <v>567.47224246006931</v>
      </c>
      <c r="BG21" s="72">
        <v>533.98639850832365</v>
      </c>
      <c r="BH21" s="72">
        <v>500.61414630401026</v>
      </c>
      <c r="BI21" s="72">
        <v>467.42231484699983</v>
      </c>
      <c r="BJ21" s="72">
        <v>434.58091975416392</v>
      </c>
      <c r="BK21" s="72">
        <v>406.93484830731973</v>
      </c>
    </row>
    <row r="22" spans="1:64" s="3" customFormat="1" x14ac:dyDescent="0.25">
      <c r="A22" s="72" t="s">
        <v>23</v>
      </c>
      <c r="B22" s="317" t="s">
        <v>78</v>
      </c>
      <c r="C22" s="7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>
        <v>2006.8040152680362</v>
      </c>
      <c r="AI22" s="72">
        <v>2038.0600884620576</v>
      </c>
      <c r="AJ22" s="72">
        <v>2082.7615410334097</v>
      </c>
      <c r="AK22" s="72">
        <v>2075.1242093825408</v>
      </c>
      <c r="AL22" s="72">
        <v>2062.9897406133332</v>
      </c>
      <c r="AM22" s="72">
        <v>2035.5718764041583</v>
      </c>
      <c r="AN22" s="72">
        <v>2032.6138895943971</v>
      </c>
      <c r="AO22" s="72">
        <v>1982.2291217959598</v>
      </c>
      <c r="AP22" s="72">
        <v>1964.0233856041425</v>
      </c>
      <c r="AQ22" s="72">
        <v>1969.8622189551897</v>
      </c>
      <c r="AR22" s="72">
        <v>1939.6444478488252</v>
      </c>
      <c r="AS22" s="72">
        <v>1934.120171834335</v>
      </c>
      <c r="AT22" s="72">
        <v>1933.0183947166317</v>
      </c>
      <c r="AU22" s="72">
        <v>1906.6015547063471</v>
      </c>
      <c r="AV22" s="72">
        <v>1893.2291999971183</v>
      </c>
      <c r="AW22" s="72">
        <v>1892.8917487137628</v>
      </c>
      <c r="AX22" s="72">
        <v>1887.4973041709563</v>
      </c>
      <c r="AY22" s="72">
        <v>1880.8500737255988</v>
      </c>
      <c r="AZ22" s="72">
        <v>1874.3280343916235</v>
      </c>
      <c r="BA22" s="72">
        <v>1871.4045742649359</v>
      </c>
      <c r="BB22" s="72">
        <v>1865.6964616765247</v>
      </c>
      <c r="BC22" s="72">
        <v>1858.4542011976562</v>
      </c>
      <c r="BD22" s="72">
        <v>1851.8395999066329</v>
      </c>
      <c r="BE22" s="72">
        <v>1845.0383509403578</v>
      </c>
      <c r="BF22" s="72">
        <v>1838.154716197007</v>
      </c>
      <c r="BG22" s="72">
        <v>1833.1340063537368</v>
      </c>
      <c r="BH22" s="72">
        <v>1828.8617697208051</v>
      </c>
      <c r="BI22" s="72">
        <v>1823.1769815443633</v>
      </c>
      <c r="BJ22" s="72">
        <v>1816.6080361118693</v>
      </c>
      <c r="BK22" s="72">
        <v>1811.5962444496824</v>
      </c>
    </row>
    <row r="23" spans="1:64" s="3" customFormat="1" x14ac:dyDescent="0.25">
      <c r="A23" s="72" t="s">
        <v>9</v>
      </c>
      <c r="B23" s="317" t="s">
        <v>78</v>
      </c>
      <c r="C23" s="7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>
        <v>620.07141185378475</v>
      </c>
      <c r="AI23" s="72">
        <v>618.06464907294719</v>
      </c>
      <c r="AJ23" s="72">
        <v>616.39831710833482</v>
      </c>
      <c r="AK23" s="72">
        <v>614.69759666258028</v>
      </c>
      <c r="AL23" s="72">
        <v>613.08986865902057</v>
      </c>
      <c r="AM23" s="72">
        <v>611.70437985317403</v>
      </c>
      <c r="AN23" s="72">
        <v>610.32891865286149</v>
      </c>
      <c r="AO23" s="72">
        <v>608.90815828990878</v>
      </c>
      <c r="AP23" s="72">
        <v>607.10936410686543</v>
      </c>
      <c r="AQ23" s="72">
        <v>605.31150017100072</v>
      </c>
      <c r="AR23" s="72">
        <v>603.51460835762362</v>
      </c>
      <c r="AS23" s="72">
        <v>601.71872964489103</v>
      </c>
      <c r="AT23" s="72">
        <v>599.92390413424437</v>
      </c>
      <c r="AU23" s="72">
        <v>598.13017107048813</v>
      </c>
      <c r="AV23" s="72">
        <v>596.33756886150888</v>
      </c>
      <c r="AW23" s="72">
        <v>594.54613509762487</v>
      </c>
      <c r="AX23" s="72">
        <v>592.75590657056568</v>
      </c>
      <c r="AY23" s="72">
        <v>590.96691929208237</v>
      </c>
      <c r="AZ23" s="72">
        <v>589.17920851218764</v>
      </c>
      <c r="BA23" s="72">
        <v>587.39280873702444</v>
      </c>
      <c r="BB23" s="72">
        <v>585.60776543490931</v>
      </c>
      <c r="BC23" s="72">
        <v>583.82409063782529</v>
      </c>
      <c r="BD23" s="72">
        <v>582.04182607467146</v>
      </c>
      <c r="BE23" s="72">
        <v>580.26100344744873</v>
      </c>
      <c r="BF23" s="72">
        <v>578.48165379814509</v>
      </c>
      <c r="BG23" s="72">
        <v>576.70380752442964</v>
      </c>
      <c r="BH23" s="72">
        <v>574.92749439499437</v>
      </c>
      <c r="BI23" s="72">
        <v>573.15274356456064</v>
      </c>
      <c r="BJ23" s="72">
        <v>571.3795835885312</v>
      </c>
      <c r="BK23" s="72">
        <v>569.60804243731798</v>
      </c>
    </row>
    <row r="24" spans="1:64" s="3" customFormat="1" x14ac:dyDescent="0.25">
      <c r="A24" s="72" t="s">
        <v>57</v>
      </c>
      <c r="B24" s="317" t="s">
        <v>78</v>
      </c>
      <c r="C24" s="7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>
        <v>9397.8302209660942</v>
      </c>
      <c r="AI24" s="72">
        <v>9358.1750088717035</v>
      </c>
      <c r="AJ24" s="72">
        <v>9311.8751265041356</v>
      </c>
      <c r="AK24" s="72">
        <v>9266.1162162814599</v>
      </c>
      <c r="AL24" s="72">
        <v>9224.9281760431968</v>
      </c>
      <c r="AM24" s="72">
        <v>9180.257781885266</v>
      </c>
      <c r="AN24" s="72">
        <v>9112.1813183118848</v>
      </c>
      <c r="AO24" s="72">
        <v>9047.0673011854233</v>
      </c>
      <c r="AP24" s="72">
        <v>8979.9261736546923</v>
      </c>
      <c r="AQ24" s="72">
        <v>8915.8699711486261</v>
      </c>
      <c r="AR24" s="72">
        <v>8848.6613091531563</v>
      </c>
      <c r="AS24" s="72">
        <v>8780.6773839750476</v>
      </c>
      <c r="AT24" s="72">
        <v>8706.7056464179132</v>
      </c>
      <c r="AU24" s="72">
        <v>8638.9563558277241</v>
      </c>
      <c r="AV24" s="72">
        <v>8580.7306973743853</v>
      </c>
      <c r="AW24" s="72">
        <v>8519.9433078044858</v>
      </c>
      <c r="AX24" s="72">
        <v>8460.359161967921</v>
      </c>
      <c r="AY24" s="72">
        <v>8434.2332753446262</v>
      </c>
      <c r="AZ24" s="72">
        <v>8371.8518895815632</v>
      </c>
      <c r="BA24" s="72">
        <v>8311.2744109032465</v>
      </c>
      <c r="BB24" s="72">
        <v>8250.6356852395329</v>
      </c>
      <c r="BC24" s="72">
        <v>8180.4900759266757</v>
      </c>
      <c r="BD24" s="72">
        <v>8105.574838578279</v>
      </c>
      <c r="BE24" s="72">
        <v>8020.5582386279484</v>
      </c>
      <c r="BF24" s="72">
        <v>7946.8768530174748</v>
      </c>
      <c r="BG24" s="72">
        <v>7863.7971345188607</v>
      </c>
      <c r="BH24" s="72">
        <v>7777.3156442230093</v>
      </c>
      <c r="BI24" s="72">
        <v>7694.7117368002091</v>
      </c>
      <c r="BJ24" s="72">
        <v>7610.9264057891451</v>
      </c>
      <c r="BK24" s="72">
        <v>7509.4367279227372</v>
      </c>
    </row>
    <row r="25" spans="1:64" s="3" customFormat="1" x14ac:dyDescent="0.25">
      <c r="A25" s="72" t="s">
        <v>13</v>
      </c>
      <c r="B25" s="317" t="s">
        <v>78</v>
      </c>
      <c r="C25" s="7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>
        <v>268.4783319399661</v>
      </c>
      <c r="AI25" s="72">
        <v>262.33386486538268</v>
      </c>
      <c r="AJ25" s="72">
        <v>256.71593981626711</v>
      </c>
      <c r="AK25" s="72">
        <v>252.8547064292635</v>
      </c>
      <c r="AL25" s="72">
        <v>242.68196711848873</v>
      </c>
      <c r="AM25" s="72">
        <v>233.28514995271897</v>
      </c>
      <c r="AN25" s="72">
        <v>225.13462810646271</v>
      </c>
      <c r="AO25" s="72">
        <v>222.34855001488884</v>
      </c>
      <c r="AP25" s="72">
        <v>222.97436987487913</v>
      </c>
      <c r="AQ25" s="72">
        <v>223.18963691704556</v>
      </c>
      <c r="AR25" s="72">
        <v>217.05498209325538</v>
      </c>
      <c r="AS25" s="72">
        <v>215.43492306594166</v>
      </c>
      <c r="AT25" s="72">
        <v>214.40736274851534</v>
      </c>
      <c r="AU25" s="72">
        <v>213.90117825996876</v>
      </c>
      <c r="AV25" s="72">
        <v>213.85027929831193</v>
      </c>
      <c r="AW25" s="72">
        <v>213.95994201240299</v>
      </c>
      <c r="AX25" s="72">
        <v>210.75587920733392</v>
      </c>
      <c r="AY25" s="72">
        <v>207.86530678606741</v>
      </c>
      <c r="AZ25" s="72">
        <v>205.25337818924035</v>
      </c>
      <c r="BA25" s="72">
        <v>202.88776184421505</v>
      </c>
      <c r="BB25" s="72">
        <v>200.7814995061903</v>
      </c>
      <c r="BC25" s="72">
        <v>198.87046521122886</v>
      </c>
      <c r="BD25" s="72">
        <v>197.13266077822448</v>
      </c>
      <c r="BE25" s="72">
        <v>195.55123450986997</v>
      </c>
      <c r="BF25" s="72">
        <v>194.10996285276593</v>
      </c>
      <c r="BG25" s="72">
        <v>192.79505975960132</v>
      </c>
      <c r="BH25" s="72">
        <v>191.59470111309184</v>
      </c>
      <c r="BI25" s="72">
        <v>190.50020221322507</v>
      </c>
      <c r="BJ25" s="72">
        <v>189.50071478215807</v>
      </c>
      <c r="BK25" s="72">
        <v>188.59130834147692</v>
      </c>
    </row>
    <row r="26" spans="1:64" s="2" customFormat="1" x14ac:dyDescent="0.25">
      <c r="A26" s="73" t="s">
        <v>56</v>
      </c>
      <c r="B26" s="318" t="s">
        <v>89</v>
      </c>
      <c r="C26" s="79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>
        <v>14060.069738580682</v>
      </c>
      <c r="AI26" s="73">
        <v>14249.648539279266</v>
      </c>
      <c r="AJ26" s="73">
        <v>14100.938297193657</v>
      </c>
      <c r="AK26" s="73">
        <v>14015.325668135452</v>
      </c>
      <c r="AL26" s="73">
        <v>13886.619633982282</v>
      </c>
      <c r="AM26" s="73">
        <v>13741.240795400088</v>
      </c>
      <c r="AN26" s="73">
        <v>13601.628681892191</v>
      </c>
      <c r="AO26" s="73">
        <v>13421.583395615166</v>
      </c>
      <c r="AP26" s="73">
        <v>13282.231962117745</v>
      </c>
      <c r="AQ26" s="73">
        <v>13152.938317038303</v>
      </c>
      <c r="AR26" s="73">
        <v>12997.104297152824</v>
      </c>
      <c r="AS26" s="73">
        <v>12868.61166692925</v>
      </c>
      <c r="AT26" s="73">
        <v>12736.495513185448</v>
      </c>
      <c r="AU26" s="73">
        <v>12582.618532457067</v>
      </c>
      <c r="AV26" s="73">
        <v>12448.601425046858</v>
      </c>
      <c r="AW26" s="73">
        <v>12322.591416606148</v>
      </c>
      <c r="AX26" s="73">
        <v>12186.726537285542</v>
      </c>
      <c r="AY26" s="73">
        <v>12081.516622865764</v>
      </c>
      <c r="AZ26" s="73">
        <v>11939.224301957287</v>
      </c>
      <c r="BA26" s="73">
        <v>11801.695396604075</v>
      </c>
      <c r="BB26" s="73">
        <v>11662.014707320881</v>
      </c>
      <c r="BC26" s="73">
        <v>11512.049090992175</v>
      </c>
      <c r="BD26" s="73">
        <v>11379.11168173341</v>
      </c>
      <c r="BE26" s="73">
        <v>11242.160199022555</v>
      </c>
      <c r="BF26" s="73">
        <v>11125.095428325461</v>
      </c>
      <c r="BG26" s="73">
        <v>11000.416406664952</v>
      </c>
      <c r="BH26" s="73">
        <v>10873.313755755911</v>
      </c>
      <c r="BI26" s="73">
        <v>10748.963978969357</v>
      </c>
      <c r="BJ26" s="73">
        <v>10622.995660025868</v>
      </c>
      <c r="BK26" s="73">
        <v>10486.167171458534</v>
      </c>
    </row>
    <row r="27" spans="1:64" s="2" customFormat="1" x14ac:dyDescent="0.25">
      <c r="A27" s="73" t="s">
        <v>55</v>
      </c>
      <c r="B27" s="318" t="s">
        <v>89</v>
      </c>
      <c r="C27" s="79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>
        <f t="shared" ref="AH27" si="3">AH26-AH24</f>
        <v>4662.2395176145874</v>
      </c>
      <c r="AI27" s="73">
        <v>4891.4735304075612</v>
      </c>
      <c r="AJ27" s="73">
        <v>4789.0631706895219</v>
      </c>
      <c r="AK27" s="73">
        <v>4749.2094518539925</v>
      </c>
      <c r="AL27" s="73">
        <v>4661.6914579390832</v>
      </c>
      <c r="AM27" s="73">
        <v>4560.9830135148222</v>
      </c>
      <c r="AN27" s="73">
        <v>4489.4473635803051</v>
      </c>
      <c r="AO27" s="73">
        <v>4374.5160944297413</v>
      </c>
      <c r="AP27" s="73">
        <v>4302.3057884630534</v>
      </c>
      <c r="AQ27" s="73">
        <v>4237.0683458896756</v>
      </c>
      <c r="AR27" s="73">
        <v>4148.4429879996669</v>
      </c>
      <c r="AS27" s="73">
        <v>4087.9342829542029</v>
      </c>
      <c r="AT27" s="73">
        <v>4029.7898667675336</v>
      </c>
      <c r="AU27" s="73">
        <v>3943.6621766293442</v>
      </c>
      <c r="AV27" s="73">
        <v>3867.8707276724726</v>
      </c>
      <c r="AW27" s="73">
        <v>3802.6481088016626</v>
      </c>
      <c r="AX27" s="73">
        <v>3726.3673753176217</v>
      </c>
      <c r="AY27" s="73">
        <v>3647.2833475211382</v>
      </c>
      <c r="AZ27" s="73">
        <v>3567.3724123757243</v>
      </c>
      <c r="BA27" s="73">
        <v>3490.4209857008282</v>
      </c>
      <c r="BB27" s="73">
        <v>3411.3790220813485</v>
      </c>
      <c r="BC27" s="73">
        <v>3331.5590150654994</v>
      </c>
      <c r="BD27" s="73">
        <v>3273.5368431551306</v>
      </c>
      <c r="BE27" s="73">
        <v>3221.601960394607</v>
      </c>
      <c r="BF27" s="73">
        <v>3178.2185753079871</v>
      </c>
      <c r="BG27" s="73">
        <v>3136.6192721460911</v>
      </c>
      <c r="BH27" s="73">
        <v>3095.9981115329019</v>
      </c>
      <c r="BI27" s="73">
        <v>3054.2522421691492</v>
      </c>
      <c r="BJ27" s="73">
        <v>3012.0692542367224</v>
      </c>
      <c r="BK27" s="73">
        <v>2976.7304435357973</v>
      </c>
    </row>
    <row r="28" spans="1:64" s="39" customFormat="1" x14ac:dyDescent="0.25">
      <c r="A28" s="34" t="s">
        <v>5</v>
      </c>
      <c r="B28" s="34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8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</row>
    <row r="29" spans="1:64" s="3" customFormat="1" x14ac:dyDescent="0.25">
      <c r="A29" s="28" t="s">
        <v>64</v>
      </c>
      <c r="B29" s="16"/>
      <c r="C29" s="16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26"/>
      <c r="AJ29" s="75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</row>
    <row r="30" spans="1:64" s="3" customFormat="1" x14ac:dyDescent="0.25">
      <c r="A30" s="72" t="s">
        <v>0</v>
      </c>
      <c r="B30" s="317" t="s">
        <v>78</v>
      </c>
      <c r="C30" s="72">
        <v>760.43743715697804</v>
      </c>
      <c r="D30" s="72">
        <v>738.54790545981575</v>
      </c>
      <c r="E30" s="72">
        <v>817.72261535831558</v>
      </c>
      <c r="F30" s="72">
        <v>875.35407857239727</v>
      </c>
      <c r="G30" s="72">
        <v>858.59988349043726</v>
      </c>
      <c r="H30" s="72">
        <v>921.58739468062106</v>
      </c>
      <c r="I30" s="72">
        <v>941.8355393211059</v>
      </c>
      <c r="J30" s="72">
        <v>928.43528249451151</v>
      </c>
      <c r="K30" s="72">
        <v>913.7304185060168</v>
      </c>
      <c r="L30" s="72">
        <v>896.73666811718942</v>
      </c>
      <c r="M30" s="72">
        <v>891.62636675738338</v>
      </c>
      <c r="N30" s="72">
        <v>735.43512282644895</v>
      </c>
      <c r="O30" s="72">
        <v>833.44738299320807</v>
      </c>
      <c r="P30" s="72">
        <v>800.59763840041353</v>
      </c>
      <c r="Q30" s="72">
        <v>822.10422373737845</v>
      </c>
      <c r="R30" s="72">
        <v>742.27579695757936</v>
      </c>
      <c r="S30" s="72">
        <v>676.16624793131371</v>
      </c>
      <c r="T30" s="72">
        <v>768.90031104164586</v>
      </c>
      <c r="U30" s="72">
        <v>706.67813037021858</v>
      </c>
      <c r="V30" s="72">
        <v>762.70393720745039</v>
      </c>
      <c r="W30" s="72">
        <v>726.56824505484042</v>
      </c>
      <c r="X30" s="72">
        <v>657.20260984912954</v>
      </c>
      <c r="Y30" s="72">
        <v>651.37378056662806</v>
      </c>
      <c r="Z30" s="72">
        <v>614.72284085059744</v>
      </c>
      <c r="AA30" s="72">
        <v>606.24671374501463</v>
      </c>
      <c r="AB30" s="72">
        <v>621.21667747516926</v>
      </c>
      <c r="AC30" s="72">
        <v>518.74680788472494</v>
      </c>
      <c r="AD30" s="72">
        <v>530.38114253534809</v>
      </c>
      <c r="AE30" s="72">
        <v>546.90019133575004</v>
      </c>
      <c r="AF30" s="72">
        <v>518.36234827609735</v>
      </c>
      <c r="AG30" s="72">
        <v>509.4936336131226</v>
      </c>
      <c r="AH30" s="72">
        <v>574.18107497655603</v>
      </c>
      <c r="AI30" s="26"/>
      <c r="AJ30" s="75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</row>
    <row r="31" spans="1:64" s="3" customFormat="1" x14ac:dyDescent="0.25">
      <c r="A31" s="72" t="s">
        <v>1</v>
      </c>
      <c r="B31" s="317" t="s">
        <v>78</v>
      </c>
      <c r="C31" s="72">
        <v>530.6875025223419</v>
      </c>
      <c r="D31" s="72">
        <v>549.15876425011709</v>
      </c>
      <c r="E31" s="72">
        <v>563.61369233292567</v>
      </c>
      <c r="F31" s="72">
        <v>560.42686948518008</v>
      </c>
      <c r="G31" s="72">
        <v>568.38582720172917</v>
      </c>
      <c r="H31" s="72">
        <v>558.148206043963</v>
      </c>
      <c r="I31" s="72">
        <v>538.7716287288938</v>
      </c>
      <c r="J31" s="72">
        <v>570.03307543849473</v>
      </c>
      <c r="K31" s="72">
        <v>578.61285730233681</v>
      </c>
      <c r="L31" s="72">
        <v>604.17883527958486</v>
      </c>
      <c r="M31" s="72">
        <v>615.72240171712576</v>
      </c>
      <c r="N31" s="72">
        <v>622.27473347955288</v>
      </c>
      <c r="O31" s="72">
        <v>631.11207564596589</v>
      </c>
      <c r="P31" s="72">
        <v>709.88859870493513</v>
      </c>
      <c r="Q31" s="72">
        <v>746.62253694691617</v>
      </c>
      <c r="R31" s="72">
        <v>774.95470613780287</v>
      </c>
      <c r="S31" s="72">
        <v>883.41144498170718</v>
      </c>
      <c r="T31" s="72">
        <v>914.91713253634725</v>
      </c>
      <c r="U31" s="72">
        <v>861.17776940530962</v>
      </c>
      <c r="V31" s="72">
        <v>861.96894493001867</v>
      </c>
      <c r="W31" s="72">
        <v>814.45229993916655</v>
      </c>
      <c r="X31" s="72">
        <v>796.0575165531028</v>
      </c>
      <c r="Y31" s="72">
        <v>790.6124162300797</v>
      </c>
      <c r="Z31" s="72">
        <v>805.0800900793148</v>
      </c>
      <c r="AA31" s="72">
        <v>804.19579774012311</v>
      </c>
      <c r="AB31" s="72">
        <v>826.79352678517716</v>
      </c>
      <c r="AC31" s="72">
        <v>901.88135015166222</v>
      </c>
      <c r="AD31" s="72">
        <v>951.54293739803609</v>
      </c>
      <c r="AE31" s="72">
        <v>977.06341853400272</v>
      </c>
      <c r="AF31" s="72">
        <v>956.72584353009074</v>
      </c>
      <c r="AG31" s="72">
        <v>830.5811480636213</v>
      </c>
      <c r="AH31" s="72">
        <v>859.60444748389216</v>
      </c>
      <c r="AI31" s="26"/>
      <c r="AJ31" s="75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  <row r="32" spans="1:64" s="3" customFormat="1" x14ac:dyDescent="0.25">
      <c r="A32" s="72" t="s">
        <v>20</v>
      </c>
      <c r="B32" s="317" t="s">
        <v>78</v>
      </c>
      <c r="C32" s="72">
        <v>33.592689259466667</v>
      </c>
      <c r="D32" s="72">
        <v>32.201725389066667</v>
      </c>
      <c r="E32" s="72">
        <v>27.224410482266663</v>
      </c>
      <c r="F32" s="72">
        <v>26.429316349733334</v>
      </c>
      <c r="G32" s="72">
        <v>24.585201250133338</v>
      </c>
      <c r="H32" s="72">
        <v>30.243199507600004</v>
      </c>
      <c r="I32" s="72">
        <v>34.290320180666669</v>
      </c>
      <c r="J32" s="72">
        <v>32.124993649733341</v>
      </c>
      <c r="K32" s="72">
        <v>33.773912666933334</v>
      </c>
      <c r="L32" s="72">
        <v>32.33894076213334</v>
      </c>
      <c r="M32" s="72">
        <v>28.45911297426667</v>
      </c>
      <c r="N32" s="72">
        <v>25.02166617</v>
      </c>
      <c r="O32" s="72">
        <v>21.891146296399995</v>
      </c>
      <c r="P32" s="72">
        <v>22.175639411333332</v>
      </c>
      <c r="Q32" s="72">
        <v>23.50699608213333</v>
      </c>
      <c r="R32" s="72">
        <v>26.205441711733332</v>
      </c>
      <c r="S32" s="72">
        <v>28.3528346704</v>
      </c>
      <c r="T32" s="72">
        <v>22.219344058533331</v>
      </c>
      <c r="U32" s="72">
        <v>26.434971138933332</v>
      </c>
      <c r="V32" s="72">
        <v>21.952995185866662</v>
      </c>
      <c r="W32" s="72">
        <v>21.298554827999997</v>
      </c>
      <c r="X32" s="72">
        <v>20.433647872000002</v>
      </c>
      <c r="Y32" s="72">
        <v>21.0236773996</v>
      </c>
      <c r="Z32" s="72">
        <v>19.765428672133336</v>
      </c>
      <c r="AA32" s="72">
        <v>19.698405336533337</v>
      </c>
      <c r="AB32" s="72">
        <v>20.597434940666666</v>
      </c>
      <c r="AC32" s="72">
        <v>22.746395399866667</v>
      </c>
      <c r="AD32" s="72">
        <v>23.133315475600003</v>
      </c>
      <c r="AE32" s="72">
        <v>24.770402378666667</v>
      </c>
      <c r="AF32" s="72">
        <v>27.967275005594509</v>
      </c>
      <c r="AG32" s="72">
        <v>13.2458178014416</v>
      </c>
      <c r="AH32" s="72">
        <v>20.8932966504</v>
      </c>
      <c r="AI32" s="26"/>
      <c r="AJ32" s="75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</row>
    <row r="33" spans="1:63" s="3" customFormat="1" x14ac:dyDescent="0.25">
      <c r="A33" s="72" t="s">
        <v>21</v>
      </c>
      <c r="B33" s="317" t="s">
        <v>78</v>
      </c>
      <c r="C33" s="72">
        <v>32.90600746666972</v>
      </c>
      <c r="D33" s="72">
        <v>23.118334138098895</v>
      </c>
      <c r="E33" s="72">
        <v>26.214323179199816</v>
      </c>
      <c r="F33" s="72">
        <v>32.019149494338876</v>
      </c>
      <c r="G33" s="72">
        <v>26.952358460372999</v>
      </c>
      <c r="H33" s="72">
        <v>37.524068872575825</v>
      </c>
      <c r="I33" s="72">
        <v>44.252911984973828</v>
      </c>
      <c r="J33" s="72">
        <v>26.941495555809812</v>
      </c>
      <c r="K33" s="72">
        <v>20.668408117064299</v>
      </c>
      <c r="L33" s="72">
        <v>18.20758204949944</v>
      </c>
      <c r="M33" s="72">
        <v>12.662544690953844</v>
      </c>
      <c r="N33" s="72">
        <v>20.64303991064217</v>
      </c>
      <c r="O33" s="72">
        <v>18.67809749364854</v>
      </c>
      <c r="P33" s="72">
        <v>34.257314086427598</v>
      </c>
      <c r="Q33" s="72">
        <v>48.756120365330574</v>
      </c>
      <c r="R33" s="72">
        <v>22.602848961105504</v>
      </c>
      <c r="S33" s="72">
        <v>51.559117007313546</v>
      </c>
      <c r="T33" s="72">
        <v>61.411857554830583</v>
      </c>
      <c r="U33" s="72">
        <v>55.369715839883263</v>
      </c>
      <c r="V33" s="72">
        <v>31.752075715851465</v>
      </c>
      <c r="W33" s="72">
        <v>35.307139818880238</v>
      </c>
      <c r="X33" s="72">
        <v>18.702742389807792</v>
      </c>
      <c r="Y33" s="72">
        <v>13.816453576776222</v>
      </c>
      <c r="Z33" s="72">
        <v>15.811424417433498</v>
      </c>
      <c r="AA33" s="72">
        <v>20.451208760690278</v>
      </c>
      <c r="AB33" s="72">
        <v>26.634994300275558</v>
      </c>
      <c r="AC33" s="72">
        <v>27.81676446884132</v>
      </c>
      <c r="AD33" s="72">
        <v>31.643250676769519</v>
      </c>
      <c r="AE33" s="72">
        <v>43.469950045502642</v>
      </c>
      <c r="AF33" s="72">
        <v>53.202633514638372</v>
      </c>
      <c r="AG33" s="72">
        <v>25.153031456029371</v>
      </c>
      <c r="AH33" s="72">
        <v>17.515177835835175</v>
      </c>
      <c r="AI33" s="26"/>
      <c r="AJ33" s="75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</row>
    <row r="34" spans="1:63" s="3" customFormat="1" x14ac:dyDescent="0.25">
      <c r="A34" s="72" t="s">
        <v>18</v>
      </c>
      <c r="B34" s="317" t="s">
        <v>78</v>
      </c>
      <c r="C34" s="72">
        <v>132.69956180646039</v>
      </c>
      <c r="D34" s="72">
        <v>126.61678523119784</v>
      </c>
      <c r="E34" s="72">
        <v>118.0009741831809</v>
      </c>
      <c r="F34" s="72">
        <v>127.39940553726262</v>
      </c>
      <c r="G34" s="72">
        <v>129.83810631241096</v>
      </c>
      <c r="H34" s="72">
        <v>163.28813671537699</v>
      </c>
      <c r="I34" s="72">
        <v>158.35483371464713</v>
      </c>
      <c r="J34" s="72">
        <v>190.80562569111964</v>
      </c>
      <c r="K34" s="72">
        <v>192.96132537344994</v>
      </c>
      <c r="L34" s="72">
        <v>211.50313771401193</v>
      </c>
      <c r="M34" s="72">
        <v>216.21632875366112</v>
      </c>
      <c r="N34" s="72">
        <v>211.51012539531609</v>
      </c>
      <c r="O34" s="72">
        <v>198.07630808808773</v>
      </c>
      <c r="P34" s="72">
        <v>181.57113148074808</v>
      </c>
      <c r="Q34" s="72">
        <v>217.89668386268426</v>
      </c>
      <c r="R34" s="72">
        <v>236.89254361749528</v>
      </c>
      <c r="S34" s="72">
        <v>214.30164332811569</v>
      </c>
      <c r="T34" s="72">
        <v>215.83366248928388</v>
      </c>
      <c r="U34" s="72">
        <v>208.96156893666625</v>
      </c>
      <c r="V34" s="72">
        <v>145.57310735873386</v>
      </c>
      <c r="W34" s="72">
        <v>116.66251837871674</v>
      </c>
      <c r="X34" s="72">
        <v>106.72417328753401</v>
      </c>
      <c r="Y34" s="72">
        <v>102.82225724651585</v>
      </c>
      <c r="Z34" s="72">
        <v>98.852644261966958</v>
      </c>
      <c r="AA34" s="72">
        <v>117.37447230447313</v>
      </c>
      <c r="AB34" s="72">
        <v>116.13287890779708</v>
      </c>
      <c r="AC34" s="72">
        <v>134.88913485699297</v>
      </c>
      <c r="AD34" s="72">
        <v>138.05064207733517</v>
      </c>
      <c r="AE34" s="72">
        <v>109.98053877254956</v>
      </c>
      <c r="AF34" s="72">
        <v>86.903419069836758</v>
      </c>
      <c r="AG34" s="72">
        <v>63.052941906921831</v>
      </c>
      <c r="AH34" s="72">
        <v>60.291972034396778</v>
      </c>
      <c r="AI34" s="26"/>
      <c r="AJ34" s="75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</row>
    <row r="35" spans="1:63" s="3" customFormat="1" x14ac:dyDescent="0.25">
      <c r="A35" s="72" t="s">
        <v>27</v>
      </c>
      <c r="B35" s="317" t="s">
        <v>78</v>
      </c>
      <c r="C35" s="72">
        <v>238.30199647388648</v>
      </c>
      <c r="D35" s="72">
        <v>167.10541943108461</v>
      </c>
      <c r="E35" s="72">
        <v>230.39799911333938</v>
      </c>
      <c r="F35" s="72">
        <v>249.17512092327905</v>
      </c>
      <c r="G35" s="72">
        <v>228.61205079997302</v>
      </c>
      <c r="H35" s="72">
        <v>216.639545379906</v>
      </c>
      <c r="I35" s="72">
        <v>263.73444065167189</v>
      </c>
      <c r="J35" s="72">
        <v>302.02142715828603</v>
      </c>
      <c r="K35" s="72">
        <v>272.74541738400103</v>
      </c>
      <c r="L35" s="72">
        <v>279.90163871515466</v>
      </c>
      <c r="M35" s="72">
        <v>226.02851107306066</v>
      </c>
      <c r="N35" s="72">
        <v>263.06782162289642</v>
      </c>
      <c r="O35" s="72">
        <v>279.17283515061831</v>
      </c>
      <c r="P35" s="72">
        <v>257.60923047290134</v>
      </c>
      <c r="Q35" s="72">
        <v>239.54881150708445</v>
      </c>
      <c r="R35" s="72">
        <v>185.03963360438971</v>
      </c>
      <c r="S35" s="72">
        <v>189.21139192701142</v>
      </c>
      <c r="T35" s="72">
        <v>183.90268549207769</v>
      </c>
      <c r="U35" s="72">
        <v>160.63431565512604</v>
      </c>
      <c r="V35" s="72">
        <v>116.70452004705513</v>
      </c>
      <c r="W35" s="72">
        <v>84.411799420601653</v>
      </c>
      <c r="X35" s="72">
        <v>98.714126519505754</v>
      </c>
      <c r="Y35" s="72">
        <v>83.589289785807523</v>
      </c>
      <c r="Z35" s="72">
        <v>74.708501704446064</v>
      </c>
      <c r="AA35" s="72">
        <v>31.896693599301095</v>
      </c>
      <c r="AB35" s="72">
        <v>61.741052156079355</v>
      </c>
      <c r="AC35" s="72">
        <v>59.933537777500632</v>
      </c>
      <c r="AD35" s="72">
        <v>31.319911894929575</v>
      </c>
      <c r="AE35" s="72">
        <v>37.869159429064503</v>
      </c>
      <c r="AF35" s="72">
        <v>28.604367521815185</v>
      </c>
      <c r="AG35" s="72">
        <v>32.045116125792724</v>
      </c>
      <c r="AH35" s="72">
        <v>42.059940213531519</v>
      </c>
      <c r="AI35" s="26"/>
      <c r="AJ35" s="75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</row>
    <row r="36" spans="1:63" s="3" customFormat="1" x14ac:dyDescent="0.25">
      <c r="A36" s="72" t="s">
        <v>2</v>
      </c>
      <c r="B36" s="317" t="s">
        <v>78</v>
      </c>
      <c r="C36" s="72">
        <v>61.574334357545837</v>
      </c>
      <c r="D36" s="72">
        <v>70.154014848439829</v>
      </c>
      <c r="E36" s="72">
        <v>67.791788574964158</v>
      </c>
      <c r="F36" s="72">
        <v>85.572844383378467</v>
      </c>
      <c r="G36" s="72">
        <v>70.319060800123538</v>
      </c>
      <c r="H36" s="72">
        <v>82.457990170658434</v>
      </c>
      <c r="I36" s="72">
        <v>81.53239883625325</v>
      </c>
      <c r="J36" s="72">
        <v>67.138591404165552</v>
      </c>
      <c r="K36" s="72">
        <v>84.222237993796114</v>
      </c>
      <c r="L36" s="72">
        <v>112.15179494287861</v>
      </c>
      <c r="M36" s="72">
        <v>154.16614156765178</v>
      </c>
      <c r="N36" s="72">
        <v>144.88875098397415</v>
      </c>
      <c r="O36" s="72">
        <v>148.51789217619518</v>
      </c>
      <c r="P36" s="72">
        <v>137.42801253995231</v>
      </c>
      <c r="Q36" s="72">
        <v>124.04475425748892</v>
      </c>
      <c r="R36" s="72">
        <v>119.43739330616143</v>
      </c>
      <c r="S36" s="72">
        <v>129.4591322935857</v>
      </c>
      <c r="T36" s="72">
        <v>150.1365476380019</v>
      </c>
      <c r="U36" s="72">
        <v>188.79046841169912</v>
      </c>
      <c r="V36" s="72">
        <v>172.68275584137766</v>
      </c>
      <c r="W36" s="72">
        <v>194.76400000000001</v>
      </c>
      <c r="X36" s="72">
        <v>183.428</v>
      </c>
      <c r="Y36" s="72">
        <v>175.14867999999998</v>
      </c>
      <c r="Z36" s="72">
        <v>177.02600000000001</v>
      </c>
      <c r="AA36" s="72">
        <v>187.44652000000002</v>
      </c>
      <c r="AB36" s="72">
        <v>167.55332000000001</v>
      </c>
      <c r="AC36" s="72">
        <v>152.1463984264463</v>
      </c>
      <c r="AD36" s="72">
        <v>149.39019999999999</v>
      </c>
      <c r="AE36" s="72">
        <v>159.285</v>
      </c>
      <c r="AF36" s="72">
        <v>166.61846041329147</v>
      </c>
      <c r="AG36" s="72">
        <v>179.18884</v>
      </c>
      <c r="AH36" s="72">
        <v>179.70779999999999</v>
      </c>
      <c r="AI36" s="26"/>
      <c r="AJ36" s="75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</row>
    <row r="37" spans="1:63" s="3" customFormat="1" x14ac:dyDescent="0.25">
      <c r="A37" s="72" t="s">
        <v>3</v>
      </c>
      <c r="B37" s="317" t="s">
        <v>78</v>
      </c>
      <c r="C37" s="72">
        <f t="shared" ref="C37:AH37" si="4">C38-SUM(C30:C36)</f>
        <v>50.335770503307685</v>
      </c>
      <c r="D37" s="72">
        <f t="shared" si="4"/>
        <v>48.432159784438454</v>
      </c>
      <c r="E37" s="72">
        <f t="shared" si="4"/>
        <v>48.135635070863145</v>
      </c>
      <c r="F37" s="72">
        <f t="shared" si="4"/>
        <v>47.432715786530707</v>
      </c>
      <c r="G37" s="72">
        <f t="shared" si="4"/>
        <v>45.358698716172967</v>
      </c>
      <c r="H37" s="72">
        <f t="shared" si="4"/>
        <v>47.307615810321522</v>
      </c>
      <c r="I37" s="72">
        <f t="shared" si="4"/>
        <v>49.867642539432381</v>
      </c>
      <c r="J37" s="72">
        <f t="shared" si="4"/>
        <v>35.050761459775458</v>
      </c>
      <c r="K37" s="72">
        <f t="shared" si="4"/>
        <v>49.438386152948624</v>
      </c>
      <c r="L37" s="72">
        <f t="shared" si="4"/>
        <v>47.541566671626697</v>
      </c>
      <c r="M37" s="72">
        <f t="shared" si="4"/>
        <v>39.890457594883628</v>
      </c>
      <c r="N37" s="72">
        <f t="shared" si="4"/>
        <v>50.717565129013337</v>
      </c>
      <c r="O37" s="72">
        <f t="shared" si="4"/>
        <v>52.59919760114235</v>
      </c>
      <c r="P37" s="72">
        <f t="shared" si="4"/>
        <v>29.114709085181403</v>
      </c>
      <c r="Q37" s="72">
        <f t="shared" si="4"/>
        <v>49.014626648300236</v>
      </c>
      <c r="R37" s="72">
        <f t="shared" si="4"/>
        <v>50.944391765060573</v>
      </c>
      <c r="S37" s="72">
        <f t="shared" si="4"/>
        <v>49.24919537009373</v>
      </c>
      <c r="T37" s="72">
        <f t="shared" si="4"/>
        <v>45.682439181580776</v>
      </c>
      <c r="U37" s="72">
        <f t="shared" si="4"/>
        <v>26.832804307158312</v>
      </c>
      <c r="V37" s="72">
        <f t="shared" si="4"/>
        <v>23.658814993418673</v>
      </c>
      <c r="W37" s="72">
        <f t="shared" si="4"/>
        <v>33.231316830541346</v>
      </c>
      <c r="X37" s="72">
        <f t="shared" si="4"/>
        <v>23.771072831169704</v>
      </c>
      <c r="Y37" s="72">
        <f t="shared" si="4"/>
        <v>17.499943440361449</v>
      </c>
      <c r="Z37" s="72">
        <f t="shared" si="4"/>
        <v>14.551063257402575</v>
      </c>
      <c r="AA37" s="72">
        <f t="shared" si="4"/>
        <v>21.599419924997392</v>
      </c>
      <c r="AB37" s="72">
        <f t="shared" si="4"/>
        <v>13.08241633900434</v>
      </c>
      <c r="AC37" s="72">
        <f t="shared" si="4"/>
        <v>10.745957758601207</v>
      </c>
      <c r="AD37" s="72">
        <f t="shared" si="4"/>
        <v>14.781438724320424</v>
      </c>
      <c r="AE37" s="72">
        <f t="shared" si="4"/>
        <v>11.828864198546171</v>
      </c>
      <c r="AF37" s="72">
        <f t="shared" si="4"/>
        <v>15.605468242440566</v>
      </c>
      <c r="AG37" s="72">
        <f t="shared" si="4"/>
        <v>11.026885169714433</v>
      </c>
      <c r="AH37" s="72">
        <f t="shared" si="4"/>
        <v>12.632049358188397</v>
      </c>
      <c r="AI37" s="26"/>
      <c r="AJ37" s="75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</row>
    <row r="38" spans="1:63" s="2" customFormat="1" x14ac:dyDescent="0.25">
      <c r="A38" s="73" t="s">
        <v>4</v>
      </c>
      <c r="B38" s="318" t="s">
        <v>89</v>
      </c>
      <c r="C38" s="73">
        <v>1840.5352995466569</v>
      </c>
      <c r="D38" s="73">
        <v>1755.335108532259</v>
      </c>
      <c r="E38" s="73">
        <v>1899.1014382950552</v>
      </c>
      <c r="F38" s="73">
        <v>2003.8095005321009</v>
      </c>
      <c r="G38" s="73">
        <v>1952.6511870313532</v>
      </c>
      <c r="H38" s="73">
        <v>2057.1961571810225</v>
      </c>
      <c r="I38" s="73">
        <v>2112.639715957645</v>
      </c>
      <c r="J38" s="73">
        <v>2152.5512528518962</v>
      </c>
      <c r="K38" s="73">
        <v>2146.1529634965468</v>
      </c>
      <c r="L38" s="73">
        <v>2202.5601642520787</v>
      </c>
      <c r="M38" s="73">
        <v>2184.771865128987</v>
      </c>
      <c r="N38" s="73">
        <v>2073.5588255178436</v>
      </c>
      <c r="O38" s="73">
        <v>2183.494935445266</v>
      </c>
      <c r="P38" s="73">
        <v>2172.6422741818928</v>
      </c>
      <c r="Q38" s="73">
        <v>2271.4947534073167</v>
      </c>
      <c r="R38" s="73">
        <v>2158.3527560613279</v>
      </c>
      <c r="S38" s="73">
        <v>2221.7110075095407</v>
      </c>
      <c r="T38" s="73">
        <v>2363.0039799923011</v>
      </c>
      <c r="U38" s="73">
        <v>2234.8797440649946</v>
      </c>
      <c r="V38" s="73">
        <v>2136.9971512797724</v>
      </c>
      <c r="W38" s="73">
        <v>2026.695874270747</v>
      </c>
      <c r="X38" s="73">
        <v>1905.0338893022497</v>
      </c>
      <c r="Y38" s="73">
        <v>1855.8864982457687</v>
      </c>
      <c r="Z38" s="73">
        <v>1820.5179932432948</v>
      </c>
      <c r="AA38" s="73">
        <v>1808.9092314111329</v>
      </c>
      <c r="AB38" s="73">
        <v>1853.7523009041695</v>
      </c>
      <c r="AC38" s="73">
        <v>1828.906346724636</v>
      </c>
      <c r="AD38" s="73">
        <v>1870.242838782339</v>
      </c>
      <c r="AE38" s="73">
        <v>1911.1675246940824</v>
      </c>
      <c r="AF38" s="73">
        <v>1853.9898155738051</v>
      </c>
      <c r="AG38" s="73">
        <v>1663.7874141366437</v>
      </c>
      <c r="AH38" s="73">
        <v>1766.8857585528001</v>
      </c>
      <c r="AI38" s="84"/>
      <c r="AJ38" s="85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</row>
    <row r="39" spans="1:63" s="3" customFormat="1" x14ac:dyDescent="0.25">
      <c r="A39" s="28" t="s">
        <v>170</v>
      </c>
      <c r="B39" s="16"/>
      <c r="C39" s="16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26"/>
      <c r="AJ39" s="75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</row>
    <row r="40" spans="1:63" s="3" customFormat="1" x14ac:dyDescent="0.25">
      <c r="A40" s="72" t="s">
        <v>0</v>
      </c>
      <c r="B40" s="317" t="s">
        <v>78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>
        <v>574.18107497655603</v>
      </c>
      <c r="AI40" s="72">
        <v>615.12363721885322</v>
      </c>
      <c r="AJ40" s="72">
        <v>539.46813801787994</v>
      </c>
      <c r="AK40" s="72">
        <v>535.19332834194336</v>
      </c>
      <c r="AL40" s="72">
        <v>528.9150000406554</v>
      </c>
      <c r="AM40" s="72">
        <v>517.75415825085304</v>
      </c>
      <c r="AN40" s="72">
        <v>502.85807201486125</v>
      </c>
      <c r="AO40" s="72">
        <v>480.71026674235355</v>
      </c>
      <c r="AP40" s="72">
        <v>467.88418217324306</v>
      </c>
      <c r="AQ40" s="72">
        <v>458.41628083021328</v>
      </c>
      <c r="AR40" s="72">
        <v>450.97046398925784</v>
      </c>
      <c r="AS40" s="72">
        <v>444.18700603653508</v>
      </c>
      <c r="AT40" s="72">
        <v>437.17904045354652</v>
      </c>
      <c r="AU40" s="72">
        <v>429.36389552469205</v>
      </c>
      <c r="AV40" s="72">
        <v>420.35377255686001</v>
      </c>
      <c r="AW40" s="72">
        <v>409.90271909452593</v>
      </c>
      <c r="AX40" s="72">
        <v>397.95217537740757</v>
      </c>
      <c r="AY40" s="72">
        <v>384.32979993481132</v>
      </c>
      <c r="AZ40" s="72">
        <v>369.23105050625452</v>
      </c>
      <c r="BA40" s="72">
        <v>352.66668723021894</v>
      </c>
      <c r="BB40" s="72">
        <v>334.75177981550081</v>
      </c>
      <c r="BC40" s="72">
        <v>315.81641162067694</v>
      </c>
      <c r="BD40" s="72">
        <v>295.94236299135338</v>
      </c>
      <c r="BE40" s="72">
        <v>275.19764325487591</v>
      </c>
      <c r="BF40" s="72">
        <v>261.94706437150052</v>
      </c>
      <c r="BG40" s="72">
        <v>247.42200366571589</v>
      </c>
      <c r="BH40" s="72">
        <v>231.96507878528118</v>
      </c>
      <c r="BI40" s="72">
        <v>215.66223609470768</v>
      </c>
      <c r="BJ40" s="72">
        <v>198.72103959825145</v>
      </c>
      <c r="BK40" s="72">
        <v>181.51347710699005</v>
      </c>
    </row>
    <row r="41" spans="1:63" s="3" customFormat="1" x14ac:dyDescent="0.25">
      <c r="A41" s="72" t="s">
        <v>1</v>
      </c>
      <c r="B41" s="317" t="s">
        <v>78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>
        <v>859.60444748389216</v>
      </c>
      <c r="AI41" s="72">
        <v>924.86282441693936</v>
      </c>
      <c r="AJ41" s="72">
        <v>924.67633691260141</v>
      </c>
      <c r="AK41" s="72">
        <v>910.02051770077151</v>
      </c>
      <c r="AL41" s="72">
        <v>891.32643650816954</v>
      </c>
      <c r="AM41" s="72">
        <v>861.16831700056503</v>
      </c>
      <c r="AN41" s="72">
        <v>825.24860206824178</v>
      </c>
      <c r="AO41" s="72">
        <v>785.3621770408721</v>
      </c>
      <c r="AP41" s="72">
        <v>752.18428753568901</v>
      </c>
      <c r="AQ41" s="72">
        <v>716.9248194691861</v>
      </c>
      <c r="AR41" s="72">
        <v>683.08194212131423</v>
      </c>
      <c r="AS41" s="72">
        <v>647.01773596964836</v>
      </c>
      <c r="AT41" s="72">
        <v>609.0247978296029</v>
      </c>
      <c r="AU41" s="72">
        <v>569.37859030139089</v>
      </c>
      <c r="AV41" s="72">
        <v>528.3300243456772</v>
      </c>
      <c r="AW41" s="72">
        <v>485.82661090484027</v>
      </c>
      <c r="AX41" s="72">
        <v>442.09022017143428</v>
      </c>
      <c r="AY41" s="72">
        <v>397.59250942835263</v>
      </c>
      <c r="AZ41" s="72">
        <v>352.45559150209584</v>
      </c>
      <c r="BA41" s="72">
        <v>306.77897947582926</v>
      </c>
      <c r="BB41" s="72">
        <v>261.7764969999871</v>
      </c>
      <c r="BC41" s="72">
        <v>217.34438109991049</v>
      </c>
      <c r="BD41" s="72">
        <v>174.08589327175235</v>
      </c>
      <c r="BE41" s="72">
        <v>136.2459763756668</v>
      </c>
      <c r="BF41" s="72">
        <v>120.77291895698578</v>
      </c>
      <c r="BG41" s="72">
        <v>105.92656541643244</v>
      </c>
      <c r="BH41" s="72">
        <v>91.711310707108737</v>
      </c>
      <c r="BI41" s="72">
        <v>78.130894094205544</v>
      </c>
      <c r="BJ41" s="72">
        <v>65.189366097581953</v>
      </c>
      <c r="BK41" s="72">
        <v>57.375031929267102</v>
      </c>
    </row>
    <row r="42" spans="1:63" s="3" customFormat="1" x14ac:dyDescent="0.25">
      <c r="A42" s="72" t="s">
        <v>20</v>
      </c>
      <c r="B42" s="317" t="s">
        <v>78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>
        <v>20.8932966504</v>
      </c>
      <c r="AI42" s="72">
        <v>24.178919222655466</v>
      </c>
      <c r="AJ42" s="72">
        <v>24.995760104187777</v>
      </c>
      <c r="AK42" s="72">
        <v>25.812272180928677</v>
      </c>
      <c r="AL42" s="72">
        <v>26.599991021023776</v>
      </c>
      <c r="AM42" s="72">
        <v>27.347270695159207</v>
      </c>
      <c r="AN42" s="72">
        <v>27.071170768553785</v>
      </c>
      <c r="AO42" s="72">
        <v>26.743379941556139</v>
      </c>
      <c r="AP42" s="72">
        <v>26.348666967611685</v>
      </c>
      <c r="AQ42" s="72">
        <v>25.83905029831703</v>
      </c>
      <c r="AR42" s="72">
        <v>25.158318935393975</v>
      </c>
      <c r="AS42" s="72">
        <v>24.084275883802402</v>
      </c>
      <c r="AT42" s="72">
        <v>22.46613351853442</v>
      </c>
      <c r="AU42" s="72">
        <v>20.19357980880643</v>
      </c>
      <c r="AV42" s="72">
        <v>17.283264372462593</v>
      </c>
      <c r="AW42" s="72">
        <v>13.956330008004088</v>
      </c>
      <c r="AX42" s="72">
        <v>10.60230244772651</v>
      </c>
      <c r="AY42" s="72">
        <v>7.6164240674424519</v>
      </c>
      <c r="AZ42" s="72">
        <v>5.2328310582426587</v>
      </c>
      <c r="BA42" s="72">
        <v>3.4851346349927472</v>
      </c>
      <c r="BB42" s="72">
        <v>2.2781201258117347</v>
      </c>
      <c r="BC42" s="72">
        <v>1.4751741301472254</v>
      </c>
      <c r="BD42" s="72">
        <v>0.95232963989123276</v>
      </c>
      <c r="BE42" s="72">
        <v>0.61539806692755861</v>
      </c>
      <c r="BF42" s="72">
        <v>0.39901686226934308</v>
      </c>
      <c r="BG42" s="72">
        <v>0.25996681710538694</v>
      </c>
      <c r="BH42" s="72">
        <v>0.17034235004216886</v>
      </c>
      <c r="BI42" s="72">
        <v>0.11231989844311846</v>
      </c>
      <c r="BJ42" s="72">
        <v>7.4552971108640315E-2</v>
      </c>
      <c r="BK42" s="72">
        <v>4.9823770430426226E-2</v>
      </c>
    </row>
    <row r="43" spans="1:63" s="3" customFormat="1" x14ac:dyDescent="0.25">
      <c r="A43" s="72" t="s">
        <v>21</v>
      </c>
      <c r="B43" s="317" t="s">
        <v>78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>
        <v>17.515177835835175</v>
      </c>
      <c r="AI43" s="72">
        <v>25.411178847337119</v>
      </c>
      <c r="AJ43" s="72">
        <v>25.408069436558677</v>
      </c>
      <c r="AK43" s="72">
        <v>25.401840911629666</v>
      </c>
      <c r="AL43" s="72">
        <v>25.392489575995285</v>
      </c>
      <c r="AM43" s="72">
        <v>25.087018295966004</v>
      </c>
      <c r="AN43" s="72">
        <v>25.082415276091162</v>
      </c>
      <c r="AO43" s="72">
        <v>25.074811817469357</v>
      </c>
      <c r="AP43" s="72">
        <v>25.064205849768182</v>
      </c>
      <c r="AQ43" s="72">
        <v>24.201008587524584</v>
      </c>
      <c r="AR43" s="72">
        <v>22.812620711904906</v>
      </c>
      <c r="AS43" s="72">
        <v>21.049922536950213</v>
      </c>
      <c r="AT43" s="72">
        <v>18.915921766726282</v>
      </c>
      <c r="AU43" s="72">
        <v>16.476438965444359</v>
      </c>
      <c r="AV43" s="72">
        <v>13.864443693321384</v>
      </c>
      <c r="AW43" s="72">
        <v>11.257047164140369</v>
      </c>
      <c r="AX43" s="72">
        <v>8.8305101246320703</v>
      </c>
      <c r="AY43" s="72">
        <v>6.7155747706500666</v>
      </c>
      <c r="AZ43" s="72">
        <v>4.9752155391431021</v>
      </c>
      <c r="BA43" s="72">
        <v>3.6097310900236201</v>
      </c>
      <c r="BB43" s="72">
        <v>2.5779734403230963</v>
      </c>
      <c r="BC43" s="72">
        <v>1.8204073568308872</v>
      </c>
      <c r="BD43" s="72">
        <v>1.2758280711674868</v>
      </c>
      <c r="BE43" s="72">
        <v>0.89031093089386182</v>
      </c>
      <c r="BF43" s="72">
        <v>0.6203610247164395</v>
      </c>
      <c r="BG43" s="72">
        <v>0.43278334762731824</v>
      </c>
      <c r="BH43" s="72">
        <v>0.30314159348947867</v>
      </c>
      <c r="BI43" s="72">
        <v>0.21387452382998723</v>
      </c>
      <c r="BJ43" s="72">
        <v>0.15256468798015022</v>
      </c>
      <c r="BK43" s="72">
        <v>0.1105279786542534</v>
      </c>
    </row>
    <row r="44" spans="1:63" s="3" customFormat="1" x14ac:dyDescent="0.25">
      <c r="A44" s="72" t="s">
        <v>18</v>
      </c>
      <c r="B44" s="317" t="s">
        <v>78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>
        <v>60.291972034396778</v>
      </c>
      <c r="AI44" s="72">
        <v>106.94769041841877</v>
      </c>
      <c r="AJ44" s="72">
        <v>101.63789587173207</v>
      </c>
      <c r="AK44" s="72">
        <v>100.82892844188774</v>
      </c>
      <c r="AL44" s="72">
        <v>99.683911139819514</v>
      </c>
      <c r="AM44" s="72">
        <v>98.037307234894683</v>
      </c>
      <c r="AN44" s="72">
        <v>95.971382470409949</v>
      </c>
      <c r="AO44" s="72">
        <v>93.656283585047532</v>
      </c>
      <c r="AP44" s="72">
        <v>91.199140383593999</v>
      </c>
      <c r="AQ44" s="72">
        <v>88.537154577434748</v>
      </c>
      <c r="AR44" s="72">
        <v>85.355835178897422</v>
      </c>
      <c r="AS44" s="72">
        <v>82.270863578601535</v>
      </c>
      <c r="AT44" s="72">
        <v>78.906961075574969</v>
      </c>
      <c r="AU44" s="72">
        <v>75.259116374799973</v>
      </c>
      <c r="AV44" s="72">
        <v>71.3407647239912</v>
      </c>
      <c r="AW44" s="72">
        <v>67.988307484445471</v>
      </c>
      <c r="AX44" s="72">
        <v>64.337643153790964</v>
      </c>
      <c r="AY44" s="72">
        <v>60.436511523471509</v>
      </c>
      <c r="AZ44" s="72">
        <v>56.346064746819302</v>
      </c>
      <c r="BA44" s="72">
        <v>52.138665923172979</v>
      </c>
      <c r="BB44" s="72">
        <v>47.894665964074903</v>
      </c>
      <c r="BC44" s="72">
        <v>43.695093755583088</v>
      </c>
      <c r="BD44" s="72">
        <v>39.617416035681927</v>
      </c>
      <c r="BE44" s="72">
        <v>35.72911136271653</v>
      </c>
      <c r="BF44" s="72">
        <v>32.083810192094084</v>
      </c>
      <c r="BG44" s="72">
        <v>28.720246709257836</v>
      </c>
      <c r="BH44" s="72">
        <v>25.661654888566911</v>
      </c>
      <c r="BI44" s="72">
        <v>22.917056747450687</v>
      </c>
      <c r="BJ44" s="72">
        <v>20.483416566182196</v>
      </c>
      <c r="BK44" s="72">
        <v>18.348247817705868</v>
      </c>
    </row>
    <row r="45" spans="1:63" s="3" customFormat="1" x14ac:dyDescent="0.25">
      <c r="A45" s="72" t="s">
        <v>27</v>
      </c>
      <c r="B45" s="317" t="s">
        <v>78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>
        <v>42.059940213531519</v>
      </c>
      <c r="AI45" s="72">
        <v>97.630791264372363</v>
      </c>
      <c r="AJ45" s="72">
        <v>44.241094291098641</v>
      </c>
      <c r="AK45" s="72">
        <v>43.63322497587756</v>
      </c>
      <c r="AL45" s="72">
        <v>43.025355660656523</v>
      </c>
      <c r="AM45" s="72">
        <v>42.396586927152114</v>
      </c>
      <c r="AN45" s="72">
        <v>41.767818193647727</v>
      </c>
      <c r="AO45" s="72">
        <v>41.142035091326669</v>
      </c>
      <c r="AP45" s="72">
        <v>40.510280726638939</v>
      </c>
      <c r="AQ45" s="72">
        <v>39.881511993134531</v>
      </c>
      <c r="AR45" s="72">
        <v>39.249757628446808</v>
      </c>
      <c r="AS45" s="72">
        <v>38.620988894942414</v>
      </c>
      <c r="AT45" s="72">
        <v>37.989234530254706</v>
      </c>
      <c r="AU45" s="72">
        <v>37.360465796750304</v>
      </c>
      <c r="AV45" s="72">
        <v>36.725725800879246</v>
      </c>
      <c r="AW45" s="72">
        <v>36.090985805008167</v>
      </c>
      <c r="AX45" s="72">
        <v>35.459231440320444</v>
      </c>
      <c r="AY45" s="72">
        <v>34.824491444449393</v>
      </c>
      <c r="AZ45" s="72">
        <v>34.189751448578313</v>
      </c>
      <c r="BA45" s="72">
        <v>33.552025821523927</v>
      </c>
      <c r="BB45" s="72">
        <v>33.202984835443644</v>
      </c>
      <c r="BC45" s="72">
        <v>32.847972586996676</v>
      </c>
      <c r="BD45" s="72">
        <v>32.492960338549736</v>
      </c>
      <c r="BE45" s="72">
        <v>32.14093372128611</v>
      </c>
      <c r="BF45" s="72">
        <v>31.785921472839163</v>
      </c>
      <c r="BG45" s="72">
        <v>31.430909224392202</v>
      </c>
      <c r="BH45" s="72">
        <v>31.07291134476192</v>
      </c>
      <c r="BI45" s="72">
        <v>30.717899096314973</v>
      </c>
      <c r="BJ45" s="72">
        <v>30.356915585501341</v>
      </c>
      <c r="BK45" s="72">
        <v>29.99593207468773</v>
      </c>
    </row>
    <row r="46" spans="1:63" s="3" customFormat="1" x14ac:dyDescent="0.25">
      <c r="A46" s="72" t="s">
        <v>2</v>
      </c>
      <c r="B46" s="317" t="s">
        <v>78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>
        <v>179.70779999999999</v>
      </c>
      <c r="AI46" s="72">
        <v>168.32118141703276</v>
      </c>
      <c r="AJ46" s="72">
        <v>166.22121958698375</v>
      </c>
      <c r="AK46" s="72">
        <v>165.1397639371512</v>
      </c>
      <c r="AL46" s="72">
        <v>135.36147446176756</v>
      </c>
      <c r="AM46" s="72">
        <v>123.84531748708437</v>
      </c>
      <c r="AN46" s="72">
        <v>123.90359436770861</v>
      </c>
      <c r="AO46" s="72">
        <v>123.96187124833286</v>
      </c>
      <c r="AP46" s="72">
        <v>124.0201481289571</v>
      </c>
      <c r="AQ46" s="72">
        <v>111.30342500958133</v>
      </c>
      <c r="AR46" s="72">
        <v>111.26656344989345</v>
      </c>
      <c r="AS46" s="72">
        <v>111.23170189020558</v>
      </c>
      <c r="AT46" s="72">
        <v>111.19884033051771</v>
      </c>
      <c r="AU46" s="72">
        <v>111.16797877082982</v>
      </c>
      <c r="AV46" s="72">
        <v>111.28380941270255</v>
      </c>
      <c r="AW46" s="72">
        <v>111.2582723275743</v>
      </c>
      <c r="AX46" s="72">
        <v>111.23273524244607</v>
      </c>
      <c r="AY46" s="72">
        <v>111.21119815731785</v>
      </c>
      <c r="AZ46" s="72">
        <v>111.18866107218962</v>
      </c>
      <c r="BA46" s="72">
        <v>111.32243856142019</v>
      </c>
      <c r="BB46" s="72">
        <v>111.30871544204443</v>
      </c>
      <c r="BC46" s="72">
        <v>111.29899232266867</v>
      </c>
      <c r="BD46" s="72">
        <v>111.29126920329291</v>
      </c>
      <c r="BE46" s="72">
        <v>111.28554608391717</v>
      </c>
      <c r="BF46" s="72">
        <v>111.2818229645414</v>
      </c>
      <c r="BG46" s="72">
        <v>111.27909984516565</v>
      </c>
      <c r="BH46" s="72">
        <v>111.2783767257899</v>
      </c>
      <c r="BI46" s="72">
        <v>111.28065360641413</v>
      </c>
      <c r="BJ46" s="72">
        <v>111.28293048703839</v>
      </c>
      <c r="BK46" s="72">
        <v>111.28820736766261</v>
      </c>
    </row>
    <row r="47" spans="1:63" s="3" customFormat="1" x14ac:dyDescent="0.25">
      <c r="A47" s="72" t="s">
        <v>3</v>
      </c>
      <c r="B47" s="317" t="s">
        <v>78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>
        <f t="shared" ref="AH47" si="5">AH48-SUM(AH40:AH46)</f>
        <v>12.632049358188397</v>
      </c>
      <c r="AI47" s="72">
        <f>AI48-SUM(AI40:AI46)</f>
        <v>10.538705201565108</v>
      </c>
      <c r="AJ47" s="72">
        <f t="shared" ref="AJ47:BA47" si="6">AJ48-SUM(AJ40:AJ46)</f>
        <v>10.630142893573293</v>
      </c>
      <c r="AK47" s="72">
        <f t="shared" si="6"/>
        <v>10.681046199991897</v>
      </c>
      <c r="AL47" s="72">
        <f t="shared" si="6"/>
        <v>10.679370891926055</v>
      </c>
      <c r="AM47" s="72">
        <f t="shared" si="6"/>
        <v>10.68951069005152</v>
      </c>
      <c r="AN47" s="72">
        <f t="shared" si="6"/>
        <v>10.579086561333497</v>
      </c>
      <c r="AO47" s="72">
        <f t="shared" si="6"/>
        <v>10.47709641211668</v>
      </c>
      <c r="AP47" s="72">
        <f t="shared" si="6"/>
        <v>10.394789950552649</v>
      </c>
      <c r="AQ47" s="72">
        <f t="shared" si="6"/>
        <v>10.324716124883707</v>
      </c>
      <c r="AR47" s="72">
        <f t="shared" si="6"/>
        <v>10.134690788521766</v>
      </c>
      <c r="AS47" s="72">
        <f t="shared" si="6"/>
        <v>10.144626743364142</v>
      </c>
      <c r="AT47" s="72">
        <f t="shared" si="6"/>
        <v>10.152803466361547</v>
      </c>
      <c r="AU47" s="72">
        <f t="shared" si="6"/>
        <v>10.159356809579322</v>
      </c>
      <c r="AV47" s="72">
        <f t="shared" si="6"/>
        <v>10.172750396191532</v>
      </c>
      <c r="AW47" s="72">
        <f t="shared" si="6"/>
        <v>10.183706814524385</v>
      </c>
      <c r="AX47" s="72">
        <f t="shared" si="6"/>
        <v>10.195087429115574</v>
      </c>
      <c r="AY47" s="72">
        <f t="shared" si="6"/>
        <v>10.205219341805559</v>
      </c>
      <c r="AZ47" s="72">
        <f t="shared" si="6"/>
        <v>10.212788545977219</v>
      </c>
      <c r="BA47" s="72">
        <f t="shared" si="6"/>
        <v>10.220179675300983</v>
      </c>
      <c r="BB47" s="72">
        <f t="shared" ref="BB47:BK47" si="7">BB48-SUM(BB40:BB46)</f>
        <v>10.226595900647339</v>
      </c>
      <c r="BC47" s="72">
        <f t="shared" si="7"/>
        <v>10.235086857436386</v>
      </c>
      <c r="BD47" s="72">
        <f t="shared" si="7"/>
        <v>10.240590456229711</v>
      </c>
      <c r="BE47" s="72">
        <f t="shared" si="7"/>
        <v>10.247467720655663</v>
      </c>
      <c r="BF47" s="72">
        <f t="shared" si="7"/>
        <v>10.254149209809043</v>
      </c>
      <c r="BG47" s="72">
        <f t="shared" si="7"/>
        <v>10.259251680986495</v>
      </c>
      <c r="BH47" s="72">
        <f t="shared" si="7"/>
        <v>10.267074152610405</v>
      </c>
      <c r="BI47" s="72">
        <f t="shared" si="7"/>
        <v>10.273976961950837</v>
      </c>
      <c r="BJ47" s="72">
        <f t="shared" si="7"/>
        <v>10.27685240021367</v>
      </c>
      <c r="BK47" s="72">
        <f t="shared" si="7"/>
        <v>10.282425599619501</v>
      </c>
    </row>
    <row r="48" spans="1:63" s="2" customFormat="1" x14ac:dyDescent="0.25">
      <c r="A48" s="73" t="s">
        <v>4</v>
      </c>
      <c r="B48" s="318" t="s">
        <v>89</v>
      </c>
      <c r="C48" s="17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>
        <v>1766.8857585528001</v>
      </c>
      <c r="AI48" s="73">
        <v>1973.0149280071741</v>
      </c>
      <c r="AJ48" s="73">
        <v>1837.2786571146157</v>
      </c>
      <c r="AK48" s="73">
        <v>1816.7109226901816</v>
      </c>
      <c r="AL48" s="73">
        <v>1760.9840293000134</v>
      </c>
      <c r="AM48" s="73">
        <v>1706.3254865817262</v>
      </c>
      <c r="AN48" s="73">
        <v>1652.4821417208477</v>
      </c>
      <c r="AO48" s="73">
        <v>1587.1279218790751</v>
      </c>
      <c r="AP48" s="73">
        <v>1537.6057017160547</v>
      </c>
      <c r="AQ48" s="73">
        <v>1475.4279668902752</v>
      </c>
      <c r="AR48" s="73">
        <v>1428.0301928036304</v>
      </c>
      <c r="AS48" s="73">
        <v>1378.6071215340498</v>
      </c>
      <c r="AT48" s="73">
        <v>1325.8337329711192</v>
      </c>
      <c r="AU48" s="73">
        <v>1269.3594223522932</v>
      </c>
      <c r="AV48" s="73">
        <v>1209.3545553020856</v>
      </c>
      <c r="AW48" s="73">
        <v>1146.4639796030631</v>
      </c>
      <c r="AX48" s="73">
        <v>1080.6999053868733</v>
      </c>
      <c r="AY48" s="73">
        <v>1012.9317286683009</v>
      </c>
      <c r="AZ48" s="73">
        <v>943.83195441930059</v>
      </c>
      <c r="BA48" s="73">
        <v>873.77384241248262</v>
      </c>
      <c r="BB48" s="73">
        <v>804.01733252383315</v>
      </c>
      <c r="BC48" s="73">
        <v>734.53351973025042</v>
      </c>
      <c r="BD48" s="73">
        <v>665.89865000791872</v>
      </c>
      <c r="BE48" s="73">
        <v>602.35238751693964</v>
      </c>
      <c r="BF48" s="73">
        <v>569.14506505475572</v>
      </c>
      <c r="BG48" s="73">
        <v>535.73082670668327</v>
      </c>
      <c r="BH48" s="73">
        <v>502.4298905476507</v>
      </c>
      <c r="BI48" s="73">
        <v>469.30891102331691</v>
      </c>
      <c r="BJ48" s="73">
        <v>436.53763839385772</v>
      </c>
      <c r="BK48" s="73">
        <v>408.96367364501759</v>
      </c>
    </row>
    <row r="49" spans="1:63" s="3" customFormat="1" x14ac:dyDescent="0.25">
      <c r="A49" s="28" t="s">
        <v>171</v>
      </c>
      <c r="B49" s="16"/>
      <c r="C49" s="16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</row>
    <row r="50" spans="1:63" s="3" customFormat="1" x14ac:dyDescent="0.25">
      <c r="A50" s="72" t="s">
        <v>0</v>
      </c>
      <c r="B50" s="317" t="s">
        <v>78</v>
      </c>
      <c r="C50" s="16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>
        <v>574.18107497655603</v>
      </c>
      <c r="AI50" s="72">
        <v>615.12363721885322</v>
      </c>
      <c r="AJ50" s="72">
        <v>539.46813801787994</v>
      </c>
      <c r="AK50" s="72">
        <v>535.19332834194336</v>
      </c>
      <c r="AL50" s="72">
        <v>528.9150000406554</v>
      </c>
      <c r="AM50" s="72">
        <v>517.75415825085304</v>
      </c>
      <c r="AN50" s="72">
        <v>502.85807201486125</v>
      </c>
      <c r="AO50" s="72">
        <v>480.71026674235355</v>
      </c>
      <c r="AP50" s="72">
        <v>467.88418217324306</v>
      </c>
      <c r="AQ50" s="72">
        <v>458.41628083021328</v>
      </c>
      <c r="AR50" s="72">
        <v>450.97046398925784</v>
      </c>
      <c r="AS50" s="72">
        <v>444.18700603653508</v>
      </c>
      <c r="AT50" s="72">
        <v>437.17904045354652</v>
      </c>
      <c r="AU50" s="72">
        <v>429.36389552469205</v>
      </c>
      <c r="AV50" s="72">
        <v>420.35377255686001</v>
      </c>
      <c r="AW50" s="72">
        <v>409.90271909452593</v>
      </c>
      <c r="AX50" s="72">
        <v>397.95217537740757</v>
      </c>
      <c r="AY50" s="72">
        <v>384.32979993481132</v>
      </c>
      <c r="AZ50" s="72">
        <v>369.23105050625452</v>
      </c>
      <c r="BA50" s="72">
        <v>352.66668723021894</v>
      </c>
      <c r="BB50" s="72">
        <v>334.75177981550081</v>
      </c>
      <c r="BC50" s="72">
        <v>315.81641162067694</v>
      </c>
      <c r="BD50" s="72">
        <v>295.94236299135338</v>
      </c>
      <c r="BE50" s="72">
        <v>275.19764325487591</v>
      </c>
      <c r="BF50" s="72">
        <v>261.94706437150052</v>
      </c>
      <c r="BG50" s="72">
        <v>247.42200366571589</v>
      </c>
      <c r="BH50" s="72">
        <v>231.96507878528118</v>
      </c>
      <c r="BI50" s="72">
        <v>215.66223609470768</v>
      </c>
      <c r="BJ50" s="72">
        <v>198.72103959825145</v>
      </c>
      <c r="BK50" s="72">
        <v>181.51347710699005</v>
      </c>
    </row>
    <row r="51" spans="1:63" s="3" customFormat="1" x14ac:dyDescent="0.25">
      <c r="A51" s="72" t="s">
        <v>1</v>
      </c>
      <c r="B51" s="317" t="s">
        <v>78</v>
      </c>
      <c r="C51" s="16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>
        <v>859.60444748389216</v>
      </c>
      <c r="AI51" s="72">
        <v>924.86282441693936</v>
      </c>
      <c r="AJ51" s="72">
        <v>920.58505252949601</v>
      </c>
      <c r="AK51" s="72">
        <v>899.84253439019767</v>
      </c>
      <c r="AL51" s="72">
        <v>873.2722887563973</v>
      </c>
      <c r="AM51" s="72">
        <v>835.26443772361051</v>
      </c>
      <c r="AN51" s="72">
        <v>794.13638757397814</v>
      </c>
      <c r="AO51" s="72">
        <v>759.26451949078103</v>
      </c>
      <c r="AP51" s="72">
        <v>722.77725469680047</v>
      </c>
      <c r="AQ51" s="72">
        <v>680.20184242534992</v>
      </c>
      <c r="AR51" s="72">
        <v>643.28069901764627</v>
      </c>
      <c r="AS51" s="72">
        <v>605.07107284463314</v>
      </c>
      <c r="AT51" s="72">
        <v>565.63127002662543</v>
      </c>
      <c r="AU51" s="72">
        <v>525.04844054163789</v>
      </c>
      <c r="AV51" s="72">
        <v>483.42914855912505</v>
      </c>
      <c r="AW51" s="72">
        <v>440.61291427964898</v>
      </c>
      <c r="AX51" s="72">
        <v>396.74860015332735</v>
      </c>
      <c r="AY51" s="72">
        <v>352.26182847744127</v>
      </c>
      <c r="AZ51" s="72">
        <v>307.23542836546824</v>
      </c>
      <c r="BA51" s="72">
        <v>261.7409779179988</v>
      </c>
      <c r="BB51" s="72">
        <v>217.05245993987799</v>
      </c>
      <c r="BC51" s="72">
        <v>173.22111938844935</v>
      </c>
      <c r="BD51" s="72">
        <v>150.70999965943528</v>
      </c>
      <c r="BE51" s="72">
        <v>134.64496035565782</v>
      </c>
      <c r="BF51" s="72">
        <v>119.10009636229944</v>
      </c>
      <c r="BG51" s="72">
        <v>104.18213721807281</v>
      </c>
      <c r="BH51" s="72">
        <v>89.895566463468299</v>
      </c>
      <c r="BI51" s="72">
        <v>76.24429791788846</v>
      </c>
      <c r="BJ51" s="72">
        <v>63.232647457888149</v>
      </c>
      <c r="BK51" s="72">
        <v>55.346206591569199</v>
      </c>
    </row>
    <row r="52" spans="1:63" s="3" customFormat="1" x14ac:dyDescent="0.25">
      <c r="A52" s="72" t="s">
        <v>20</v>
      </c>
      <c r="B52" s="317" t="s">
        <v>78</v>
      </c>
      <c r="C52" s="16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>
        <v>20.8932966504</v>
      </c>
      <c r="AI52" s="72">
        <v>24.178919222655466</v>
      </c>
      <c r="AJ52" s="72">
        <v>24.995760104187777</v>
      </c>
      <c r="AK52" s="72">
        <v>25.812272180928677</v>
      </c>
      <c r="AL52" s="72">
        <v>26.599991021023776</v>
      </c>
      <c r="AM52" s="72">
        <v>27.347270695159207</v>
      </c>
      <c r="AN52" s="72">
        <v>27.071170768553785</v>
      </c>
      <c r="AO52" s="72">
        <v>26.743379941556139</v>
      </c>
      <c r="AP52" s="72">
        <v>26.348666967611685</v>
      </c>
      <c r="AQ52" s="72">
        <v>25.83905029831703</v>
      </c>
      <c r="AR52" s="72">
        <v>25.158318935393975</v>
      </c>
      <c r="AS52" s="72">
        <v>24.084275883802402</v>
      </c>
      <c r="AT52" s="72">
        <v>22.46613351853442</v>
      </c>
      <c r="AU52" s="72">
        <v>20.19357980880643</v>
      </c>
      <c r="AV52" s="72">
        <v>17.283264372462593</v>
      </c>
      <c r="AW52" s="72">
        <v>13.956330008004088</v>
      </c>
      <c r="AX52" s="72">
        <v>10.60230244772651</v>
      </c>
      <c r="AY52" s="72">
        <v>7.6164240674424519</v>
      </c>
      <c r="AZ52" s="72">
        <v>5.2328310582426587</v>
      </c>
      <c r="BA52" s="72">
        <v>3.4851346349927472</v>
      </c>
      <c r="BB52" s="72">
        <v>2.2781201258117347</v>
      </c>
      <c r="BC52" s="72">
        <v>1.4751741301472254</v>
      </c>
      <c r="BD52" s="72">
        <v>0.95232963989123276</v>
      </c>
      <c r="BE52" s="72">
        <v>0.61539806692755861</v>
      </c>
      <c r="BF52" s="72">
        <v>0.39901686226934308</v>
      </c>
      <c r="BG52" s="72">
        <v>0.25996681710538694</v>
      </c>
      <c r="BH52" s="72">
        <v>0.17034235004216886</v>
      </c>
      <c r="BI52" s="72">
        <v>0.11231989844311846</v>
      </c>
      <c r="BJ52" s="72">
        <v>7.4552971108640315E-2</v>
      </c>
      <c r="BK52" s="72">
        <v>4.9823770430426226E-2</v>
      </c>
    </row>
    <row r="53" spans="1:63" s="3" customFormat="1" x14ac:dyDescent="0.25">
      <c r="A53" s="72" t="s">
        <v>21</v>
      </c>
      <c r="B53" s="317" t="s">
        <v>78</v>
      </c>
      <c r="C53" s="16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>
        <v>17.515177835835175</v>
      </c>
      <c r="AI53" s="72">
        <v>25.411178847337119</v>
      </c>
      <c r="AJ53" s="72">
        <v>25.408069436558677</v>
      </c>
      <c r="AK53" s="72">
        <v>25.401840911629666</v>
      </c>
      <c r="AL53" s="72">
        <v>25.392489575995285</v>
      </c>
      <c r="AM53" s="72">
        <v>25.087018295966004</v>
      </c>
      <c r="AN53" s="72">
        <v>25.082415276091162</v>
      </c>
      <c r="AO53" s="72">
        <v>25.074811817469357</v>
      </c>
      <c r="AP53" s="72">
        <v>25.064205849768182</v>
      </c>
      <c r="AQ53" s="72">
        <v>24.201008587524584</v>
      </c>
      <c r="AR53" s="72">
        <v>22.812620711904906</v>
      </c>
      <c r="AS53" s="72">
        <v>21.049922536950213</v>
      </c>
      <c r="AT53" s="72">
        <v>18.915921766726282</v>
      </c>
      <c r="AU53" s="72">
        <v>16.476438965444359</v>
      </c>
      <c r="AV53" s="72">
        <v>13.864443693321384</v>
      </c>
      <c r="AW53" s="72">
        <v>11.257047164140369</v>
      </c>
      <c r="AX53" s="72">
        <v>8.8305101246320703</v>
      </c>
      <c r="AY53" s="72">
        <v>6.7155747706500666</v>
      </c>
      <c r="AZ53" s="72">
        <v>4.9752155391431021</v>
      </c>
      <c r="BA53" s="72">
        <v>3.6097310900236201</v>
      </c>
      <c r="BB53" s="72">
        <v>2.5779734403230963</v>
      </c>
      <c r="BC53" s="72">
        <v>1.8204073568308872</v>
      </c>
      <c r="BD53" s="72">
        <v>1.2758280711674868</v>
      </c>
      <c r="BE53" s="72">
        <v>0.89031093089386182</v>
      </c>
      <c r="BF53" s="72">
        <v>0.6203610247164395</v>
      </c>
      <c r="BG53" s="72">
        <v>0.43278334762731824</v>
      </c>
      <c r="BH53" s="72">
        <v>0.30314159348947867</v>
      </c>
      <c r="BI53" s="72">
        <v>0.21387452382998723</v>
      </c>
      <c r="BJ53" s="72">
        <v>0.15256468798015022</v>
      </c>
      <c r="BK53" s="72">
        <v>0.1105279786542534</v>
      </c>
    </row>
    <row r="54" spans="1:63" s="3" customFormat="1" x14ac:dyDescent="0.25">
      <c r="A54" s="72" t="s">
        <v>18</v>
      </c>
      <c r="B54" s="317" t="s">
        <v>78</v>
      </c>
      <c r="C54" s="16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>
        <v>60.291972034396778</v>
      </c>
      <c r="AI54" s="72">
        <v>106.94769041841877</v>
      </c>
      <c r="AJ54" s="72">
        <v>101.63789587173207</v>
      </c>
      <c r="AK54" s="72">
        <v>100.82892844188774</v>
      </c>
      <c r="AL54" s="72">
        <v>99.683911139819514</v>
      </c>
      <c r="AM54" s="72">
        <v>98.037307234894683</v>
      </c>
      <c r="AN54" s="72">
        <v>95.971382470409949</v>
      </c>
      <c r="AO54" s="72">
        <v>93.656283585047532</v>
      </c>
      <c r="AP54" s="72">
        <v>91.199140383593999</v>
      </c>
      <c r="AQ54" s="72">
        <v>88.537154577434748</v>
      </c>
      <c r="AR54" s="72">
        <v>85.355835178897422</v>
      </c>
      <c r="AS54" s="72">
        <v>82.270863578601535</v>
      </c>
      <c r="AT54" s="72">
        <v>78.906961075574969</v>
      </c>
      <c r="AU54" s="72">
        <v>75.259116374799973</v>
      </c>
      <c r="AV54" s="72">
        <v>71.3407647239912</v>
      </c>
      <c r="AW54" s="72">
        <v>67.988307484445471</v>
      </c>
      <c r="AX54" s="72">
        <v>64.337643153790964</v>
      </c>
      <c r="AY54" s="72">
        <v>60.436511523471509</v>
      </c>
      <c r="AZ54" s="72">
        <v>56.346064746819302</v>
      </c>
      <c r="BA54" s="72">
        <v>52.138665923172979</v>
      </c>
      <c r="BB54" s="72">
        <v>47.894665964074903</v>
      </c>
      <c r="BC54" s="72">
        <v>43.695093755583088</v>
      </c>
      <c r="BD54" s="72">
        <v>39.617416035681927</v>
      </c>
      <c r="BE54" s="72">
        <v>35.72911136271653</v>
      </c>
      <c r="BF54" s="72">
        <v>32.083810192094084</v>
      </c>
      <c r="BG54" s="72">
        <v>28.720246709257836</v>
      </c>
      <c r="BH54" s="72">
        <v>25.661654888566911</v>
      </c>
      <c r="BI54" s="72">
        <v>22.917056747450687</v>
      </c>
      <c r="BJ54" s="72">
        <v>20.483416566182196</v>
      </c>
      <c r="BK54" s="72">
        <v>18.348247817705868</v>
      </c>
    </row>
    <row r="55" spans="1:63" s="3" customFormat="1" x14ac:dyDescent="0.25">
      <c r="A55" s="72" t="s">
        <v>27</v>
      </c>
      <c r="B55" s="317" t="s">
        <v>78</v>
      </c>
      <c r="C55" s="16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>
        <v>42.059940213531519</v>
      </c>
      <c r="AI55" s="72">
        <v>97.630791264372363</v>
      </c>
      <c r="AJ55" s="72">
        <v>44.241094291098641</v>
      </c>
      <c r="AK55" s="72">
        <v>43.63322497587756</v>
      </c>
      <c r="AL55" s="72">
        <v>43.025355660656523</v>
      </c>
      <c r="AM55" s="72">
        <v>42.396586927152114</v>
      </c>
      <c r="AN55" s="72">
        <v>41.767818193647727</v>
      </c>
      <c r="AO55" s="72">
        <v>41.142035091326669</v>
      </c>
      <c r="AP55" s="72">
        <v>40.510280726638939</v>
      </c>
      <c r="AQ55" s="72">
        <v>39.881511993134531</v>
      </c>
      <c r="AR55" s="72">
        <v>39.249757628446808</v>
      </c>
      <c r="AS55" s="72">
        <v>38.620988894942414</v>
      </c>
      <c r="AT55" s="72">
        <v>37.989234530254706</v>
      </c>
      <c r="AU55" s="72">
        <v>37.360465796750304</v>
      </c>
      <c r="AV55" s="72">
        <v>36.725725800879246</v>
      </c>
      <c r="AW55" s="72">
        <v>36.090985805008167</v>
      </c>
      <c r="AX55" s="72">
        <v>35.459231440320444</v>
      </c>
      <c r="AY55" s="72">
        <v>34.824491444449393</v>
      </c>
      <c r="AZ55" s="72">
        <v>34.189751448578313</v>
      </c>
      <c r="BA55" s="72">
        <v>33.552025821523927</v>
      </c>
      <c r="BB55" s="72">
        <v>33.202984835443644</v>
      </c>
      <c r="BC55" s="72">
        <v>32.847972586996676</v>
      </c>
      <c r="BD55" s="72">
        <v>32.492960338549736</v>
      </c>
      <c r="BE55" s="72">
        <v>32.14093372128611</v>
      </c>
      <c r="BF55" s="72">
        <v>31.785921472839163</v>
      </c>
      <c r="BG55" s="72">
        <v>31.430909224392202</v>
      </c>
      <c r="BH55" s="72">
        <v>31.07291134476192</v>
      </c>
      <c r="BI55" s="72">
        <v>30.717899096314973</v>
      </c>
      <c r="BJ55" s="72">
        <v>30.356915585501341</v>
      </c>
      <c r="BK55" s="72">
        <v>29.99593207468773</v>
      </c>
    </row>
    <row r="56" spans="1:63" s="3" customFormat="1" x14ac:dyDescent="0.25">
      <c r="A56" s="72" t="s">
        <v>2</v>
      </c>
      <c r="B56" s="317" t="s">
        <v>78</v>
      </c>
      <c r="C56" s="16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>
        <v>179.70779999999999</v>
      </c>
      <c r="AI56" s="72">
        <v>168.32118141703276</v>
      </c>
      <c r="AJ56" s="72">
        <v>166.22121958698375</v>
      </c>
      <c r="AK56" s="72">
        <v>165.1397639371512</v>
      </c>
      <c r="AL56" s="72">
        <v>135.36147446176756</v>
      </c>
      <c r="AM56" s="72">
        <v>123.84531748708437</v>
      </c>
      <c r="AN56" s="72">
        <v>123.90359436770861</v>
      </c>
      <c r="AO56" s="72">
        <v>123.96187124833286</v>
      </c>
      <c r="AP56" s="72">
        <v>124.0201481289571</v>
      </c>
      <c r="AQ56" s="72">
        <v>111.30342500958133</v>
      </c>
      <c r="AR56" s="72">
        <v>111.26656344989345</v>
      </c>
      <c r="AS56" s="72">
        <v>111.23170189020558</v>
      </c>
      <c r="AT56" s="72">
        <v>111.19884033051771</v>
      </c>
      <c r="AU56" s="72">
        <v>111.16797877082982</v>
      </c>
      <c r="AV56" s="72">
        <v>111.28380941270255</v>
      </c>
      <c r="AW56" s="72">
        <v>111.2582723275743</v>
      </c>
      <c r="AX56" s="72">
        <v>111.23273524244607</v>
      </c>
      <c r="AY56" s="72">
        <v>111.21119815731785</v>
      </c>
      <c r="AZ56" s="72">
        <v>111.18866107218962</v>
      </c>
      <c r="BA56" s="72">
        <v>111.32243856142019</v>
      </c>
      <c r="BB56" s="72">
        <v>111.30871544204443</v>
      </c>
      <c r="BC56" s="72">
        <v>111.29899232266867</v>
      </c>
      <c r="BD56" s="72">
        <v>111.29126920329291</v>
      </c>
      <c r="BE56" s="72">
        <v>111.28554608391717</v>
      </c>
      <c r="BF56" s="72">
        <v>111.2818229645414</v>
      </c>
      <c r="BG56" s="72">
        <v>111.27909984516565</v>
      </c>
      <c r="BH56" s="72">
        <v>111.2783767257899</v>
      </c>
      <c r="BI56" s="72">
        <v>111.28065360641413</v>
      </c>
      <c r="BJ56" s="72">
        <v>111.28293048703839</v>
      </c>
      <c r="BK56" s="72">
        <v>111.28820736766261</v>
      </c>
    </row>
    <row r="57" spans="1:63" s="3" customFormat="1" x14ac:dyDescent="0.25">
      <c r="A57" s="72" t="s">
        <v>3</v>
      </c>
      <c r="B57" s="317" t="s">
        <v>78</v>
      </c>
      <c r="C57" s="16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>
        <f t="shared" ref="AH57" si="8">AH58-SUM(AH50:AH56)</f>
        <v>12.632049358188397</v>
      </c>
      <c r="AI57" s="72">
        <f t="shared" ref="AI57:BK57" si="9">AI47</f>
        <v>10.538705201565108</v>
      </c>
      <c r="AJ57" s="72">
        <f t="shared" si="9"/>
        <v>10.630142893573293</v>
      </c>
      <c r="AK57" s="72">
        <f t="shared" si="9"/>
        <v>10.681046199991897</v>
      </c>
      <c r="AL57" s="72">
        <f t="shared" si="9"/>
        <v>10.679370891926055</v>
      </c>
      <c r="AM57" s="72">
        <f t="shared" si="9"/>
        <v>10.68951069005152</v>
      </c>
      <c r="AN57" s="72">
        <f t="shared" si="9"/>
        <v>10.579086561333497</v>
      </c>
      <c r="AO57" s="72">
        <f t="shared" si="9"/>
        <v>10.47709641211668</v>
      </c>
      <c r="AP57" s="72">
        <f t="shared" si="9"/>
        <v>10.394789950552649</v>
      </c>
      <c r="AQ57" s="72">
        <f t="shared" si="9"/>
        <v>10.324716124883707</v>
      </c>
      <c r="AR57" s="72">
        <f t="shared" si="9"/>
        <v>10.134690788521766</v>
      </c>
      <c r="AS57" s="72">
        <f t="shared" si="9"/>
        <v>10.144626743364142</v>
      </c>
      <c r="AT57" s="72">
        <f t="shared" si="9"/>
        <v>10.152803466361547</v>
      </c>
      <c r="AU57" s="72">
        <f t="shared" si="9"/>
        <v>10.159356809579322</v>
      </c>
      <c r="AV57" s="72">
        <f t="shared" si="9"/>
        <v>10.172750396191532</v>
      </c>
      <c r="AW57" s="72">
        <f t="shared" si="9"/>
        <v>10.183706814524385</v>
      </c>
      <c r="AX57" s="72">
        <f t="shared" si="9"/>
        <v>10.195087429115574</v>
      </c>
      <c r="AY57" s="72">
        <f t="shared" si="9"/>
        <v>10.205219341805559</v>
      </c>
      <c r="AZ57" s="72">
        <f t="shared" si="9"/>
        <v>10.212788545977219</v>
      </c>
      <c r="BA57" s="72">
        <f t="shared" si="9"/>
        <v>10.220179675300983</v>
      </c>
      <c r="BB57" s="72">
        <f t="shared" si="9"/>
        <v>10.226595900647339</v>
      </c>
      <c r="BC57" s="72">
        <f t="shared" si="9"/>
        <v>10.235086857436386</v>
      </c>
      <c r="BD57" s="72">
        <f t="shared" si="9"/>
        <v>10.240590456229711</v>
      </c>
      <c r="BE57" s="72">
        <f t="shared" si="9"/>
        <v>10.247467720655663</v>
      </c>
      <c r="BF57" s="72">
        <f t="shared" si="9"/>
        <v>10.254149209809043</v>
      </c>
      <c r="BG57" s="72">
        <f t="shared" si="9"/>
        <v>10.259251680986495</v>
      </c>
      <c r="BH57" s="72">
        <f t="shared" si="9"/>
        <v>10.267074152610405</v>
      </c>
      <c r="BI57" s="72">
        <f t="shared" si="9"/>
        <v>10.273976961950837</v>
      </c>
      <c r="BJ57" s="72">
        <f t="shared" si="9"/>
        <v>10.27685240021367</v>
      </c>
      <c r="BK57" s="72">
        <f t="shared" si="9"/>
        <v>10.282425599619501</v>
      </c>
    </row>
    <row r="58" spans="1:63" s="2" customFormat="1" x14ac:dyDescent="0.25">
      <c r="A58" s="73" t="s">
        <v>4</v>
      </c>
      <c r="B58" s="318" t="s">
        <v>89</v>
      </c>
      <c r="C58" s="17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>
        <v>1766.8857585528001</v>
      </c>
      <c r="AI58" s="73">
        <v>1973.0149280071741</v>
      </c>
      <c r="AJ58" s="73">
        <v>1833.1873727315101</v>
      </c>
      <c r="AK58" s="73">
        <v>1806.5329393796078</v>
      </c>
      <c r="AL58" s="73">
        <v>1742.9298815482412</v>
      </c>
      <c r="AM58" s="73">
        <v>1680.4216073047717</v>
      </c>
      <c r="AN58" s="73">
        <v>1621.3699272265842</v>
      </c>
      <c r="AO58" s="73">
        <v>1561.030264328984</v>
      </c>
      <c r="AP58" s="73">
        <v>1508.198668877166</v>
      </c>
      <c r="AQ58" s="73">
        <v>1438.704989846439</v>
      </c>
      <c r="AR58" s="73">
        <v>1388.2289496999626</v>
      </c>
      <c r="AS58" s="73">
        <v>1336.6604584090348</v>
      </c>
      <c r="AT58" s="73">
        <v>1282.440205168142</v>
      </c>
      <c r="AU58" s="73">
        <v>1225.0292725925403</v>
      </c>
      <c r="AV58" s="73">
        <v>1164.4536795155336</v>
      </c>
      <c r="AW58" s="73">
        <v>1101.2502829778718</v>
      </c>
      <c r="AX58" s="73">
        <v>1035.358285368766</v>
      </c>
      <c r="AY58" s="73">
        <v>967.60104771738952</v>
      </c>
      <c r="AZ58" s="73">
        <v>898.61179128267304</v>
      </c>
      <c r="BA58" s="73">
        <v>828.73584085465222</v>
      </c>
      <c r="BB58" s="73">
        <v>759.29329546372401</v>
      </c>
      <c r="BC58" s="73">
        <v>690.41025801878914</v>
      </c>
      <c r="BD58" s="73">
        <v>642.52275639560162</v>
      </c>
      <c r="BE58" s="73">
        <v>600.75137149693069</v>
      </c>
      <c r="BF58" s="73">
        <v>567.47224246006931</v>
      </c>
      <c r="BG58" s="73">
        <v>533.98639850832365</v>
      </c>
      <c r="BH58" s="73">
        <v>500.61414630401026</v>
      </c>
      <c r="BI58" s="73">
        <v>467.42231484699983</v>
      </c>
      <c r="BJ58" s="73">
        <v>434.58091975416392</v>
      </c>
      <c r="BK58" s="73">
        <v>406.93484830731973</v>
      </c>
    </row>
    <row r="59" spans="1:63" s="45" customFormat="1" x14ac:dyDescent="0.25">
      <c r="A59" s="40" t="s">
        <v>71</v>
      </c>
      <c r="B59" s="40"/>
      <c r="C59" s="8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2"/>
      <c r="AJ59" s="43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</row>
    <row r="60" spans="1:63" s="3" customFormat="1" x14ac:dyDescent="0.25">
      <c r="A60" s="28" t="s">
        <v>64</v>
      </c>
      <c r="B60" s="16"/>
      <c r="C60" s="16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1"/>
      <c r="AJ60" s="75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</row>
    <row r="61" spans="1:63" s="3" customFormat="1" x14ac:dyDescent="0.25">
      <c r="A61" s="72" t="s">
        <v>6</v>
      </c>
      <c r="B61" s="317" t="s">
        <v>78</v>
      </c>
      <c r="C61" s="72">
        <v>52.256339687250005</v>
      </c>
      <c r="D61" s="72">
        <v>48.627777945875003</v>
      </c>
      <c r="E61" s="72">
        <v>45.670125973500006</v>
      </c>
      <c r="F61" s="72">
        <v>39.654677162187504</v>
      </c>
      <c r="G61" s="72">
        <v>37.353068341500006</v>
      </c>
      <c r="H61" s="72">
        <v>37.842061164624994</v>
      </c>
      <c r="I61" s="72">
        <v>41.755640560312507</v>
      </c>
      <c r="J61" s="72">
        <v>46.51906850406251</v>
      </c>
      <c r="K61" s="72">
        <v>54.358745967250002</v>
      </c>
      <c r="L61" s="72">
        <v>61.405246905937503</v>
      </c>
      <c r="M61" s="72">
        <v>65.449830021950021</v>
      </c>
      <c r="N61" s="72">
        <v>58.659445362750006</v>
      </c>
      <c r="O61" s="72">
        <v>39.313677956750006</v>
      </c>
      <c r="P61" s="72">
        <v>32.975809699750002</v>
      </c>
      <c r="Q61" s="72">
        <v>50.813966560750004</v>
      </c>
      <c r="R61" s="72">
        <v>54.981288890000009</v>
      </c>
      <c r="S61" s="72">
        <v>62.168088455000003</v>
      </c>
      <c r="T61" s="72">
        <v>64.331651867560012</v>
      </c>
      <c r="U61" s="72">
        <v>61.804693555000007</v>
      </c>
      <c r="V61" s="72">
        <v>28.685283075320005</v>
      </c>
      <c r="W61" s="72">
        <v>10.399972692080002</v>
      </c>
      <c r="X61" s="72">
        <v>20.143580462280003</v>
      </c>
      <c r="Y61" s="72">
        <v>0.50936247647999999</v>
      </c>
      <c r="Z61" s="72">
        <v>0.55272388644000003</v>
      </c>
      <c r="AA61" s="72">
        <v>0.54749451240000002</v>
      </c>
      <c r="AB61" s="72">
        <v>0.71654013156000007</v>
      </c>
      <c r="AC61" s="72">
        <v>0.77397152472000008</v>
      </c>
      <c r="AD61" s="72">
        <v>0.90232273404000007</v>
      </c>
      <c r="AE61" s="72">
        <v>0.90521219079999993</v>
      </c>
      <c r="AF61" s="72">
        <v>0.95699099012000011</v>
      </c>
      <c r="AG61" s="72">
        <v>0.89499845720000004</v>
      </c>
      <c r="AH61" s="72">
        <v>0.93069417912000008</v>
      </c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</row>
    <row r="62" spans="1:63" s="3" customFormat="1" x14ac:dyDescent="0.25">
      <c r="A62" s="72" t="s">
        <v>7</v>
      </c>
      <c r="B62" s="317" t="s">
        <v>78</v>
      </c>
      <c r="C62" s="72">
        <v>41.70030188679246</v>
      </c>
      <c r="D62" s="72">
        <v>40.327981132075472</v>
      </c>
      <c r="E62" s="72">
        <v>36.028622641509436</v>
      </c>
      <c r="F62" s="72">
        <v>37.871999999999993</v>
      </c>
      <c r="G62" s="72">
        <v>38.247415094339615</v>
      </c>
      <c r="H62" s="72">
        <v>36.495358490566034</v>
      </c>
      <c r="I62" s="72">
        <v>42.536811320754715</v>
      </c>
      <c r="J62" s="72">
        <v>35.574018867924522</v>
      </c>
      <c r="K62" s="72">
        <v>31.03041509433962</v>
      </c>
      <c r="L62" s="72">
        <v>31.355952830188677</v>
      </c>
      <c r="M62" s="72">
        <v>16.333707547169812</v>
      </c>
      <c r="N62" s="72">
        <v>14.297971698113207</v>
      </c>
      <c r="O62" s="72">
        <v>0.45369811320754716</v>
      </c>
      <c r="P62" s="72">
        <v>0.47860377358490569</v>
      </c>
      <c r="Q62" s="72">
        <v>0.38885584464161987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0</v>
      </c>
      <c r="AG62" s="72">
        <v>0</v>
      </c>
      <c r="AH62" s="72">
        <v>0</v>
      </c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</row>
    <row r="63" spans="1:63" s="3" customFormat="1" x14ac:dyDescent="0.25">
      <c r="A63" s="72" t="s">
        <v>60</v>
      </c>
      <c r="B63" s="317" t="s">
        <v>78</v>
      </c>
      <c r="C63" s="72">
        <v>584.02647277080598</v>
      </c>
      <c r="D63" s="72">
        <v>511.273947602943</v>
      </c>
      <c r="E63" s="72">
        <v>301.38514547007009</v>
      </c>
      <c r="F63" s="72">
        <v>220.97402310838271</v>
      </c>
      <c r="G63" s="72">
        <v>198.23658153612337</v>
      </c>
      <c r="H63" s="72">
        <v>216.34383922975644</v>
      </c>
      <c r="I63" s="72">
        <v>186.93379884741088</v>
      </c>
      <c r="J63" s="72">
        <v>280.12409822292682</v>
      </c>
      <c r="K63" s="72">
        <v>462.00564836059743</v>
      </c>
      <c r="L63" s="72">
        <v>537.93035391162721</v>
      </c>
      <c r="M63" s="72">
        <v>487.74535268246626</v>
      </c>
      <c r="N63" s="72">
        <v>479.60292131211997</v>
      </c>
      <c r="O63" s="72">
        <v>478.11541899358679</v>
      </c>
      <c r="P63" s="72">
        <v>473.56894969857348</v>
      </c>
      <c r="Q63" s="72">
        <v>456.78557352619629</v>
      </c>
      <c r="R63" s="72">
        <v>444.80851616708713</v>
      </c>
      <c r="S63" s="72">
        <v>869.57185988485026</v>
      </c>
      <c r="T63" s="72">
        <v>990.98126629758121</v>
      </c>
      <c r="U63" s="72">
        <v>1556.7584922170536</v>
      </c>
      <c r="V63" s="72">
        <v>1393.4018646112659</v>
      </c>
      <c r="W63" s="72">
        <v>1391.9209450624717</v>
      </c>
      <c r="X63" s="72">
        <v>1281.3105455922127</v>
      </c>
      <c r="Y63" s="72">
        <v>1328.7342410906138</v>
      </c>
      <c r="Z63" s="72">
        <v>1353.4714335748733</v>
      </c>
      <c r="AA63" s="72">
        <v>1368.5549133196287</v>
      </c>
      <c r="AB63" s="72">
        <v>1392.8009611325194</v>
      </c>
      <c r="AC63" s="72">
        <v>1354.0817500285532</v>
      </c>
      <c r="AD63" s="72">
        <v>1385.559079923195</v>
      </c>
      <c r="AE63" s="72">
        <v>1382.5326490562106</v>
      </c>
      <c r="AF63" s="72">
        <v>1363.2348061869016</v>
      </c>
      <c r="AG63" s="72">
        <v>1347.2027898796412</v>
      </c>
      <c r="AH63" s="72">
        <v>1361.0898434635815</v>
      </c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</row>
    <row r="64" spans="1:63" s="3" customFormat="1" x14ac:dyDescent="0.25">
      <c r="A64" s="72" t="s">
        <v>61</v>
      </c>
      <c r="B64" s="317" t="s">
        <v>78</v>
      </c>
      <c r="C64" s="72">
        <v>210.55472170666667</v>
      </c>
      <c r="D64" s="72">
        <v>176.80528261706667</v>
      </c>
      <c r="E64" s="72">
        <v>188.28332888506674</v>
      </c>
      <c r="F64" s="72">
        <v>238.53559058533341</v>
      </c>
      <c r="G64" s="72">
        <v>232.49217533253341</v>
      </c>
      <c r="H64" s="72">
        <v>245.96401927226668</v>
      </c>
      <c r="I64" s="72">
        <v>235.22782835253329</v>
      </c>
      <c r="J64" s="72">
        <v>257.17700316373327</v>
      </c>
      <c r="K64" s="72">
        <v>198.58720348559996</v>
      </c>
      <c r="L64" s="72">
        <v>257.83106455839993</v>
      </c>
      <c r="M64" s="72">
        <v>365.65036656475542</v>
      </c>
      <c r="N64" s="72">
        <v>386.08921316544843</v>
      </c>
      <c r="O64" s="72">
        <v>403.9326403148857</v>
      </c>
      <c r="P64" s="72">
        <v>402.47385277209042</v>
      </c>
      <c r="Q64" s="72">
        <v>401.96736076842336</v>
      </c>
      <c r="R64" s="72">
        <v>379.94289400639997</v>
      </c>
      <c r="S64" s="72">
        <v>381.71962690880014</v>
      </c>
      <c r="T64" s="72">
        <v>401.35289110400004</v>
      </c>
      <c r="U64" s="72">
        <v>351.97302632799983</v>
      </c>
      <c r="V64" s="72">
        <v>353.35887106239988</v>
      </c>
      <c r="W64" s="72">
        <v>372.5620256512002</v>
      </c>
      <c r="X64" s="72">
        <v>380.41566972484725</v>
      </c>
      <c r="Y64" s="72">
        <v>413.43718523066923</v>
      </c>
      <c r="Z64" s="72">
        <v>409.50779191578886</v>
      </c>
      <c r="AA64" s="72">
        <v>372.27909117182412</v>
      </c>
      <c r="AB64" s="72">
        <v>404.56447331306254</v>
      </c>
      <c r="AC64" s="72">
        <v>409.12563724381266</v>
      </c>
      <c r="AD64" s="72">
        <v>431.82186025965416</v>
      </c>
      <c r="AE64" s="72">
        <v>455.77922710046619</v>
      </c>
      <c r="AF64" s="72">
        <v>432.40627007368812</v>
      </c>
      <c r="AG64" s="72">
        <v>418.71234892799316</v>
      </c>
      <c r="AH64" s="72">
        <v>476.02459170932525</v>
      </c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</row>
    <row r="65" spans="1:63" s="3" customFormat="1" x14ac:dyDescent="0.25">
      <c r="A65" s="72" t="s">
        <v>8</v>
      </c>
      <c r="B65" s="317" t="s">
        <v>78</v>
      </c>
      <c r="C65" s="72">
        <v>7.206776231182964</v>
      </c>
      <c r="D65" s="72">
        <v>7.0630660553190694</v>
      </c>
      <c r="E65" s="72">
        <v>7.2171050495464266</v>
      </c>
      <c r="F65" s="72">
        <v>7.4672272358362264</v>
      </c>
      <c r="G65" s="72">
        <v>7.3882890411998261</v>
      </c>
      <c r="H65" s="72">
        <v>7.9066134056346264</v>
      </c>
      <c r="I65" s="72">
        <v>7.864418372446627</v>
      </c>
      <c r="J65" s="72">
        <v>7.7501027050085245</v>
      </c>
      <c r="K65" s="72">
        <v>7.8934330196974267</v>
      </c>
      <c r="L65" s="72">
        <v>7.4479504012469917</v>
      </c>
      <c r="M65" s="72">
        <v>7.8241344970738957</v>
      </c>
      <c r="N65" s="72">
        <v>6.9344531735361308</v>
      </c>
      <c r="O65" s="72">
        <v>7.1761908972228241</v>
      </c>
      <c r="P65" s="72">
        <v>6.8477039062793654</v>
      </c>
      <c r="Q65" s="72">
        <v>7.6310387702226095</v>
      </c>
      <c r="R65" s="72">
        <v>7.3519420497421919</v>
      </c>
      <c r="S65" s="72">
        <v>8.1280547453876224</v>
      </c>
      <c r="T65" s="72">
        <v>7.6590659056125734</v>
      </c>
      <c r="U65" s="72">
        <v>6.9196602022107676</v>
      </c>
      <c r="V65" s="72">
        <v>5.457147624271431</v>
      </c>
      <c r="W65" s="72">
        <v>5.6727596485811915</v>
      </c>
      <c r="X65" s="72">
        <v>5.8969327922561323</v>
      </c>
      <c r="Y65" s="72">
        <v>5.8456130146546013</v>
      </c>
      <c r="Z65" s="72">
        <v>5.7965197207389956</v>
      </c>
      <c r="AA65" s="72">
        <v>5.8696187990891406</v>
      </c>
      <c r="AB65" s="72">
        <v>6.2083093649783843</v>
      </c>
      <c r="AC65" s="72">
        <v>6.2961770491178326</v>
      </c>
      <c r="AD65" s="72">
        <v>6.1270141000655993</v>
      </c>
      <c r="AE65" s="72">
        <v>6.772274862260554</v>
      </c>
      <c r="AF65" s="72">
        <v>6.157620027282463</v>
      </c>
      <c r="AG65" s="72">
        <v>6.3074359957450401</v>
      </c>
      <c r="AH65" s="72">
        <v>6.5436109300591259</v>
      </c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</row>
    <row r="66" spans="1:63" s="3" customFormat="1" x14ac:dyDescent="0.25">
      <c r="A66" s="72" t="s">
        <v>24</v>
      </c>
      <c r="B66" s="317" t="s">
        <v>78</v>
      </c>
      <c r="C66" s="72">
        <v>0.3136436345662052</v>
      </c>
      <c r="D66" s="72">
        <v>0.62991539770890148</v>
      </c>
      <c r="E66" s="72">
        <v>0.63747209911613834</v>
      </c>
      <c r="F66" s="72">
        <v>1.4353606018129821</v>
      </c>
      <c r="G66" s="72">
        <v>1.8489172043969435</v>
      </c>
      <c r="H66" s="72">
        <v>3.1483537574777212</v>
      </c>
      <c r="I66" s="72">
        <v>10.087963492463016</v>
      </c>
      <c r="J66" s="72">
        <v>16.137108342497974</v>
      </c>
      <c r="K66" s="72">
        <v>25.465406809062614</v>
      </c>
      <c r="L66" s="72">
        <v>36.99889708670193</v>
      </c>
      <c r="M66" s="72">
        <v>42.988272546670686</v>
      </c>
      <c r="N66" s="72">
        <v>39.826934327022677</v>
      </c>
      <c r="O66" s="72">
        <v>44.656505402990497</v>
      </c>
      <c r="P66" s="72">
        <v>45.141617249064133</v>
      </c>
      <c r="Q66" s="72">
        <v>52.17653143548462</v>
      </c>
      <c r="R66" s="72">
        <v>57.240469566094809</v>
      </c>
      <c r="S66" s="72">
        <v>66.311041274602601</v>
      </c>
      <c r="T66" s="72">
        <v>66.985140359962386</v>
      </c>
      <c r="U66" s="72">
        <v>68.573839074618689</v>
      </c>
      <c r="V66" s="72">
        <v>81.825140538339951</v>
      </c>
      <c r="W66" s="72">
        <v>109.92044665303493</v>
      </c>
      <c r="X66" s="72">
        <v>134.72753715860691</v>
      </c>
      <c r="Y66" s="72">
        <v>140.16573433239918</v>
      </c>
      <c r="Z66" s="72">
        <v>170.54391585235194</v>
      </c>
      <c r="AA66" s="72">
        <v>168.56661067078227</v>
      </c>
      <c r="AB66" s="72">
        <v>161.37865261818465</v>
      </c>
      <c r="AC66" s="72">
        <v>179.23342842545404</v>
      </c>
      <c r="AD66" s="72">
        <v>170.46384803748893</v>
      </c>
      <c r="AE66" s="72">
        <v>188.57094507898864</v>
      </c>
      <c r="AF66" s="72">
        <v>199.68628477875978</v>
      </c>
      <c r="AG66" s="72">
        <v>195.672990420048</v>
      </c>
      <c r="AH66" s="72">
        <v>157.31101155450008</v>
      </c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</row>
    <row r="67" spans="1:63" s="3" customFormat="1" x14ac:dyDescent="0.25">
      <c r="A67" s="72" t="s">
        <v>19</v>
      </c>
      <c r="B67" s="317" t="s">
        <v>78</v>
      </c>
      <c r="C67" s="72">
        <v>6.6052635682669996</v>
      </c>
      <c r="D67" s="72">
        <v>6.2650444313969995</v>
      </c>
      <c r="E67" s="72">
        <v>5.7837727449539997</v>
      </c>
      <c r="F67" s="72">
        <v>5.7038077806749996</v>
      </c>
      <c r="G67" s="72">
        <v>5.3195578454719996</v>
      </c>
      <c r="H67" s="72">
        <v>5.3245268336829996</v>
      </c>
      <c r="I67" s="72">
        <v>5.7055696092599995</v>
      </c>
      <c r="J67" s="72">
        <v>5.7274053867549997</v>
      </c>
      <c r="K67" s="72">
        <v>5.8605751059709998</v>
      </c>
      <c r="L67" s="72">
        <v>6.0154671173310001</v>
      </c>
      <c r="M67" s="72">
        <v>5.7995083155690006</v>
      </c>
      <c r="N67" s="72">
        <v>5.5828736448829996</v>
      </c>
      <c r="O67" s="72">
        <v>5.2973593254139999</v>
      </c>
      <c r="P67" s="72">
        <v>5.2616251265659999</v>
      </c>
      <c r="Q67" s="72">
        <v>5.0307382770269999</v>
      </c>
      <c r="R67" s="72">
        <v>6.1246821513969998</v>
      </c>
      <c r="S67" s="72">
        <v>6.4596269223980007</v>
      </c>
      <c r="T67" s="72">
        <v>7.172512325564</v>
      </c>
      <c r="U67" s="72">
        <v>6.8067763299529993</v>
      </c>
      <c r="V67" s="72">
        <v>6.3874402700030002</v>
      </c>
      <c r="W67" s="72">
        <v>8.3217399580740015</v>
      </c>
      <c r="X67" s="72">
        <v>6.7544474163150001</v>
      </c>
      <c r="Y67" s="72">
        <v>9.0474935587439997</v>
      </c>
      <c r="Z67" s="72">
        <v>6.4406604908556666</v>
      </c>
      <c r="AA67" s="72">
        <v>5.3544411644529992</v>
      </c>
      <c r="AB67" s="72">
        <v>4.5728912168524998</v>
      </c>
      <c r="AC67" s="72">
        <v>3.771623460946</v>
      </c>
      <c r="AD67" s="72">
        <v>5.0212922703349996</v>
      </c>
      <c r="AE67" s="72">
        <v>6.7070325702589999</v>
      </c>
      <c r="AF67" s="72">
        <v>4.8896314327230002</v>
      </c>
      <c r="AG67" s="72">
        <v>5.8203415171399993</v>
      </c>
      <c r="AH67" s="72">
        <v>4.9042634314500004</v>
      </c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</row>
    <row r="68" spans="1:63" s="2" customFormat="1" x14ac:dyDescent="0.25">
      <c r="A68" s="73" t="s">
        <v>4</v>
      </c>
      <c r="B68" s="318" t="s">
        <v>89</v>
      </c>
      <c r="C68" s="73">
        <v>902.66351948553131</v>
      </c>
      <c r="D68" s="73">
        <v>790.99301518238508</v>
      </c>
      <c r="E68" s="73">
        <v>585.00557286376284</v>
      </c>
      <c r="F68" s="73">
        <v>551.64268647422784</v>
      </c>
      <c r="G68" s="73">
        <v>520.88600439556512</v>
      </c>
      <c r="H68" s="73">
        <v>553.0247721540095</v>
      </c>
      <c r="I68" s="73">
        <v>530.11203055518104</v>
      </c>
      <c r="J68" s="73">
        <v>649.00880519290865</v>
      </c>
      <c r="K68" s="73">
        <v>785.20142784251811</v>
      </c>
      <c r="L68" s="73">
        <v>938.98493281143328</v>
      </c>
      <c r="M68" s="73">
        <v>991.79117217565522</v>
      </c>
      <c r="N68" s="73">
        <v>990.99381268387333</v>
      </c>
      <c r="O68" s="73">
        <v>978.94549100405743</v>
      </c>
      <c r="P68" s="73">
        <v>966.74816222590812</v>
      </c>
      <c r="Q68" s="73">
        <v>974.79406518274561</v>
      </c>
      <c r="R68" s="73">
        <v>950.44979283072109</v>
      </c>
      <c r="S68" s="73">
        <v>1394.3582981910386</v>
      </c>
      <c r="T68" s="73">
        <v>1538.48252786028</v>
      </c>
      <c r="U68" s="73">
        <v>2052.8364877068361</v>
      </c>
      <c r="V68" s="73">
        <v>1869.1157471816</v>
      </c>
      <c r="W68" s="73">
        <v>1898.797889665442</v>
      </c>
      <c r="X68" s="73">
        <v>1829.2487131465182</v>
      </c>
      <c r="Y68" s="73">
        <v>1897.7396297035607</v>
      </c>
      <c r="Z68" s="73">
        <v>1946.3130454410489</v>
      </c>
      <c r="AA68" s="73">
        <v>1921.1721696381769</v>
      </c>
      <c r="AB68" s="73">
        <v>1970.2418277771571</v>
      </c>
      <c r="AC68" s="73">
        <v>1953.282587732604</v>
      </c>
      <c r="AD68" s="73">
        <v>1999.8954173247787</v>
      </c>
      <c r="AE68" s="73">
        <v>2041.2673408589849</v>
      </c>
      <c r="AF68" s="73">
        <v>2007.3316034894749</v>
      </c>
      <c r="AG68" s="73">
        <v>1974.6109051977671</v>
      </c>
      <c r="AH68" s="73">
        <v>2006.8040152680362</v>
      </c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</row>
    <row r="69" spans="1:63" s="3" customFormat="1" x14ac:dyDescent="0.25">
      <c r="A69" s="28" t="s">
        <v>170</v>
      </c>
      <c r="B69" s="317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</row>
    <row r="70" spans="1:63" s="3" customFormat="1" x14ac:dyDescent="0.25">
      <c r="A70" s="72" t="s">
        <v>6</v>
      </c>
      <c r="B70" s="317" t="s">
        <v>78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>
        <v>0.93069417912000008</v>
      </c>
      <c r="AI70" s="72">
        <v>0.91804371025599996</v>
      </c>
      <c r="AJ70" s="72">
        <v>0.91804371025599996</v>
      </c>
      <c r="AK70" s="72">
        <v>0.91804371025599996</v>
      </c>
      <c r="AL70" s="72">
        <v>0.91804371025599996</v>
      </c>
      <c r="AM70" s="72">
        <v>0.91804371025599996</v>
      </c>
      <c r="AN70" s="72">
        <v>0.91804371025599996</v>
      </c>
      <c r="AO70" s="72">
        <v>0.91804371025599996</v>
      </c>
      <c r="AP70" s="72">
        <v>0.91804371025599996</v>
      </c>
      <c r="AQ70" s="72">
        <v>0.91804371025599996</v>
      </c>
      <c r="AR70" s="72">
        <v>0.91804371025599996</v>
      </c>
      <c r="AS70" s="72">
        <v>0.91804371025599996</v>
      </c>
      <c r="AT70" s="72">
        <v>0.91804371025599996</v>
      </c>
      <c r="AU70" s="72">
        <v>0.91804371025599996</v>
      </c>
      <c r="AV70" s="72">
        <v>0.91804371025599996</v>
      </c>
      <c r="AW70" s="72">
        <v>0.91804371025599996</v>
      </c>
      <c r="AX70" s="72">
        <v>0.91804371025599996</v>
      </c>
      <c r="AY70" s="72">
        <v>0.91804371025599996</v>
      </c>
      <c r="AZ70" s="72">
        <v>0.91804371025599996</v>
      </c>
      <c r="BA70" s="72">
        <v>0.91804371025599996</v>
      </c>
      <c r="BB70" s="72">
        <v>0.91804371025599996</v>
      </c>
      <c r="BC70" s="72">
        <v>0.91804371025599996</v>
      </c>
      <c r="BD70" s="72">
        <v>0.91804371025599996</v>
      </c>
      <c r="BE70" s="72">
        <v>0.91804371025599996</v>
      </c>
      <c r="BF70" s="72">
        <v>0.91804371025599996</v>
      </c>
      <c r="BG70" s="72">
        <v>0.91804371025599996</v>
      </c>
      <c r="BH70" s="72">
        <v>0.91804371025599996</v>
      </c>
      <c r="BI70" s="72">
        <v>0.91804371025599996</v>
      </c>
      <c r="BJ70" s="72">
        <v>0.91804371025599996</v>
      </c>
      <c r="BK70" s="72">
        <v>0.91804371025599996</v>
      </c>
    </row>
    <row r="71" spans="1:63" s="3" customFormat="1" x14ac:dyDescent="0.25">
      <c r="A71" s="72" t="s">
        <v>7</v>
      </c>
      <c r="B71" s="317" t="s">
        <v>78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>
        <v>0</v>
      </c>
      <c r="AI71" s="72">
        <v>0</v>
      </c>
      <c r="AJ71" s="72">
        <v>0</v>
      </c>
      <c r="AK71" s="72">
        <v>0</v>
      </c>
      <c r="AL71" s="72">
        <v>0</v>
      </c>
      <c r="AM71" s="72">
        <v>0</v>
      </c>
      <c r="AN71" s="72">
        <v>0</v>
      </c>
      <c r="AO71" s="72">
        <v>0</v>
      </c>
      <c r="AP71" s="72">
        <v>0</v>
      </c>
      <c r="AQ71" s="72">
        <v>0</v>
      </c>
      <c r="AR71" s="72">
        <v>0</v>
      </c>
      <c r="AS71" s="72">
        <v>0</v>
      </c>
      <c r="AT71" s="72">
        <v>0</v>
      </c>
      <c r="AU71" s="72">
        <v>0</v>
      </c>
      <c r="AV71" s="72">
        <v>0</v>
      </c>
      <c r="AW71" s="72">
        <v>0</v>
      </c>
      <c r="AX71" s="72">
        <v>0</v>
      </c>
      <c r="AY71" s="72">
        <v>0</v>
      </c>
      <c r="AZ71" s="72">
        <v>0</v>
      </c>
      <c r="BA71" s="72">
        <v>0</v>
      </c>
      <c r="BB71" s="72">
        <v>0</v>
      </c>
      <c r="BC71" s="72">
        <v>0</v>
      </c>
      <c r="BD71" s="72">
        <v>0</v>
      </c>
      <c r="BE71" s="72">
        <v>0</v>
      </c>
      <c r="BF71" s="72">
        <v>0</v>
      </c>
      <c r="BG71" s="72">
        <v>0</v>
      </c>
      <c r="BH71" s="72">
        <v>0</v>
      </c>
      <c r="BI71" s="72">
        <v>0</v>
      </c>
      <c r="BJ71" s="72">
        <v>0</v>
      </c>
      <c r="BK71" s="72">
        <v>0</v>
      </c>
    </row>
    <row r="72" spans="1:63" s="3" customFormat="1" x14ac:dyDescent="0.25">
      <c r="A72" s="72" t="s">
        <v>60</v>
      </c>
      <c r="B72" s="317" t="s">
        <v>78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>
        <v>1361.0898434635815</v>
      </c>
      <c r="AI72" s="72">
        <v>1360.9074718680795</v>
      </c>
      <c r="AJ72" s="72">
        <v>1394.4019487474986</v>
      </c>
      <c r="AK72" s="72">
        <v>1400.6925266115015</v>
      </c>
      <c r="AL72" s="72">
        <v>1395.4900359915839</v>
      </c>
      <c r="AM72" s="72">
        <v>1396.2322459915838</v>
      </c>
      <c r="AN72" s="72">
        <v>1396.2322459915838</v>
      </c>
      <c r="AO72" s="72">
        <v>1400.1794170203527</v>
      </c>
      <c r="AP72" s="72">
        <v>1398.4588759915839</v>
      </c>
      <c r="AQ72" s="72">
        <v>1398.4588759915839</v>
      </c>
      <c r="AR72" s="72">
        <v>1398.4588759915839</v>
      </c>
      <c r="AS72" s="72">
        <v>1399.351877020353</v>
      </c>
      <c r="AT72" s="72">
        <v>1398.4588759915839</v>
      </c>
      <c r="AU72" s="72">
        <v>1398.4588759915839</v>
      </c>
      <c r="AV72" s="72">
        <v>1398.4588759915839</v>
      </c>
      <c r="AW72" s="72">
        <v>1399.351877020353</v>
      </c>
      <c r="AX72" s="72">
        <v>1398.4588759915839</v>
      </c>
      <c r="AY72" s="72">
        <v>1398.4588759915839</v>
      </c>
      <c r="AZ72" s="72">
        <v>1398.4588759915839</v>
      </c>
      <c r="BA72" s="72">
        <v>1399.351877020353</v>
      </c>
      <c r="BB72" s="72">
        <v>1398.4588759915839</v>
      </c>
      <c r="BC72" s="72">
        <v>1398.4588759915839</v>
      </c>
      <c r="BD72" s="72">
        <v>1398.4588759915839</v>
      </c>
      <c r="BE72" s="72">
        <v>1399.351877020353</v>
      </c>
      <c r="BF72" s="72">
        <v>1398.4588759915839</v>
      </c>
      <c r="BG72" s="72">
        <v>1398.4588759915839</v>
      </c>
      <c r="BH72" s="72">
        <v>1398.4588759915839</v>
      </c>
      <c r="BI72" s="72">
        <v>1399.351877020353</v>
      </c>
      <c r="BJ72" s="72">
        <v>1398.4588759915839</v>
      </c>
      <c r="BK72" s="72">
        <v>1398.4588759915839</v>
      </c>
    </row>
    <row r="73" spans="1:63" s="3" customFormat="1" x14ac:dyDescent="0.25">
      <c r="A73" s="72" t="s">
        <v>61</v>
      </c>
      <c r="B73" s="317" t="s">
        <v>78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>
        <v>476.02459170932525</v>
      </c>
      <c r="AI73" s="72">
        <v>527.98259159754843</v>
      </c>
      <c r="AJ73" s="72">
        <v>537.53280210918638</v>
      </c>
      <c r="AK73" s="72">
        <v>531.5544841751223</v>
      </c>
      <c r="AL73" s="72">
        <v>525.5544841751223</v>
      </c>
      <c r="AM73" s="72">
        <v>519.5544841751223</v>
      </c>
      <c r="AN73" s="72">
        <v>513.5544841751223</v>
      </c>
      <c r="AO73" s="72">
        <v>507.5544841751223</v>
      </c>
      <c r="AP73" s="72">
        <v>501.5544841751223</v>
      </c>
      <c r="AQ73" s="72">
        <v>495.5544841751223</v>
      </c>
      <c r="AR73" s="72">
        <v>489.5544841751223</v>
      </c>
      <c r="AS73" s="72">
        <v>483.5544841751223</v>
      </c>
      <c r="AT73" s="72">
        <v>477.5544841751223</v>
      </c>
      <c r="AU73" s="72">
        <v>471.5544841751223</v>
      </c>
      <c r="AV73" s="72">
        <v>465.5544841751223</v>
      </c>
      <c r="AW73" s="72">
        <v>459.5544841751223</v>
      </c>
      <c r="AX73" s="72">
        <v>453.5544841751223</v>
      </c>
      <c r="AY73" s="72">
        <v>447.5544841751223</v>
      </c>
      <c r="AZ73" s="72">
        <v>441.5544841751223</v>
      </c>
      <c r="BA73" s="72">
        <v>435.5544841751223</v>
      </c>
      <c r="BB73" s="72">
        <v>429.5544841751223</v>
      </c>
      <c r="BC73" s="72">
        <v>423.5544841751223</v>
      </c>
      <c r="BD73" s="72">
        <v>417.5544841751223</v>
      </c>
      <c r="BE73" s="72">
        <v>411.5544841751223</v>
      </c>
      <c r="BF73" s="72">
        <v>405.5544841751223</v>
      </c>
      <c r="BG73" s="72">
        <v>399.5544841751223</v>
      </c>
      <c r="BH73" s="72">
        <v>393.5544841751223</v>
      </c>
      <c r="BI73" s="72">
        <v>387.5544841751223</v>
      </c>
      <c r="BJ73" s="72">
        <v>381.5544841751223</v>
      </c>
      <c r="BK73" s="72">
        <v>375.5544841751223</v>
      </c>
    </row>
    <row r="74" spans="1:63" s="3" customFormat="1" x14ac:dyDescent="0.25">
      <c r="A74" s="72" t="s">
        <v>8</v>
      </c>
      <c r="B74" s="317" t="s">
        <v>78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>
        <v>6.5436109300591259</v>
      </c>
      <c r="AI74" s="72">
        <v>6.6644489100253912</v>
      </c>
      <c r="AJ74" s="72">
        <v>6.6962192037878587</v>
      </c>
      <c r="AK74" s="72">
        <v>6.7371161593446907</v>
      </c>
      <c r="AL74" s="72">
        <v>6.7420178437344287</v>
      </c>
      <c r="AM74" s="72">
        <v>6.7299851889668565</v>
      </c>
      <c r="AN74" s="72">
        <v>6.6710499490669051</v>
      </c>
      <c r="AO74" s="72">
        <v>6.6259969657546556</v>
      </c>
      <c r="AP74" s="72">
        <v>6.5992215842127866</v>
      </c>
      <c r="AQ74" s="72">
        <v>6.5515214929228431</v>
      </c>
      <c r="AR74" s="72">
        <v>6.5004147608501217</v>
      </c>
      <c r="AS74" s="72">
        <v>6.4478559526014845</v>
      </c>
      <c r="AT74" s="72">
        <v>6.3626685137107568</v>
      </c>
      <c r="AU74" s="72">
        <v>6.2877201671120462</v>
      </c>
      <c r="AV74" s="72">
        <v>6.2440563527914801</v>
      </c>
      <c r="AW74" s="72">
        <v>6.2032274707885406</v>
      </c>
      <c r="AX74" s="72">
        <v>6.1666507868981508</v>
      </c>
      <c r="AY74" s="72">
        <v>6.1165474783428664</v>
      </c>
      <c r="AZ74" s="72">
        <v>6.0777377124482026</v>
      </c>
      <c r="BA74" s="72">
        <v>6.0407784002444673</v>
      </c>
      <c r="BB74" s="72">
        <v>6.0417116168002956</v>
      </c>
      <c r="BC74" s="72">
        <v>6.0501896248131644</v>
      </c>
      <c r="BD74" s="72">
        <v>6.0587449873366808</v>
      </c>
      <c r="BE74" s="72">
        <v>6.0673857034426764</v>
      </c>
      <c r="BF74" s="72">
        <v>6.0762523203092691</v>
      </c>
      <c r="BG74" s="72">
        <v>6.0850765420951518</v>
      </c>
      <c r="BH74" s="72">
        <v>6.0941442625996629</v>
      </c>
      <c r="BI74" s="72">
        <v>6.1033293329739804</v>
      </c>
      <c r="BJ74" s="72">
        <v>6.1126453516402197</v>
      </c>
      <c r="BK74" s="72">
        <v>6.1221051171133123</v>
      </c>
    </row>
    <row r="75" spans="1:63" s="3" customFormat="1" x14ac:dyDescent="0.25">
      <c r="A75" s="72" t="s">
        <v>24</v>
      </c>
      <c r="B75" s="317" t="s">
        <v>78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>
        <v>157.31101155450008</v>
      </c>
      <c r="AI75" s="72">
        <v>136.67593628483297</v>
      </c>
      <c r="AJ75" s="72">
        <v>137.7699021133642</v>
      </c>
      <c r="AK75" s="72">
        <v>129.75740188961859</v>
      </c>
      <c r="AL75" s="72">
        <v>128.80293627946023</v>
      </c>
      <c r="AM75" s="72">
        <v>106.64517657980757</v>
      </c>
      <c r="AN75" s="72">
        <v>109.74209395394412</v>
      </c>
      <c r="AO75" s="72">
        <v>61.452668073299947</v>
      </c>
      <c r="AP75" s="72">
        <v>50.990072848551193</v>
      </c>
      <c r="AQ75" s="72">
        <v>62.871779631727648</v>
      </c>
      <c r="AR75" s="72">
        <v>38.699999823795288</v>
      </c>
      <c r="AS75" s="72">
        <v>38.33008954150651</v>
      </c>
      <c r="AT75" s="72">
        <v>44.20138545782266</v>
      </c>
      <c r="AU75" s="72">
        <v>23.854513907701183</v>
      </c>
      <c r="AV75" s="72">
        <v>16.521014033702119</v>
      </c>
      <c r="AW75" s="72">
        <v>21.326779051940509</v>
      </c>
      <c r="AX75" s="72">
        <v>22.857521671030614</v>
      </c>
      <c r="AY75" s="72">
        <v>22.25620141091569</v>
      </c>
      <c r="AZ75" s="72">
        <v>21.768987933686674</v>
      </c>
      <c r="BA75" s="72">
        <v>23.985749702267697</v>
      </c>
      <c r="BB75" s="72">
        <v>25.166210165529705</v>
      </c>
      <c r="BC75" s="72">
        <v>23.912230332447557</v>
      </c>
      <c r="BD75" s="72">
        <v>23.286056280255764</v>
      </c>
      <c r="BE75" s="72">
        <v>21.580342651232467</v>
      </c>
      <c r="BF75" s="72">
        <v>21.578205042647941</v>
      </c>
      <c r="BG75" s="72">
        <v>22.546189874409404</v>
      </c>
      <c r="BH75" s="72">
        <v>24.26252523160322</v>
      </c>
      <c r="BI75" s="72">
        <v>23.67326728028565</v>
      </c>
      <c r="BJ75" s="72">
        <v>23.985749702267697</v>
      </c>
      <c r="BK75" s="72">
        <v>24.962220492231893</v>
      </c>
    </row>
    <row r="76" spans="1:63" s="3" customFormat="1" x14ac:dyDescent="0.25">
      <c r="A76" s="72" t="s">
        <v>19</v>
      </c>
      <c r="B76" s="317" t="s">
        <v>78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>
        <v>4.9042634314500004</v>
      </c>
      <c r="AI76" s="72">
        <v>4.9115960913154222</v>
      </c>
      <c r="AJ76" s="72">
        <v>5.4426251493164237</v>
      </c>
      <c r="AK76" s="72">
        <v>5.4646368366979505</v>
      </c>
      <c r="AL76" s="72">
        <v>5.4822226131762566</v>
      </c>
      <c r="AM76" s="72">
        <v>5.4919407584218085</v>
      </c>
      <c r="AN76" s="72">
        <v>5.495971814424208</v>
      </c>
      <c r="AO76" s="72">
        <v>5.4985118511742579</v>
      </c>
      <c r="AP76" s="72">
        <v>5.5026872944165097</v>
      </c>
      <c r="AQ76" s="72">
        <v>5.5075139535772797</v>
      </c>
      <c r="AR76" s="72">
        <v>5.5126293872177508</v>
      </c>
      <c r="AS76" s="72">
        <v>5.5178214344956951</v>
      </c>
      <c r="AT76" s="72">
        <v>5.5229368681361688</v>
      </c>
      <c r="AU76" s="72">
        <v>5.5279167545718817</v>
      </c>
      <c r="AV76" s="72">
        <v>5.5327257336624642</v>
      </c>
      <c r="AW76" s="72">
        <v>5.5373372853026357</v>
      </c>
      <c r="AX76" s="72">
        <v>5.5417278360654842</v>
      </c>
      <c r="AY76" s="72">
        <v>5.5459209593779226</v>
      </c>
      <c r="AZ76" s="72">
        <v>5.5499048685264931</v>
      </c>
      <c r="BA76" s="72">
        <v>5.55364125669246</v>
      </c>
      <c r="BB76" s="72">
        <v>5.557136017232553</v>
      </c>
      <c r="BC76" s="72">
        <v>5.5603773634333127</v>
      </c>
      <c r="BD76" s="72">
        <v>5.5633947620783841</v>
      </c>
      <c r="BE76" s="72">
        <v>5.5662176799514089</v>
      </c>
      <c r="BF76" s="72">
        <v>5.5688549570874821</v>
      </c>
      <c r="BG76" s="72">
        <v>5.5713360602702453</v>
      </c>
      <c r="BH76" s="72">
        <v>5.5736963496400724</v>
      </c>
      <c r="BI76" s="72">
        <v>5.5759800253724263</v>
      </c>
      <c r="BJ76" s="72">
        <v>5.5782371809995004</v>
      </c>
      <c r="BK76" s="72">
        <v>5.5805149633751263</v>
      </c>
    </row>
    <row r="77" spans="1:63" s="2" customFormat="1" x14ac:dyDescent="0.25">
      <c r="A77" s="73" t="s">
        <v>4</v>
      </c>
      <c r="B77" s="318" t="s">
        <v>89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>
        <v>2006.8040152680362</v>
      </c>
      <c r="AI77" s="73">
        <v>2038.0600884620576</v>
      </c>
      <c r="AJ77" s="73">
        <v>2082.7615410334097</v>
      </c>
      <c r="AK77" s="73">
        <v>2075.1242093825408</v>
      </c>
      <c r="AL77" s="73">
        <v>2062.9897406133332</v>
      </c>
      <c r="AM77" s="73">
        <v>2035.5718764041583</v>
      </c>
      <c r="AN77" s="73">
        <v>2032.6138895943971</v>
      </c>
      <c r="AO77" s="73">
        <v>1982.2291217959598</v>
      </c>
      <c r="AP77" s="73">
        <v>1964.0233856041425</v>
      </c>
      <c r="AQ77" s="73">
        <v>1969.8622189551897</v>
      </c>
      <c r="AR77" s="73">
        <v>1939.6444478488252</v>
      </c>
      <c r="AS77" s="73">
        <v>1934.120171834335</v>
      </c>
      <c r="AT77" s="73">
        <v>1933.0183947166317</v>
      </c>
      <c r="AU77" s="73">
        <v>1906.6015547063471</v>
      </c>
      <c r="AV77" s="73">
        <v>1893.2291999971183</v>
      </c>
      <c r="AW77" s="73">
        <v>1892.8917487137628</v>
      </c>
      <c r="AX77" s="73">
        <v>1887.4973041709563</v>
      </c>
      <c r="AY77" s="73">
        <v>1880.8500737255988</v>
      </c>
      <c r="AZ77" s="73">
        <v>1874.3280343916235</v>
      </c>
      <c r="BA77" s="73">
        <v>1871.4045742649359</v>
      </c>
      <c r="BB77" s="73">
        <v>1865.6964616765247</v>
      </c>
      <c r="BC77" s="73">
        <v>1858.4542011976562</v>
      </c>
      <c r="BD77" s="73">
        <v>1851.8395999066329</v>
      </c>
      <c r="BE77" s="73">
        <v>1845.0383509403578</v>
      </c>
      <c r="BF77" s="73">
        <v>1838.154716197007</v>
      </c>
      <c r="BG77" s="73">
        <v>1833.1340063537368</v>
      </c>
      <c r="BH77" s="73">
        <v>1828.8617697208051</v>
      </c>
      <c r="BI77" s="73">
        <v>1823.1769815443633</v>
      </c>
      <c r="BJ77" s="73">
        <v>1816.6080361118693</v>
      </c>
      <c r="BK77" s="73">
        <v>1811.5962444496824</v>
      </c>
    </row>
    <row r="78" spans="1:63" s="51" customFormat="1" x14ac:dyDescent="0.25">
      <c r="A78" s="46" t="s">
        <v>173</v>
      </c>
      <c r="B78" s="46"/>
      <c r="C78" s="90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8"/>
      <c r="AJ78" s="49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</row>
    <row r="79" spans="1:63" s="3" customFormat="1" x14ac:dyDescent="0.25">
      <c r="A79" s="28" t="s">
        <v>64</v>
      </c>
      <c r="B79" s="16"/>
      <c r="C79" s="16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1"/>
      <c r="AJ79" s="75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</row>
    <row r="80" spans="1:63" s="3" customFormat="1" x14ac:dyDescent="0.25">
      <c r="A80" s="72" t="s">
        <v>10</v>
      </c>
      <c r="B80" s="317" t="s">
        <v>78</v>
      </c>
      <c r="C80" s="72">
        <v>390.99131539406216</v>
      </c>
      <c r="D80" s="72">
        <v>379.636539187869</v>
      </c>
      <c r="E80" s="72">
        <v>372.53416531670342</v>
      </c>
      <c r="F80" s="72">
        <v>370.35536783681999</v>
      </c>
      <c r="G80" s="72">
        <v>371.05317545371491</v>
      </c>
      <c r="H80" s="72">
        <v>356.23162170812122</v>
      </c>
      <c r="I80" s="72">
        <v>360.46235404022127</v>
      </c>
      <c r="J80" s="72">
        <v>356.34530614152226</v>
      </c>
      <c r="K80" s="72">
        <v>363.63412931644569</v>
      </c>
      <c r="L80" s="72">
        <v>358.62888289455645</v>
      </c>
      <c r="M80" s="72">
        <v>344.95890254977769</v>
      </c>
      <c r="N80" s="72">
        <v>345.26183508180696</v>
      </c>
      <c r="O80" s="72">
        <v>337.44408713944716</v>
      </c>
      <c r="P80" s="72">
        <v>332.51469007691378</v>
      </c>
      <c r="Q80" s="72">
        <v>326.5576538950516</v>
      </c>
      <c r="R80" s="72">
        <v>328.8998299404094</v>
      </c>
      <c r="S80" s="72">
        <v>336.24821455449165</v>
      </c>
      <c r="T80" s="72">
        <v>342.25866660132158</v>
      </c>
      <c r="U80" s="72">
        <v>346.57031256119365</v>
      </c>
      <c r="V80" s="72">
        <v>352.35579875187796</v>
      </c>
      <c r="W80" s="72">
        <v>351.96196493271816</v>
      </c>
      <c r="X80" s="72">
        <v>350.47815105906682</v>
      </c>
      <c r="Y80" s="72">
        <v>342.9573323472153</v>
      </c>
      <c r="Z80" s="72">
        <v>335.40144194985652</v>
      </c>
      <c r="AA80" s="72">
        <v>354.40761957506902</v>
      </c>
      <c r="AB80" s="72">
        <v>357.49636622802979</v>
      </c>
      <c r="AC80" s="72">
        <v>359.86110035979038</v>
      </c>
      <c r="AD80" s="72">
        <v>352.20918685413233</v>
      </c>
      <c r="AE80" s="72">
        <v>341.11239400003012</v>
      </c>
      <c r="AF80" s="72">
        <v>330.67038131973294</v>
      </c>
      <c r="AG80" s="72">
        <v>325.13646939521277</v>
      </c>
      <c r="AH80" s="72">
        <v>323.33913146988522</v>
      </c>
      <c r="AI80" s="71"/>
      <c r="AJ80" s="75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</row>
    <row r="81" spans="1:63" s="3" customFormat="1" x14ac:dyDescent="0.25">
      <c r="A81" s="72" t="s">
        <v>11</v>
      </c>
      <c r="B81" s="317" t="s">
        <v>78</v>
      </c>
      <c r="C81" s="72">
        <v>99.240488272106489</v>
      </c>
      <c r="D81" s="72">
        <v>95.725703506161182</v>
      </c>
      <c r="E81" s="72">
        <v>90.172433657155551</v>
      </c>
      <c r="F81" s="72">
        <v>89.39601727041925</v>
      </c>
      <c r="G81" s="72">
        <v>88.163717479616963</v>
      </c>
      <c r="H81" s="72">
        <v>85.980177357554595</v>
      </c>
      <c r="I81" s="72">
        <v>86.540070921420224</v>
      </c>
      <c r="J81" s="72">
        <v>84.554664714615527</v>
      </c>
      <c r="K81" s="72">
        <v>86.653572359731186</v>
      </c>
      <c r="L81" s="72">
        <v>84.253824973586475</v>
      </c>
      <c r="M81" s="72">
        <v>83.337928064118643</v>
      </c>
      <c r="N81" s="72">
        <v>82.306680382842202</v>
      </c>
      <c r="O81" s="72">
        <v>80.170675805601789</v>
      </c>
      <c r="P81" s="72">
        <v>78.313516191234982</v>
      </c>
      <c r="Q81" s="72">
        <v>76.755222138486047</v>
      </c>
      <c r="R81" s="72">
        <v>77.49576347726051</v>
      </c>
      <c r="S81" s="72">
        <v>81.166129743070684</v>
      </c>
      <c r="T81" s="72">
        <v>83.237463887587211</v>
      </c>
      <c r="U81" s="72">
        <v>83.854539753457303</v>
      </c>
      <c r="V81" s="72">
        <v>84.943506517690224</v>
      </c>
      <c r="W81" s="72">
        <v>81.493794984632345</v>
      </c>
      <c r="X81" s="72">
        <v>82.567220848670019</v>
      </c>
      <c r="Y81" s="72">
        <v>78.213812192560923</v>
      </c>
      <c r="Z81" s="72">
        <v>75.304197658333237</v>
      </c>
      <c r="AA81" s="72">
        <v>81.396082645515804</v>
      </c>
      <c r="AB81" s="72">
        <v>82.582527043768536</v>
      </c>
      <c r="AC81" s="72">
        <v>83.592981842669502</v>
      </c>
      <c r="AD81" s="72">
        <v>82.16193103971473</v>
      </c>
      <c r="AE81" s="72">
        <v>80.195932068533963</v>
      </c>
      <c r="AF81" s="72">
        <v>78.760395984509614</v>
      </c>
      <c r="AG81" s="72">
        <v>76.953224351522891</v>
      </c>
      <c r="AH81" s="72">
        <v>77.330562499716066</v>
      </c>
      <c r="AI81" s="71"/>
      <c r="AJ81" s="75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</row>
    <row r="82" spans="1:63" s="3" customFormat="1" x14ac:dyDescent="0.25">
      <c r="A82" s="72" t="s">
        <v>12</v>
      </c>
      <c r="B82" s="317" t="s">
        <v>78</v>
      </c>
      <c r="C82" s="72">
        <v>204.55867993313524</v>
      </c>
      <c r="D82" s="72">
        <v>201.55949316806607</v>
      </c>
      <c r="E82" s="72">
        <v>195.52512752517526</v>
      </c>
      <c r="F82" s="72">
        <v>199.44491261430258</v>
      </c>
      <c r="G82" s="72">
        <v>204.03080224680491</v>
      </c>
      <c r="H82" s="72">
        <v>198.80599158180328</v>
      </c>
      <c r="I82" s="72">
        <v>206.33389035845926</v>
      </c>
      <c r="J82" s="72">
        <v>203.72622587468086</v>
      </c>
      <c r="K82" s="72">
        <v>207.26555846493795</v>
      </c>
      <c r="L82" s="72">
        <v>212.04045931752887</v>
      </c>
      <c r="M82" s="72">
        <v>210.29578621467704</v>
      </c>
      <c r="N82" s="72">
        <v>209.55251560891708</v>
      </c>
      <c r="O82" s="72">
        <v>202.65010838613753</v>
      </c>
      <c r="P82" s="72">
        <v>199.37174824634246</v>
      </c>
      <c r="Q82" s="72">
        <v>198.67188028764571</v>
      </c>
      <c r="R82" s="72">
        <v>198.16460115767285</v>
      </c>
      <c r="S82" s="72">
        <v>213.46246089062575</v>
      </c>
      <c r="T82" s="72">
        <v>222.45669887547638</v>
      </c>
      <c r="U82" s="72">
        <v>230.8723421601419</v>
      </c>
      <c r="V82" s="72">
        <v>215.29862662989876</v>
      </c>
      <c r="W82" s="72">
        <v>208.69084698352592</v>
      </c>
      <c r="X82" s="72">
        <v>206.85255936775974</v>
      </c>
      <c r="Y82" s="72">
        <v>213.6434575805977</v>
      </c>
      <c r="Z82" s="72">
        <v>209.25420831531511</v>
      </c>
      <c r="AA82" s="72">
        <v>227.79798056071343</v>
      </c>
      <c r="AB82" s="72">
        <v>213.80275307637811</v>
      </c>
      <c r="AC82" s="72">
        <v>210.37385902225611</v>
      </c>
      <c r="AD82" s="72">
        <v>220.2310132743811</v>
      </c>
      <c r="AE82" s="72">
        <v>210.77063223755457</v>
      </c>
      <c r="AF82" s="72">
        <v>201.6903289841714</v>
      </c>
      <c r="AG82" s="72">
        <v>206.09796419367953</v>
      </c>
      <c r="AH82" s="72">
        <v>210.21153995089432</v>
      </c>
      <c r="AI82" s="71"/>
      <c r="AJ82" s="75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</row>
    <row r="83" spans="1:63" s="3" customFormat="1" x14ac:dyDescent="0.25">
      <c r="A83" s="72" t="s">
        <v>54</v>
      </c>
      <c r="B83" s="317" t="s">
        <v>78</v>
      </c>
      <c r="C83" s="72">
        <v>0.46200000000000002</v>
      </c>
      <c r="D83" s="72">
        <v>0.1849848</v>
      </c>
      <c r="E83" s="72">
        <v>0.49854639999999995</v>
      </c>
      <c r="F83" s="72">
        <v>0.44009679999999995</v>
      </c>
      <c r="G83" s="72">
        <v>8.7999999999999988E-3</v>
      </c>
      <c r="H83" s="72">
        <v>2.4370043269135802</v>
      </c>
      <c r="I83" s="72">
        <v>2.9805942765431741</v>
      </c>
      <c r="J83" s="72">
        <v>3.2188318419753088</v>
      </c>
      <c r="K83" s="72">
        <v>2.5465400888888898</v>
      </c>
      <c r="L83" s="72">
        <v>2.7827046785185159</v>
      </c>
      <c r="M83" s="72">
        <v>2.8040561511111108</v>
      </c>
      <c r="N83" s="72">
        <v>2.7172362528395069</v>
      </c>
      <c r="O83" s="72">
        <v>2.4694059703703712</v>
      </c>
      <c r="P83" s="72">
        <v>4.7719202340740736</v>
      </c>
      <c r="Q83" s="72">
        <v>6.9806009886419762</v>
      </c>
      <c r="R83" s="72">
        <v>6.2209546558024691</v>
      </c>
      <c r="S83" s="72">
        <v>5.4517668740740737</v>
      </c>
      <c r="T83" s="72">
        <v>4.4270639424240699</v>
      </c>
      <c r="U83" s="72">
        <v>7.8867429873086419</v>
      </c>
      <c r="V83" s="72">
        <v>5.8886491653054325</v>
      </c>
      <c r="W83" s="72">
        <v>4.2233834697709192</v>
      </c>
      <c r="X83" s="72">
        <v>4.5632175132426429</v>
      </c>
      <c r="Y83" s="72">
        <v>5.9015639933313055</v>
      </c>
      <c r="Z83" s="72">
        <v>5.009690629888615</v>
      </c>
      <c r="AA83" s="72">
        <v>4.6799609152879826</v>
      </c>
      <c r="AB83" s="72">
        <v>5.3456131338135604</v>
      </c>
      <c r="AC83" s="72">
        <v>4.8993146234186327</v>
      </c>
      <c r="AD83" s="72">
        <v>4.9826526261270496</v>
      </c>
      <c r="AE83" s="72">
        <v>5.6952409050771209</v>
      </c>
      <c r="AF83" s="72">
        <v>10.344856963749899</v>
      </c>
      <c r="AG83" s="72">
        <v>8.8216561400434941</v>
      </c>
      <c r="AH83" s="72">
        <v>9.190177933289192</v>
      </c>
      <c r="AI83" s="71"/>
      <c r="AJ83" s="75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</row>
    <row r="84" spans="1:63" s="2" customFormat="1" x14ac:dyDescent="0.25">
      <c r="A84" s="73" t="s">
        <v>4</v>
      </c>
      <c r="B84" s="318" t="s">
        <v>89</v>
      </c>
      <c r="C84" s="73">
        <v>695.25248359930379</v>
      </c>
      <c r="D84" s="73">
        <v>677.10672066209634</v>
      </c>
      <c r="E84" s="73">
        <v>658.73027289903428</v>
      </c>
      <c r="F84" s="73">
        <v>659.63639452154177</v>
      </c>
      <c r="G84" s="73">
        <v>663.25649518013677</v>
      </c>
      <c r="H84" s="73">
        <v>643.4547949743926</v>
      </c>
      <c r="I84" s="73">
        <v>656.316909596644</v>
      </c>
      <c r="J84" s="73">
        <v>647.84502857279392</v>
      </c>
      <c r="K84" s="73">
        <v>660.09980023000367</v>
      </c>
      <c r="L84" s="73">
        <v>657.70587186419027</v>
      </c>
      <c r="M84" s="73">
        <v>641.39667297968447</v>
      </c>
      <c r="N84" s="73">
        <v>639.83826732640568</v>
      </c>
      <c r="O84" s="73">
        <v>622.73427730155686</v>
      </c>
      <c r="P84" s="73">
        <v>614.97187474856526</v>
      </c>
      <c r="Q84" s="73">
        <v>608.96535730982532</v>
      </c>
      <c r="R84" s="73">
        <v>610.78114923114538</v>
      </c>
      <c r="S84" s="73">
        <v>636.32857206226208</v>
      </c>
      <c r="T84" s="73">
        <v>652.37989330680921</v>
      </c>
      <c r="U84" s="73">
        <v>669.18393746210143</v>
      </c>
      <c r="V84" s="73">
        <v>658.48658106477239</v>
      </c>
      <c r="W84" s="73">
        <v>646.36999037064732</v>
      </c>
      <c r="X84" s="73">
        <v>644.46114878873925</v>
      </c>
      <c r="Y84" s="73">
        <v>640.7161661137053</v>
      </c>
      <c r="Z84" s="73">
        <v>624.96953855339348</v>
      </c>
      <c r="AA84" s="73">
        <v>668.28164369658623</v>
      </c>
      <c r="AB84" s="73">
        <v>659.22725948199002</v>
      </c>
      <c r="AC84" s="73">
        <v>658.72725584813452</v>
      </c>
      <c r="AD84" s="73">
        <v>659.5847837943553</v>
      </c>
      <c r="AE84" s="73">
        <v>637.77419921119576</v>
      </c>
      <c r="AF84" s="73">
        <v>621.46596325216376</v>
      </c>
      <c r="AG84" s="73">
        <v>617.00931408045869</v>
      </c>
      <c r="AH84" s="73">
        <v>620.07141185378475</v>
      </c>
      <c r="AI84" s="86"/>
      <c r="AJ84" s="85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</row>
    <row r="85" spans="1:63" s="3" customFormat="1" x14ac:dyDescent="0.25">
      <c r="A85" s="28" t="s">
        <v>170</v>
      </c>
      <c r="B85" s="16"/>
      <c r="C85" s="16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1"/>
      <c r="AJ85" s="75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</row>
    <row r="86" spans="1:63" s="3" customFormat="1" x14ac:dyDescent="0.25">
      <c r="A86" s="72" t="s">
        <v>10</v>
      </c>
      <c r="B86" s="317" t="s">
        <v>78</v>
      </c>
      <c r="C86" s="16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>
        <v>323.33913146988522</v>
      </c>
      <c r="AI86" s="72">
        <v>321.5519122929814</v>
      </c>
      <c r="AJ86" s="72">
        <v>320.28538108069438</v>
      </c>
      <c r="AK86" s="72">
        <v>319.01306015209099</v>
      </c>
      <c r="AL86" s="72">
        <v>317.74053461107587</v>
      </c>
      <c r="AM86" s="72">
        <v>316.46781260529178</v>
      </c>
      <c r="AN86" s="72">
        <v>315.19490191982277</v>
      </c>
      <c r="AO86" s="72">
        <v>313.92180998873044</v>
      </c>
      <c r="AP86" s="72">
        <v>312.64854390625351</v>
      </c>
      <c r="AQ86" s="72">
        <v>311.37511043767586</v>
      </c>
      <c r="AR86" s="72">
        <v>310.10151602987156</v>
      </c>
      <c r="AS86" s="72">
        <v>308.82776682154525</v>
      </c>
      <c r="AT86" s="72">
        <v>307.55386865316513</v>
      </c>
      <c r="AU86" s="72">
        <v>306.27982707660243</v>
      </c>
      <c r="AV86" s="72">
        <v>305.00564736448916</v>
      </c>
      <c r="AW86" s="72">
        <v>303.73133451929596</v>
      </c>
      <c r="AX86" s="72">
        <v>302.45689328214303</v>
      </c>
      <c r="AY86" s="72">
        <v>301.18232814134893</v>
      </c>
      <c r="AZ86" s="72">
        <v>299.90764334072696</v>
      </c>
      <c r="BA86" s="72">
        <v>298.63284288763606</v>
      </c>
      <c r="BB86" s="72">
        <v>297.35793056079149</v>
      </c>
      <c r="BC86" s="72">
        <v>296.08290991784691</v>
      </c>
      <c r="BD86" s="72">
        <v>294.80778430274881</v>
      </c>
      <c r="BE86" s="72">
        <v>293.53255685287377</v>
      </c>
      <c r="BF86" s="72">
        <v>292.25723050595639</v>
      </c>
      <c r="BG86" s="72">
        <v>290.98180800680996</v>
      </c>
      <c r="BH86" s="72">
        <v>289.70629191384552</v>
      </c>
      <c r="BI86" s="72">
        <v>288.43068460540587</v>
      </c>
      <c r="BJ86" s="72">
        <v>287.15498828590211</v>
      </c>
      <c r="BK86" s="72">
        <v>285.87920499177471</v>
      </c>
    </row>
    <row r="87" spans="1:63" s="3" customFormat="1" x14ac:dyDescent="0.25">
      <c r="A87" s="72" t="s">
        <v>11</v>
      </c>
      <c r="B87" s="317" t="s">
        <v>78</v>
      </c>
      <c r="C87" s="16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>
        <v>77.330562499716066</v>
      </c>
      <c r="AI87" s="72">
        <v>77.971052121966054</v>
      </c>
      <c r="AJ87" s="72">
        <v>77.572090838261445</v>
      </c>
      <c r="AK87" s="72">
        <v>77.14774301498683</v>
      </c>
      <c r="AL87" s="72">
        <v>76.724148882210955</v>
      </c>
      <c r="AM87" s="72">
        <v>76.301347741449717</v>
      </c>
      <c r="AN87" s="72">
        <v>75.879378236793656</v>
      </c>
      <c r="AO87" s="72">
        <v>75.45827836815522</v>
      </c>
      <c r="AP87" s="72">
        <v>75.03808550428279</v>
      </c>
      <c r="AQ87" s="72">
        <v>74.618836395539446</v>
      </c>
      <c r="AR87" s="72">
        <v>74.200567186444204</v>
      </c>
      <c r="AS87" s="72">
        <v>73.783313427978896</v>
      </c>
      <c r="AT87" s="72">
        <v>73.36711008965716</v>
      </c>
      <c r="AU87" s="72">
        <v>72.951991571357695</v>
      </c>
      <c r="AV87" s="72">
        <v>72.537991714923976</v>
      </c>
      <c r="AW87" s="72">
        <v>72.125143815530052</v>
      </c>
      <c r="AX87" s="72">
        <v>71.713480632815049</v>
      </c>
      <c r="AY87" s="72">
        <v>71.303034401788665</v>
      </c>
      <c r="AZ87" s="72">
        <v>70.89383684351013</v>
      </c>
      <c r="BA87" s="72">
        <v>70.485919175542421</v>
      </c>
      <c r="BB87" s="72">
        <v>70.079312122184703</v>
      </c>
      <c r="BC87" s="72">
        <v>69.674045924487871</v>
      </c>
      <c r="BD87" s="72">
        <v>69.27015035005239</v>
      </c>
      <c r="BE87" s="72">
        <v>68.867654702616193</v>
      </c>
      <c r="BF87" s="72">
        <v>68.466587831432321</v>
      </c>
      <c r="BG87" s="72">
        <v>68.066978140442018</v>
      </c>
      <c r="BH87" s="72">
        <v>67.668853597245032</v>
      </c>
      <c r="BI87" s="72">
        <v>67.272241741873501</v>
      </c>
      <c r="BJ87" s="72">
        <v>66.877169695368508</v>
      </c>
      <c r="BK87" s="72">
        <v>66.483664168167479</v>
      </c>
    </row>
    <row r="88" spans="1:63" s="3" customFormat="1" x14ac:dyDescent="0.25">
      <c r="A88" s="72" t="s">
        <v>12</v>
      </c>
      <c r="B88" s="317" t="s">
        <v>78</v>
      </c>
      <c r="C88" s="16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>
        <v>210.21153995089432</v>
      </c>
      <c r="AI88" s="72">
        <v>211.09068430551423</v>
      </c>
      <c r="AJ88" s="72">
        <v>211.06302493446159</v>
      </c>
      <c r="AK88" s="72">
        <v>211.03215333815311</v>
      </c>
      <c r="AL88" s="72">
        <v>211.0937251059525</v>
      </c>
      <c r="AM88" s="72">
        <v>211.37693954421931</v>
      </c>
      <c r="AN88" s="72">
        <v>211.66953863160012</v>
      </c>
      <c r="AO88" s="72">
        <v>211.91615016594611</v>
      </c>
      <c r="AP88" s="72">
        <v>211.78399502682021</v>
      </c>
      <c r="AQ88" s="72">
        <v>211.65199376584462</v>
      </c>
      <c r="AR88" s="72">
        <v>211.52014566693524</v>
      </c>
      <c r="AS88" s="72">
        <v>211.38845001856234</v>
      </c>
      <c r="AT88" s="72">
        <v>211.25690611218562</v>
      </c>
      <c r="AU88" s="72">
        <v>211.12551324085959</v>
      </c>
      <c r="AV88" s="72">
        <v>210.99427069799555</v>
      </c>
      <c r="AW88" s="72">
        <v>210.86317777626675</v>
      </c>
      <c r="AX88" s="72">
        <v>210.73223376664347</v>
      </c>
      <c r="AY88" s="72">
        <v>210.60143795754885</v>
      </c>
      <c r="AZ88" s="72">
        <v>210.47078963412258</v>
      </c>
      <c r="BA88" s="72">
        <v>210.34028807758617</v>
      </c>
      <c r="BB88" s="72">
        <v>210.20994425324147</v>
      </c>
      <c r="BC88" s="72">
        <v>210.07973639436688</v>
      </c>
      <c r="BD88" s="72">
        <v>209.94967311831476</v>
      </c>
      <c r="BE88" s="72">
        <v>209.81975368597136</v>
      </c>
      <c r="BF88" s="72">
        <v>209.68997735233702</v>
      </c>
      <c r="BG88" s="72">
        <v>209.56034336632644</v>
      </c>
      <c r="BH88" s="72">
        <v>209.43085097062067</v>
      </c>
      <c r="BI88" s="72">
        <v>209.3014994015661</v>
      </c>
      <c r="BJ88" s="72">
        <v>209.17228788911365</v>
      </c>
      <c r="BK88" s="72">
        <v>209.04321565679683</v>
      </c>
    </row>
    <row r="89" spans="1:63" s="3" customFormat="1" x14ac:dyDescent="0.25">
      <c r="A89" s="72" t="s">
        <v>54</v>
      </c>
      <c r="B89" s="317" t="s">
        <v>78</v>
      </c>
      <c r="C89" s="16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>
        <v>9.190177933289192</v>
      </c>
      <c r="AI89" s="72">
        <v>7.451000352485555</v>
      </c>
      <c r="AJ89" s="72">
        <v>7.4778202549174644</v>
      </c>
      <c r="AK89" s="72">
        <v>7.5046401573493746</v>
      </c>
      <c r="AL89" s="72">
        <v>7.5314600597812706</v>
      </c>
      <c r="AM89" s="72">
        <v>7.5582799622131809</v>
      </c>
      <c r="AN89" s="72">
        <v>7.585099864645084</v>
      </c>
      <c r="AO89" s="72">
        <v>7.61191976707698</v>
      </c>
      <c r="AP89" s="72">
        <v>7.6387396695088912</v>
      </c>
      <c r="AQ89" s="72">
        <v>7.6655595719408005</v>
      </c>
      <c r="AR89" s="72">
        <v>7.6923794743726965</v>
      </c>
      <c r="AS89" s="72">
        <v>7.7191993768046006</v>
      </c>
      <c r="AT89" s="72">
        <v>7.7460192792365099</v>
      </c>
      <c r="AU89" s="72">
        <v>7.7728391816684068</v>
      </c>
      <c r="AV89" s="72">
        <v>7.7996590841003428</v>
      </c>
      <c r="AW89" s="72">
        <v>7.8264789865322522</v>
      </c>
      <c r="AX89" s="72">
        <v>7.853298888964142</v>
      </c>
      <c r="AY89" s="72">
        <v>7.8801187913960513</v>
      </c>
      <c r="AZ89" s="72">
        <v>7.9069386938279624</v>
      </c>
      <c r="BA89" s="72">
        <v>7.9337585962598727</v>
      </c>
      <c r="BB89" s="72">
        <v>7.9605784986917616</v>
      </c>
      <c r="BC89" s="72">
        <v>7.9873984011236718</v>
      </c>
      <c r="BD89" s="72">
        <v>8.0142183035555821</v>
      </c>
      <c r="BE89" s="72">
        <v>8.0410382059874781</v>
      </c>
      <c r="BF89" s="72">
        <v>8.0678581084193883</v>
      </c>
      <c r="BG89" s="72">
        <v>8.0946780108512897</v>
      </c>
      <c r="BH89" s="72">
        <v>8.1214979132831875</v>
      </c>
      <c r="BI89" s="72">
        <v>8.1483178157150977</v>
      </c>
      <c r="BJ89" s="72">
        <v>8.1751377181470009</v>
      </c>
      <c r="BK89" s="72">
        <v>8.201957620578904</v>
      </c>
    </row>
    <row r="90" spans="1:63" s="2" customFormat="1" x14ac:dyDescent="0.25">
      <c r="A90" s="73" t="s">
        <v>4</v>
      </c>
      <c r="B90" s="318" t="s">
        <v>89</v>
      </c>
      <c r="C90" s="17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>
        <v>620.07141185378475</v>
      </c>
      <c r="AI90" s="73">
        <v>618.06464907294719</v>
      </c>
      <c r="AJ90" s="73">
        <v>616.39831710833482</v>
      </c>
      <c r="AK90" s="73">
        <v>614.69759666258028</v>
      </c>
      <c r="AL90" s="73">
        <v>613.08986865902057</v>
      </c>
      <c r="AM90" s="73">
        <v>611.70437985317403</v>
      </c>
      <c r="AN90" s="73">
        <v>610.32891865286149</v>
      </c>
      <c r="AO90" s="73">
        <v>608.90815828990878</v>
      </c>
      <c r="AP90" s="73">
        <v>607.10936410686543</v>
      </c>
      <c r="AQ90" s="73">
        <v>605.31150017100072</v>
      </c>
      <c r="AR90" s="73">
        <v>603.51460835762362</v>
      </c>
      <c r="AS90" s="73">
        <v>601.71872964489103</v>
      </c>
      <c r="AT90" s="73">
        <v>599.92390413424437</v>
      </c>
      <c r="AU90" s="73">
        <v>598.13017107048813</v>
      </c>
      <c r="AV90" s="73">
        <v>596.33756886150888</v>
      </c>
      <c r="AW90" s="73">
        <v>594.54613509762487</v>
      </c>
      <c r="AX90" s="73">
        <v>592.75590657056568</v>
      </c>
      <c r="AY90" s="73">
        <v>590.96691929208237</v>
      </c>
      <c r="AZ90" s="73">
        <v>589.17920851218764</v>
      </c>
      <c r="BA90" s="73">
        <v>587.39280873702444</v>
      </c>
      <c r="BB90" s="73">
        <v>585.60776543490931</v>
      </c>
      <c r="BC90" s="73">
        <v>583.82409063782529</v>
      </c>
      <c r="BD90" s="73">
        <v>582.04182607467146</v>
      </c>
      <c r="BE90" s="73">
        <v>580.26100344744873</v>
      </c>
      <c r="BF90" s="73">
        <v>578.48165379814509</v>
      </c>
      <c r="BG90" s="73">
        <v>576.70380752442964</v>
      </c>
      <c r="BH90" s="73">
        <v>574.92749439499437</v>
      </c>
      <c r="BI90" s="73">
        <v>573.15274356456064</v>
      </c>
      <c r="BJ90" s="73">
        <v>571.3795835885312</v>
      </c>
      <c r="BK90" s="73">
        <v>569.60804243731798</v>
      </c>
    </row>
    <row r="91" spans="1:63" s="51" customFormat="1" x14ac:dyDescent="0.25">
      <c r="A91" s="46" t="s">
        <v>177</v>
      </c>
      <c r="B91" s="46"/>
      <c r="C91" s="90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8"/>
      <c r="AJ91" s="49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</row>
    <row r="92" spans="1:63" s="3" customFormat="1" x14ac:dyDescent="0.25">
      <c r="A92" s="28" t="s">
        <v>64</v>
      </c>
      <c r="B92" s="28"/>
      <c r="C92" s="16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</row>
    <row r="93" spans="1:63" s="3" customFormat="1" x14ac:dyDescent="0.25">
      <c r="A93" s="72"/>
      <c r="B93" s="317" t="s">
        <v>78</v>
      </c>
      <c r="C93" s="72">
        <v>150.44129522845483</v>
      </c>
      <c r="D93" s="72">
        <v>144.66734262022919</v>
      </c>
      <c r="E93" s="72">
        <v>137.04310480190068</v>
      </c>
      <c r="F93" s="72">
        <v>139.83902665870789</v>
      </c>
      <c r="G93" s="72">
        <v>142.0403602105431</v>
      </c>
      <c r="H93" s="72">
        <v>138.31115420569341</v>
      </c>
      <c r="I93" s="72">
        <v>145.24115418576071</v>
      </c>
      <c r="J93" s="72">
        <v>142.06809351088822</v>
      </c>
      <c r="K93" s="72">
        <v>143.43159500436388</v>
      </c>
      <c r="L93" s="72">
        <v>147.9797270107789</v>
      </c>
      <c r="M93" s="72">
        <v>145.83926108089997</v>
      </c>
      <c r="N93" s="72">
        <v>144.6098463847932</v>
      </c>
      <c r="O93" s="72">
        <v>136.58773531475569</v>
      </c>
      <c r="P93" s="72">
        <v>134.41323756154591</v>
      </c>
      <c r="Q93" s="72">
        <v>134.15579071432157</v>
      </c>
      <c r="R93" s="72">
        <v>131.70909389229763</v>
      </c>
      <c r="S93" s="72">
        <v>146.01583558935283</v>
      </c>
      <c r="T93" s="72">
        <v>153.8235970895839</v>
      </c>
      <c r="U93" s="72">
        <v>165.27752816907139</v>
      </c>
      <c r="V93" s="72">
        <v>147.53553095759739</v>
      </c>
      <c r="W93" s="72">
        <v>139.34634751623935</v>
      </c>
      <c r="X93" s="72">
        <v>137.95075501170763</v>
      </c>
      <c r="Y93" s="72">
        <v>145.86294076640218</v>
      </c>
      <c r="Z93" s="72">
        <v>140.86932762720303</v>
      </c>
      <c r="AA93" s="72">
        <v>158.92819645214706</v>
      </c>
      <c r="AB93" s="72">
        <v>145.55609802612909</v>
      </c>
      <c r="AC93" s="72">
        <v>141.52055294387526</v>
      </c>
      <c r="AD93" s="72">
        <v>151.31043532797901</v>
      </c>
      <c r="AE93" s="72">
        <v>142.4998032561015</v>
      </c>
      <c r="AF93" s="72">
        <v>137.61054664153966</v>
      </c>
      <c r="AG93" s="72">
        <v>140.26947120225847</v>
      </c>
      <c r="AH93" s="72">
        <v>144.54088869390407</v>
      </c>
    </row>
    <row r="94" spans="1:63" s="3" customFormat="1" x14ac:dyDescent="0.25">
      <c r="A94" s="72"/>
      <c r="B94" s="317" t="s">
        <v>78</v>
      </c>
      <c r="C94" s="72">
        <v>45.278065787249488</v>
      </c>
      <c r="D94" s="72">
        <v>43.202577713328289</v>
      </c>
      <c r="E94" s="72">
        <v>40.262799660318692</v>
      </c>
      <c r="F94" s="72">
        <v>43.469613513763868</v>
      </c>
      <c r="G94" s="72">
        <v>44.30171614190688</v>
      </c>
      <c r="H94" s="72">
        <v>55.715112362309895</v>
      </c>
      <c r="I94" s="72">
        <v>54.031833120278456</v>
      </c>
      <c r="J94" s="72">
        <v>65.104281845482447</v>
      </c>
      <c r="K94" s="72">
        <v>65.839822420789403</v>
      </c>
      <c r="L94" s="72">
        <v>72.166425067716361</v>
      </c>
      <c r="M94" s="72">
        <v>73.774600490875301</v>
      </c>
      <c r="N94" s="72">
        <v>72.168809315934553</v>
      </c>
      <c r="O94" s="72">
        <v>67.585092116493399</v>
      </c>
      <c r="P94" s="72">
        <v>61.932039591200819</v>
      </c>
      <c r="Q94" s="72">
        <v>74.333706698037304</v>
      </c>
      <c r="R94" s="72">
        <v>80.803364238054755</v>
      </c>
      <c r="S94" s="72">
        <v>73.116547982659043</v>
      </c>
      <c r="T94" s="72">
        <v>73.500411945785203</v>
      </c>
      <c r="U94" s="72">
        <v>70.359164918339829</v>
      </c>
      <c r="V94" s="72">
        <v>48.480111144258316</v>
      </c>
      <c r="W94" s="72">
        <v>38.416199415342277</v>
      </c>
      <c r="X94" s="72">
        <v>32.96819223681274</v>
      </c>
      <c r="Y94" s="72">
        <v>34.968576491861434</v>
      </c>
      <c r="Z94" s="72">
        <v>33.619092000374479</v>
      </c>
      <c r="AA94" s="72">
        <v>39.884896317737976</v>
      </c>
      <c r="AB94" s="72">
        <v>39.43904190093928</v>
      </c>
      <c r="AC94" s="72">
        <v>45.986187508047422</v>
      </c>
      <c r="AD94" s="72">
        <v>47.049193420853733</v>
      </c>
      <c r="AE94" s="72">
        <v>37.492121535262257</v>
      </c>
      <c r="AF94" s="72">
        <v>18.88689647589538</v>
      </c>
      <c r="AG94" s="72">
        <v>26.489524239840929</v>
      </c>
      <c r="AH94" s="72">
        <v>22.598266447182279</v>
      </c>
    </row>
    <row r="95" spans="1:63" s="3" customFormat="1" x14ac:dyDescent="0.25">
      <c r="A95" s="72"/>
      <c r="B95" s="317" t="s">
        <v>78</v>
      </c>
      <c r="C95" s="72">
        <f t="shared" ref="C95:AH95" si="10">SUM(C96:C98)</f>
        <v>192.20094199544212</v>
      </c>
      <c r="D95" s="72">
        <f t="shared" si="10"/>
        <v>195.18436966709902</v>
      </c>
      <c r="E95" s="72">
        <f t="shared" si="10"/>
        <v>196.82497900070805</v>
      </c>
      <c r="F95" s="72">
        <f t="shared" si="10"/>
        <v>192.09492646278537</v>
      </c>
      <c r="G95" s="72">
        <f t="shared" si="10"/>
        <v>187.86875460942028</v>
      </c>
      <c r="H95" s="72">
        <f t="shared" si="10"/>
        <v>188.1937070400223</v>
      </c>
      <c r="I95" s="72">
        <f t="shared" si="10"/>
        <v>190.49450776134904</v>
      </c>
      <c r="J95" s="72">
        <f t="shared" si="10"/>
        <v>180.9846176698141</v>
      </c>
      <c r="K95" s="72">
        <f t="shared" si="10"/>
        <v>183.47592245104329</v>
      </c>
      <c r="L95" s="72">
        <f t="shared" si="10"/>
        <v>179.02719127428284</v>
      </c>
      <c r="M95" s="72">
        <f t="shared" si="10"/>
        <v>173.76600133805795</v>
      </c>
      <c r="N95" s="72">
        <f t="shared" si="10"/>
        <v>170.21346054419556</v>
      </c>
      <c r="O95" s="72">
        <f t="shared" si="10"/>
        <v>164.0710730857063</v>
      </c>
      <c r="P95" s="72">
        <f t="shared" si="10"/>
        <v>160.16781746103138</v>
      </c>
      <c r="Q95" s="72">
        <f t="shared" si="10"/>
        <v>156.4966096758225</v>
      </c>
      <c r="R95" s="72">
        <f t="shared" si="10"/>
        <v>157.97152704909882</v>
      </c>
      <c r="S95" s="72">
        <f t="shared" si="10"/>
        <v>165.39195259850865</v>
      </c>
      <c r="T95" s="72">
        <f t="shared" si="10"/>
        <v>171.56695832240527</v>
      </c>
      <c r="U95" s="72">
        <f t="shared" si="10"/>
        <v>174.67643462073761</v>
      </c>
      <c r="V95" s="72">
        <f t="shared" si="10"/>
        <v>177.02950134040441</v>
      </c>
      <c r="W95" s="72">
        <f t="shared" si="10"/>
        <v>172.42404667538381</v>
      </c>
      <c r="X95" s="72">
        <f t="shared" si="10"/>
        <v>171.82313964613476</v>
      </c>
      <c r="Y95" s="72">
        <f t="shared" si="10"/>
        <v>164.29051397063529</v>
      </c>
      <c r="Z95" s="72">
        <f t="shared" si="10"/>
        <v>160.28734392419733</v>
      </c>
      <c r="AA95" s="72">
        <f t="shared" si="10"/>
        <v>173.34096068612126</v>
      </c>
      <c r="AB95" s="72">
        <f t="shared" si="10"/>
        <v>183.44349544080416</v>
      </c>
      <c r="AC95" s="72">
        <f t="shared" si="10"/>
        <v>185.06810615505253</v>
      </c>
      <c r="AD95" s="72">
        <f t="shared" si="10"/>
        <v>185.02551891546273</v>
      </c>
      <c r="AE95" s="72">
        <f t="shared" si="10"/>
        <v>185.76030744383331</v>
      </c>
      <c r="AF95" s="72">
        <f t="shared" si="10"/>
        <v>186.14585608678888</v>
      </c>
      <c r="AG95" s="72">
        <f t="shared" si="10"/>
        <v>184.45492211828599</v>
      </c>
      <c r="AH95" s="72">
        <f t="shared" si="10"/>
        <v>185.5941172150963</v>
      </c>
    </row>
    <row r="96" spans="1:63" s="3" customFormat="1" x14ac:dyDescent="0.25">
      <c r="A96" s="72"/>
      <c r="B96" s="317" t="s">
        <v>78</v>
      </c>
      <c r="C96" s="72">
        <v>143.11292607780584</v>
      </c>
      <c r="D96" s="72">
        <v>145.64984114762544</v>
      </c>
      <c r="E96" s="72">
        <v>147.8464596609565</v>
      </c>
      <c r="F96" s="72">
        <v>144.38883215324563</v>
      </c>
      <c r="G96" s="72">
        <v>141.22224594414132</v>
      </c>
      <c r="H96" s="72">
        <v>141.69652155735423</v>
      </c>
      <c r="I96" s="72">
        <v>143.84577960509722</v>
      </c>
      <c r="J96" s="72">
        <v>136.48921288769679</v>
      </c>
      <c r="K96" s="72">
        <v>138.54341295835854</v>
      </c>
      <c r="L96" s="72">
        <v>135.61952204922272</v>
      </c>
      <c r="M96" s="72">
        <v>131.81282549384997</v>
      </c>
      <c r="N96" s="72">
        <v>129.28240426104438</v>
      </c>
      <c r="O96" s="72">
        <v>124.7960805990419</v>
      </c>
      <c r="P96" s="72">
        <v>122.09736018497568</v>
      </c>
      <c r="Q96" s="72">
        <v>119.33989237875409</v>
      </c>
      <c r="R96" s="72">
        <v>120.67163626536833</v>
      </c>
      <c r="S96" s="72">
        <v>126.40054446803461</v>
      </c>
      <c r="T96" s="72">
        <v>131.00390732703411</v>
      </c>
      <c r="U96" s="72">
        <v>133.48706646265458</v>
      </c>
      <c r="V96" s="72">
        <v>135.23149182735185</v>
      </c>
      <c r="W96" s="72">
        <v>131.8156225275435</v>
      </c>
      <c r="X96" s="72">
        <v>131.59736704562772</v>
      </c>
      <c r="Y96" s="72">
        <v>126.17500542171751</v>
      </c>
      <c r="Z96" s="72">
        <v>123.323651325905</v>
      </c>
      <c r="AA96" s="72">
        <v>133.59120823089418</v>
      </c>
      <c r="AB96" s="72">
        <v>141.65040064228202</v>
      </c>
      <c r="AC96" s="72">
        <v>143.32661395316876</v>
      </c>
      <c r="AD96" s="72">
        <v>143.59974713048734</v>
      </c>
      <c r="AE96" s="72">
        <v>144.57432301007782</v>
      </c>
      <c r="AF96" s="72">
        <v>144.70012076903168</v>
      </c>
      <c r="AG96" s="72">
        <v>143.83887616944077</v>
      </c>
      <c r="AH96" s="72">
        <v>144.30063474832295</v>
      </c>
    </row>
    <row r="97" spans="1:63" s="3" customFormat="1" x14ac:dyDescent="0.25">
      <c r="A97" s="72"/>
      <c r="B97" s="317" t="s">
        <v>78</v>
      </c>
      <c r="C97" s="72">
        <v>48.221659512286628</v>
      </c>
      <c r="D97" s="72">
        <v>48.688153424535727</v>
      </c>
      <c r="E97" s="72">
        <v>48.067755609163996</v>
      </c>
      <c r="F97" s="72">
        <v>46.814428709593585</v>
      </c>
      <c r="G97" s="72">
        <v>45.766889471646564</v>
      </c>
      <c r="H97" s="72">
        <v>45.599682769781083</v>
      </c>
      <c r="I97" s="72">
        <v>45.743892835300869</v>
      </c>
      <c r="J97" s="72">
        <v>43.409955364137815</v>
      </c>
      <c r="K97" s="72">
        <v>43.704685920791952</v>
      </c>
      <c r="L97" s="72">
        <v>42.200463395681794</v>
      </c>
      <c r="M97" s="72">
        <v>40.78391383550543</v>
      </c>
      <c r="N97" s="72">
        <v>39.77205664914834</v>
      </c>
      <c r="O97" s="72">
        <v>38.155106272567608</v>
      </c>
      <c r="P97" s="72">
        <v>36.836664251994108</v>
      </c>
      <c r="Q97" s="72">
        <v>35.873816531655358</v>
      </c>
      <c r="R97" s="72">
        <v>36.058727727997734</v>
      </c>
      <c r="S97" s="72">
        <v>37.38306510274694</v>
      </c>
      <c r="T97" s="72">
        <v>38.957335830394371</v>
      </c>
      <c r="U97" s="72">
        <v>39.535917033119858</v>
      </c>
      <c r="V97" s="72">
        <v>40.130256633262888</v>
      </c>
      <c r="W97" s="72">
        <v>38.919830901644396</v>
      </c>
      <c r="X97" s="72">
        <v>38.573266330644621</v>
      </c>
      <c r="Y97" s="72">
        <v>36.540035159271611</v>
      </c>
      <c r="Z97" s="72">
        <v>35.423312644352791</v>
      </c>
      <c r="AA97" s="72">
        <v>38.034731134952722</v>
      </c>
      <c r="AB97" s="72">
        <v>39.996744770129951</v>
      </c>
      <c r="AC97" s="72">
        <v>39.958426051988795</v>
      </c>
      <c r="AD97" s="72">
        <v>39.615089545449152</v>
      </c>
      <c r="AE97" s="72">
        <v>39.383171514785111</v>
      </c>
      <c r="AF97" s="72">
        <v>39.704486402974311</v>
      </c>
      <c r="AG97" s="72">
        <v>38.862509157445189</v>
      </c>
      <c r="AH97" s="72">
        <v>39.557485220155016</v>
      </c>
    </row>
    <row r="98" spans="1:63" s="3" customFormat="1" x14ac:dyDescent="0.25">
      <c r="A98" s="72"/>
      <c r="B98" s="317"/>
      <c r="C98" s="72">
        <v>0.86635640534964264</v>
      </c>
      <c r="D98" s="72">
        <v>0.84637509493784302</v>
      </c>
      <c r="E98" s="72">
        <v>0.91076373058754556</v>
      </c>
      <c r="F98" s="72">
        <v>0.89166559994615846</v>
      </c>
      <c r="G98" s="72">
        <v>0.87961919363239405</v>
      </c>
      <c r="H98" s="72">
        <v>0.89750271288698069</v>
      </c>
      <c r="I98" s="72">
        <v>0.90483532095096098</v>
      </c>
      <c r="J98" s="72">
        <v>1.0854494179794767</v>
      </c>
      <c r="K98" s="72">
        <v>1.2278235718928059</v>
      </c>
      <c r="L98" s="72">
        <v>1.2072058293783234</v>
      </c>
      <c r="M98" s="72">
        <v>1.1692620087025563</v>
      </c>
      <c r="N98" s="72">
        <v>1.158999634002841</v>
      </c>
      <c r="O98" s="72">
        <v>1.1198862140967956</v>
      </c>
      <c r="P98" s="72">
        <v>1.2337930240615731</v>
      </c>
      <c r="Q98" s="72">
        <v>1.2829007654130589</v>
      </c>
      <c r="R98" s="72">
        <v>1.2411630557327675</v>
      </c>
      <c r="S98" s="72">
        <v>1.608343027727116</v>
      </c>
      <c r="T98" s="72">
        <v>1.6057151649767607</v>
      </c>
      <c r="U98" s="72">
        <v>1.6534511249631816</v>
      </c>
      <c r="V98" s="72">
        <v>1.6677528797896755</v>
      </c>
      <c r="W98" s="72">
        <v>1.6885932461959077</v>
      </c>
      <c r="X98" s="72">
        <v>1.6525062698624082</v>
      </c>
      <c r="Y98" s="72">
        <v>1.5754733896461621</v>
      </c>
      <c r="Z98" s="72">
        <v>1.5403799539395162</v>
      </c>
      <c r="AA98" s="72">
        <v>1.7150213202743587</v>
      </c>
      <c r="AB98" s="72">
        <v>1.7963500283921727</v>
      </c>
      <c r="AC98" s="72">
        <v>1.7830661498949691</v>
      </c>
      <c r="AD98" s="72">
        <v>1.8106822395262054</v>
      </c>
      <c r="AE98" s="72">
        <v>1.8028129189703679</v>
      </c>
      <c r="AF98" s="72">
        <v>1.741248914782874</v>
      </c>
      <c r="AG98" s="72">
        <v>1.7535367914000424</v>
      </c>
      <c r="AH98" s="72">
        <v>1.7359972466183222</v>
      </c>
    </row>
    <row r="99" spans="1:63" s="3" customFormat="1" x14ac:dyDescent="0.25">
      <c r="A99" s="72"/>
      <c r="B99" s="317" t="s">
        <v>78</v>
      </c>
      <c r="C99" s="72">
        <f t="shared" ref="C99:AH99" si="11">SUM(C100:C102)</f>
        <v>231.97309834392286</v>
      </c>
      <c r="D99" s="72">
        <f t="shared" si="11"/>
        <v>215.53232986075906</v>
      </c>
      <c r="E99" s="72">
        <f t="shared" si="11"/>
        <v>204.67702358001839</v>
      </c>
      <c r="F99" s="72">
        <f t="shared" si="11"/>
        <v>205.03549771918404</v>
      </c>
      <c r="G99" s="72">
        <f t="shared" si="11"/>
        <v>208.30506502958414</v>
      </c>
      <c r="H99" s="72">
        <f t="shared" si="11"/>
        <v>191.24976082106613</v>
      </c>
      <c r="I99" s="72">
        <f t="shared" si="11"/>
        <v>192.47328147554617</v>
      </c>
      <c r="J99" s="72">
        <f t="shared" si="11"/>
        <v>196.49426052130917</v>
      </c>
      <c r="K99" s="72">
        <f t="shared" si="11"/>
        <v>202.35493537811325</v>
      </c>
      <c r="L99" s="72">
        <f t="shared" si="11"/>
        <v>200.75952740557258</v>
      </c>
      <c r="M99" s="72">
        <f t="shared" si="11"/>
        <v>191.9247211612666</v>
      </c>
      <c r="N99" s="72">
        <f t="shared" si="11"/>
        <v>194.40619690528533</v>
      </c>
      <c r="O99" s="72">
        <f t="shared" si="11"/>
        <v>192.60576126998507</v>
      </c>
      <c r="P99" s="72">
        <f t="shared" si="11"/>
        <v>189.75797330209153</v>
      </c>
      <c r="Q99" s="72">
        <f t="shared" si="11"/>
        <v>185.93829643309422</v>
      </c>
      <c r="R99" s="72">
        <f t="shared" si="11"/>
        <v>185.22702706761959</v>
      </c>
      <c r="S99" s="72">
        <f t="shared" si="11"/>
        <v>186.30783275376959</v>
      </c>
      <c r="T99" s="72">
        <f t="shared" si="11"/>
        <v>187.03614470297396</v>
      </c>
      <c r="U99" s="72">
        <f t="shared" si="11"/>
        <v>188.60458574825802</v>
      </c>
      <c r="V99" s="72">
        <f t="shared" si="11"/>
        <v>193.63472041831696</v>
      </c>
      <c r="W99" s="72">
        <f t="shared" si="11"/>
        <v>197.40664765272646</v>
      </c>
      <c r="X99" s="72">
        <f t="shared" si="11"/>
        <v>194.82778827683521</v>
      </c>
      <c r="Y99" s="72">
        <f t="shared" si="11"/>
        <v>193.30521989457438</v>
      </c>
      <c r="Z99" s="72">
        <f t="shared" si="11"/>
        <v>189.30405596918726</v>
      </c>
      <c r="AA99" s="72">
        <f t="shared" si="11"/>
        <v>196.84053163595348</v>
      </c>
      <c r="AB99" s="72">
        <f t="shared" si="11"/>
        <v>191.05446482079472</v>
      </c>
      <c r="AC99" s="72">
        <f t="shared" si="11"/>
        <v>191.65988004740157</v>
      </c>
      <c r="AD99" s="72">
        <f t="shared" si="11"/>
        <v>183.8378992024337</v>
      </c>
      <c r="AE99" s="72">
        <f t="shared" si="11"/>
        <v>174.71877501209048</v>
      </c>
      <c r="AF99" s="72">
        <f t="shared" si="11"/>
        <v>161.73279914807543</v>
      </c>
      <c r="AG99" s="72">
        <f t="shared" si="11"/>
        <v>155.88072859608155</v>
      </c>
      <c r="AH99" s="72">
        <f t="shared" si="11"/>
        <v>155.29677154823699</v>
      </c>
    </row>
    <row r="100" spans="1:63" s="3" customFormat="1" x14ac:dyDescent="0.25">
      <c r="A100" s="72"/>
      <c r="B100" s="317" t="s">
        <v>78</v>
      </c>
      <c r="C100" s="72">
        <v>208.8202038620783</v>
      </c>
      <c r="D100" s="72">
        <v>194.07510528119241</v>
      </c>
      <c r="E100" s="72">
        <v>184.31618479494935</v>
      </c>
      <c r="F100" s="72">
        <v>184.73105604903253</v>
      </c>
      <c r="G100" s="72">
        <v>187.67963571386736</v>
      </c>
      <c r="H100" s="72">
        <v>172.42887405439868</v>
      </c>
      <c r="I100" s="72">
        <v>173.52509228614227</v>
      </c>
      <c r="J100" s="72">
        <v>177.12806910770368</v>
      </c>
      <c r="K100" s="72">
        <v>182.3542085843292</v>
      </c>
      <c r="L100" s="72">
        <v>181.18030329003847</v>
      </c>
      <c r="M100" s="72">
        <v>173.1970270806263</v>
      </c>
      <c r="N100" s="72">
        <v>175.44631738322232</v>
      </c>
      <c r="O100" s="72">
        <v>173.87572348060769</v>
      </c>
      <c r="P100" s="72">
        <v>171.36821667381633</v>
      </c>
      <c r="Q100" s="72">
        <v>167.79591023787441</v>
      </c>
      <c r="R100" s="72">
        <v>167.39142189197264</v>
      </c>
      <c r="S100" s="72">
        <v>168.21797031140531</v>
      </c>
      <c r="T100" s="72">
        <v>168.89023359801502</v>
      </c>
      <c r="U100" s="72">
        <v>170.32486543602153</v>
      </c>
      <c r="V100" s="72">
        <v>174.87090715523843</v>
      </c>
      <c r="W100" s="72">
        <v>178.22018230532538</v>
      </c>
      <c r="X100" s="72">
        <v>176.13139400368723</v>
      </c>
      <c r="Y100" s="72">
        <v>174.88297492719232</v>
      </c>
      <c r="Z100" s="72">
        <v>171.39681631248359</v>
      </c>
      <c r="AA100" s="72">
        <v>178.37107720006753</v>
      </c>
      <c r="AB100" s="72">
        <v>173.32667884810991</v>
      </c>
      <c r="AC100" s="72">
        <v>174.04917622198764</v>
      </c>
      <c r="AD100" s="72">
        <v>167.05314287745887</v>
      </c>
      <c r="AE100" s="72">
        <v>159.0094026632778</v>
      </c>
      <c r="AF100" s="72">
        <v>147.11099279386576</v>
      </c>
      <c r="AG100" s="72">
        <v>141.83195206317038</v>
      </c>
      <c r="AH100" s="72">
        <v>141.0570833174807</v>
      </c>
    </row>
    <row r="101" spans="1:63" s="3" customFormat="1" x14ac:dyDescent="0.25">
      <c r="A101" s="72"/>
      <c r="B101" s="317" t="s">
        <v>78</v>
      </c>
      <c r="C101" s="72">
        <v>18.596434170270108</v>
      </c>
      <c r="D101" s="72">
        <v>17.194200718030444</v>
      </c>
      <c r="E101" s="72">
        <v>16.276425534417285</v>
      </c>
      <c r="F101" s="72">
        <v>16.195548843044101</v>
      </c>
      <c r="G101" s="72">
        <v>16.410598472052708</v>
      </c>
      <c r="H101" s="72">
        <v>14.943305734470327</v>
      </c>
      <c r="I101" s="72">
        <v>15.00617053548955</v>
      </c>
      <c r="J101" s="72">
        <v>15.298440575871544</v>
      </c>
      <c r="K101" s="72">
        <v>15.798965177702431</v>
      </c>
      <c r="L101" s="72">
        <v>15.396426236073561</v>
      </c>
      <c r="M101" s="72">
        <v>14.716063629451485</v>
      </c>
      <c r="N101" s="72">
        <v>14.84903463182704</v>
      </c>
      <c r="O101" s="72">
        <v>14.622070558623452</v>
      </c>
      <c r="P101" s="72">
        <v>14.310735363679246</v>
      </c>
      <c r="Q101" s="72">
        <v>13.956410269803131</v>
      </c>
      <c r="R101" s="72">
        <v>13.945886402748835</v>
      </c>
      <c r="S101" s="72">
        <v>14.078473897771525</v>
      </c>
      <c r="T101" s="72">
        <v>14.175288890684898</v>
      </c>
      <c r="U101" s="72">
        <v>14.332394624087065</v>
      </c>
      <c r="V101" s="72">
        <v>14.799868489297436</v>
      </c>
      <c r="W101" s="72">
        <v>15.06498975623634</v>
      </c>
      <c r="X101" s="72">
        <v>14.719343735961766</v>
      </c>
      <c r="Y101" s="72">
        <v>14.4894606954689</v>
      </c>
      <c r="Z101" s="72">
        <v>14.080464126416171</v>
      </c>
      <c r="AA101" s="72">
        <v>14.525017993069554</v>
      </c>
      <c r="AB101" s="72">
        <v>13.944825534992505</v>
      </c>
      <c r="AC101" s="72">
        <v>13.850074168823451</v>
      </c>
      <c r="AD101" s="72">
        <v>13.18118416788116</v>
      </c>
      <c r="AE101" s="72">
        <v>12.338907722538057</v>
      </c>
      <c r="AF101" s="72">
        <v>11.476439184237762</v>
      </c>
      <c r="AG101" s="72">
        <v>11.038838143329261</v>
      </c>
      <c r="AH101" s="72">
        <v>11.20064033374987</v>
      </c>
    </row>
    <row r="102" spans="1:63" s="3" customFormat="1" x14ac:dyDescent="0.25">
      <c r="A102" s="72"/>
      <c r="B102" s="317"/>
      <c r="C102" s="72">
        <v>4.5564603115744458</v>
      </c>
      <c r="D102" s="72">
        <v>4.2630238615361957</v>
      </c>
      <c r="E102" s="72">
        <v>4.0844132506517594</v>
      </c>
      <c r="F102" s="72">
        <v>4.1088928271074074</v>
      </c>
      <c r="G102" s="72">
        <v>4.214830843664088</v>
      </c>
      <c r="H102" s="72">
        <v>3.877581032197126</v>
      </c>
      <c r="I102" s="72">
        <v>3.9420186539143431</v>
      </c>
      <c r="J102" s="72">
        <v>4.0677508377339375</v>
      </c>
      <c r="K102" s="72">
        <v>4.2017616160816171</v>
      </c>
      <c r="L102" s="72">
        <v>4.1827978794605603</v>
      </c>
      <c r="M102" s="72">
        <v>4.011630451188819</v>
      </c>
      <c r="N102" s="72">
        <v>4.1108448902359562</v>
      </c>
      <c r="O102" s="72">
        <v>4.1079672307539417</v>
      </c>
      <c r="P102" s="72">
        <v>4.0790212645959558</v>
      </c>
      <c r="Q102" s="72">
        <v>4.1859759254166793</v>
      </c>
      <c r="R102" s="72">
        <v>3.8897187728981191</v>
      </c>
      <c r="S102" s="72">
        <v>4.0113885445927684</v>
      </c>
      <c r="T102" s="72">
        <v>3.9706222142740391</v>
      </c>
      <c r="U102" s="72">
        <v>3.9473256881494332</v>
      </c>
      <c r="V102" s="72">
        <v>3.9639447737810807</v>
      </c>
      <c r="W102" s="72">
        <v>4.1214755911647369</v>
      </c>
      <c r="X102" s="72">
        <v>3.977050537186209</v>
      </c>
      <c r="Y102" s="72">
        <v>3.9327842719131687</v>
      </c>
      <c r="Z102" s="72">
        <v>3.8267755302874944</v>
      </c>
      <c r="AA102" s="72">
        <v>3.944436442816404</v>
      </c>
      <c r="AB102" s="72">
        <v>3.7829604376923189</v>
      </c>
      <c r="AC102" s="72">
        <v>3.7606296565904715</v>
      </c>
      <c r="AD102" s="72">
        <v>3.6035721570936783</v>
      </c>
      <c r="AE102" s="72">
        <v>3.3704646262746021</v>
      </c>
      <c r="AF102" s="72">
        <v>3.1453671699719172</v>
      </c>
      <c r="AG102" s="72">
        <v>3.009938389581905</v>
      </c>
      <c r="AH102" s="72">
        <v>3.0390478970064132</v>
      </c>
    </row>
    <row r="103" spans="1:63" s="3" customFormat="1" x14ac:dyDescent="0.25">
      <c r="A103" s="72"/>
      <c r="B103" s="317" t="s">
        <v>78</v>
      </c>
      <c r="C103" s="72">
        <f t="shared" ref="C103:AH103" si="12">SUM(C104:C106)</f>
        <v>41.040943385060714</v>
      </c>
      <c r="D103" s="72">
        <f t="shared" si="12"/>
        <v>42.165300031579292</v>
      </c>
      <c r="E103" s="72">
        <f t="shared" si="12"/>
        <v>42.788735940783063</v>
      </c>
      <c r="F103" s="72">
        <f t="shared" si="12"/>
        <v>43.669539545090345</v>
      </c>
      <c r="G103" s="72">
        <f t="shared" si="12"/>
        <v>44.636329444022763</v>
      </c>
      <c r="H103" s="72">
        <f t="shared" si="12"/>
        <v>44.552501874119407</v>
      </c>
      <c r="I103" s="72">
        <f t="shared" si="12"/>
        <v>45.68391536080383</v>
      </c>
      <c r="J103" s="72">
        <f t="shared" si="12"/>
        <v>45.276087502850373</v>
      </c>
      <c r="K103" s="72">
        <f t="shared" si="12"/>
        <v>45.103718578746637</v>
      </c>
      <c r="L103" s="72">
        <f t="shared" si="12"/>
        <v>44.1253518888389</v>
      </c>
      <c r="M103" s="72">
        <f t="shared" si="12"/>
        <v>42.032919707128642</v>
      </c>
      <c r="N103" s="72">
        <f t="shared" si="12"/>
        <v>42.171372633761202</v>
      </c>
      <c r="O103" s="72">
        <f t="shared" si="12"/>
        <v>40.406413536931431</v>
      </c>
      <c r="P103" s="72">
        <f t="shared" si="12"/>
        <v>40.816286582446622</v>
      </c>
      <c r="Q103" s="72">
        <f t="shared" si="12"/>
        <v>41.225316650513008</v>
      </c>
      <c r="R103" s="72">
        <f t="shared" si="12"/>
        <v>42.611314261044889</v>
      </c>
      <c r="S103" s="72">
        <f t="shared" si="12"/>
        <v>43.064656795076644</v>
      </c>
      <c r="T103" s="72">
        <f t="shared" si="12"/>
        <v>43.742268686023337</v>
      </c>
      <c r="U103" s="72">
        <f t="shared" si="12"/>
        <v>44.263236735297383</v>
      </c>
      <c r="V103" s="72">
        <f t="shared" si="12"/>
        <v>43.892169054541903</v>
      </c>
      <c r="W103" s="72">
        <f t="shared" si="12"/>
        <v>43.817706492683662</v>
      </c>
      <c r="X103" s="72">
        <f t="shared" si="12"/>
        <v>44.432997669969559</v>
      </c>
      <c r="Y103" s="72">
        <f t="shared" si="12"/>
        <v>44.005281611045213</v>
      </c>
      <c r="Z103" s="72">
        <f t="shared" si="12"/>
        <v>42.651797891294791</v>
      </c>
      <c r="AA103" s="72">
        <f t="shared" si="12"/>
        <v>44.298536416991148</v>
      </c>
      <c r="AB103" s="72">
        <f t="shared" si="12"/>
        <v>44.125654462871765</v>
      </c>
      <c r="AC103" s="72">
        <f t="shared" si="12"/>
        <v>44.060823730077004</v>
      </c>
      <c r="AD103" s="72">
        <f t="shared" si="12"/>
        <v>42.930835431276947</v>
      </c>
      <c r="AE103" s="72">
        <f t="shared" si="12"/>
        <v>38.594190185236286</v>
      </c>
      <c r="AF103" s="72">
        <f t="shared" si="12"/>
        <v>40.167302229594945</v>
      </c>
      <c r="AG103" s="72">
        <f t="shared" si="12"/>
        <v>40.793771837022298</v>
      </c>
      <c r="AH103" s="72">
        <f t="shared" si="12"/>
        <v>39.187220783116842</v>
      </c>
    </row>
    <row r="104" spans="1:63" s="3" customFormat="1" x14ac:dyDescent="0.25">
      <c r="A104" s="72"/>
      <c r="B104" s="317" t="s">
        <v>78</v>
      </c>
      <c r="C104" s="72">
        <v>37.229009999999995</v>
      </c>
      <c r="D104" s="72">
        <v>38.255657999999997</v>
      </c>
      <c r="E104" s="72">
        <v>38.827193999999999</v>
      </c>
      <c r="F104" s="72">
        <v>39.626538000000004</v>
      </c>
      <c r="G104" s="72">
        <v>40.515594</v>
      </c>
      <c r="H104" s="72">
        <v>40.443857999999999</v>
      </c>
      <c r="I104" s="72">
        <v>41.462357999999995</v>
      </c>
      <c r="J104" s="72">
        <v>41.086080000000003</v>
      </c>
      <c r="K104" s="72">
        <v>40.924211999999997</v>
      </c>
      <c r="L104" s="72">
        <v>40.024656</v>
      </c>
      <c r="M104" s="72">
        <v>38.117435999999998</v>
      </c>
      <c r="N104" s="72">
        <v>38.234741999999997</v>
      </c>
      <c r="O104" s="72">
        <v>36.625008000000001</v>
      </c>
      <c r="P104" s="72">
        <v>36.988728000000002</v>
      </c>
      <c r="Q104" s="72">
        <v>37.367987999999997</v>
      </c>
      <c r="R104" s="72">
        <v>38.620890000000003</v>
      </c>
      <c r="S104" s="72">
        <v>39.041226000000002</v>
      </c>
      <c r="T104" s="72">
        <v>39.659928000000001</v>
      </c>
      <c r="U104" s="72">
        <v>40.137887999999997</v>
      </c>
      <c r="V104" s="72">
        <v>39.803021999999999</v>
      </c>
      <c r="W104" s="72">
        <v>39.740063999999997</v>
      </c>
      <c r="X104" s="72">
        <v>40.291398000000001</v>
      </c>
      <c r="Y104" s="72">
        <v>39.90433855034653</v>
      </c>
      <c r="Z104" s="72">
        <v>38.676988773274616</v>
      </c>
      <c r="AA104" s="72">
        <v>40.170264335378789</v>
      </c>
      <c r="AB104" s="72">
        <v>40.013493607551112</v>
      </c>
      <c r="AC104" s="72">
        <v>39.95470458461574</v>
      </c>
      <c r="AD104" s="72">
        <v>38.930022228715771</v>
      </c>
      <c r="AE104" s="72">
        <v>34.997517907977098</v>
      </c>
      <c r="AF104" s="72">
        <v>36.42402839257219</v>
      </c>
      <c r="AG104" s="72">
        <v>36.992116003674056</v>
      </c>
      <c r="AH104" s="72">
        <v>35.535282759880701</v>
      </c>
    </row>
    <row r="105" spans="1:63" s="3" customFormat="1" x14ac:dyDescent="0.25">
      <c r="A105" s="72"/>
      <c r="B105" s="317" t="s">
        <v>78</v>
      </c>
      <c r="C105" s="72">
        <v>3.2678797666666668</v>
      </c>
      <c r="D105" s="72">
        <v>3.3579966466666669</v>
      </c>
      <c r="E105" s="72">
        <v>3.4081648066666665</v>
      </c>
      <c r="F105" s="72">
        <v>3.4783294466666663</v>
      </c>
      <c r="G105" s="72">
        <v>3.5563688066666659</v>
      </c>
      <c r="H105" s="72">
        <v>3.5500719800000002</v>
      </c>
      <c r="I105" s="72">
        <v>3.6394736466666666</v>
      </c>
      <c r="J105" s="72">
        <v>3.6064447999999998</v>
      </c>
      <c r="K105" s="72">
        <v>3.5922363866666664</v>
      </c>
      <c r="L105" s="72">
        <v>3.5132753599999997</v>
      </c>
      <c r="M105" s="72">
        <v>3.3458638266666667</v>
      </c>
      <c r="N105" s="72">
        <v>3.3561606866666662</v>
      </c>
      <c r="O105" s="72">
        <v>3.2148618133333331</v>
      </c>
      <c r="P105" s="72">
        <v>3.2467883466666665</v>
      </c>
      <c r="Q105" s="72">
        <v>3.2800789466666669</v>
      </c>
      <c r="R105" s="72">
        <v>3.3900559000000001</v>
      </c>
      <c r="S105" s="72">
        <v>3.4269520599999996</v>
      </c>
      <c r="T105" s="72">
        <v>3.4812603466666667</v>
      </c>
      <c r="U105" s="72">
        <v>3.5232146133333333</v>
      </c>
      <c r="V105" s="72">
        <v>3.4938208200000003</v>
      </c>
      <c r="W105" s="72">
        <v>3.4882945066666671</v>
      </c>
      <c r="X105" s="72">
        <v>3.5366893799999999</v>
      </c>
      <c r="Y105" s="72">
        <v>3.5027141616415292</v>
      </c>
      <c r="Z105" s="72">
        <v>3.3949801256541057</v>
      </c>
      <c r="AA105" s="72">
        <v>3.5260565361054712</v>
      </c>
      <c r="AB105" s="72">
        <v>3.512295549996153</v>
      </c>
      <c r="AC105" s="72">
        <v>3.5071351802051596</v>
      </c>
      <c r="AD105" s="72">
        <v>3.4171908400761621</v>
      </c>
      <c r="AE105" s="72">
        <v>3.0720043497002116</v>
      </c>
      <c r="AF105" s="72">
        <v>3.1972202700146704</v>
      </c>
      <c r="AG105" s="72">
        <v>3.2470857381002785</v>
      </c>
      <c r="AH105" s="72">
        <v>3.1192081533673064</v>
      </c>
    </row>
    <row r="106" spans="1:63" s="3" customFormat="1" x14ac:dyDescent="0.25">
      <c r="A106" s="72"/>
      <c r="B106" s="317"/>
      <c r="C106" s="72">
        <v>0.54405361839405331</v>
      </c>
      <c r="D106" s="72">
        <v>0.55164538491262993</v>
      </c>
      <c r="E106" s="72">
        <v>0.55337713411639888</v>
      </c>
      <c r="F106" s="72">
        <v>0.56467209842368027</v>
      </c>
      <c r="G106" s="72">
        <v>0.5643666373560976</v>
      </c>
      <c r="H106" s="72">
        <v>0.55857189411941</v>
      </c>
      <c r="I106" s="72">
        <v>0.58208371413717264</v>
      </c>
      <c r="J106" s="72">
        <v>0.58356270285037271</v>
      </c>
      <c r="K106" s="72">
        <v>0.587270192079971</v>
      </c>
      <c r="L106" s="72">
        <v>0.58742052883889728</v>
      </c>
      <c r="M106" s="72">
        <v>0.56961988046198009</v>
      </c>
      <c r="N106" s="72">
        <v>0.58046994709453481</v>
      </c>
      <c r="O106" s="72">
        <v>0.56654372359809657</v>
      </c>
      <c r="P106" s="72">
        <v>0.58077023577994835</v>
      </c>
      <c r="Q106" s="72">
        <v>0.57724970384634267</v>
      </c>
      <c r="R106" s="72">
        <v>0.60036836104488689</v>
      </c>
      <c r="S106" s="72">
        <v>0.59647873507664628</v>
      </c>
      <c r="T106" s="72">
        <v>0.60108033935666738</v>
      </c>
      <c r="U106" s="72">
        <v>0.60213412196405736</v>
      </c>
      <c r="V106" s="72">
        <v>0.59532623454189759</v>
      </c>
      <c r="W106" s="72">
        <v>0.58934798601699612</v>
      </c>
      <c r="X106" s="72">
        <v>0.60491028996955631</v>
      </c>
      <c r="Y106" s="72">
        <v>0.59822889905715293</v>
      </c>
      <c r="Z106" s="72">
        <v>0.57982899236606944</v>
      </c>
      <c r="AA106" s="72">
        <v>0.6022155455068875</v>
      </c>
      <c r="AB106" s="72">
        <v>0.59986530532449711</v>
      </c>
      <c r="AC106" s="72">
        <v>0.59898396525610065</v>
      </c>
      <c r="AD106" s="72">
        <v>0.58362236248501542</v>
      </c>
      <c r="AE106" s="72">
        <v>0.52466792755897729</v>
      </c>
      <c r="AF106" s="72">
        <v>0.54605356700808449</v>
      </c>
      <c r="AG106" s="72">
        <v>0.55457009524795742</v>
      </c>
      <c r="AH106" s="72">
        <v>0.53272986986883519</v>
      </c>
    </row>
    <row r="107" spans="1:63" s="3" customFormat="1" x14ac:dyDescent="0.25">
      <c r="A107" s="72"/>
      <c r="B107" s="317" t="s">
        <v>78</v>
      </c>
      <c r="C107" s="72">
        <v>54.320350088033706</v>
      </c>
      <c r="D107" s="72">
        <v>56.785485802548827</v>
      </c>
      <c r="E107" s="72">
        <v>58.779936347285393</v>
      </c>
      <c r="F107" s="72">
        <v>59.850887862339299</v>
      </c>
      <c r="G107" s="72">
        <v>61.724389225468769</v>
      </c>
      <c r="H107" s="72">
        <v>62.740094233589261</v>
      </c>
      <c r="I107" s="72">
        <v>63.757948552559171</v>
      </c>
      <c r="J107" s="72">
        <v>64.603854447638099</v>
      </c>
      <c r="K107" s="72">
        <v>66.031811712528167</v>
      </c>
      <c r="L107" s="72">
        <v>66.59611273396709</v>
      </c>
      <c r="M107" s="72">
        <v>66.966784138884236</v>
      </c>
      <c r="N107" s="72">
        <v>67.301790967458686</v>
      </c>
      <c r="O107" s="72">
        <v>68.220153299337369</v>
      </c>
      <c r="P107" s="72">
        <v>69.276187035406579</v>
      </c>
      <c r="Q107" s="72">
        <v>70.978980371859535</v>
      </c>
      <c r="R107" s="72">
        <v>72.160730929169461</v>
      </c>
      <c r="S107" s="72">
        <v>72.309470729669755</v>
      </c>
      <c r="T107" s="72">
        <v>72.458195197272033</v>
      </c>
      <c r="U107" s="72">
        <v>72.74044574267559</v>
      </c>
      <c r="V107" s="72">
        <v>72.866817609745411</v>
      </c>
      <c r="W107" s="72">
        <v>72.903416137100706</v>
      </c>
      <c r="X107" s="72">
        <v>72.947932263410436</v>
      </c>
      <c r="Y107" s="72">
        <v>72.996848440308028</v>
      </c>
      <c r="Z107" s="72">
        <v>73.043372996452547</v>
      </c>
      <c r="AA107" s="72">
        <v>73.094285417483846</v>
      </c>
      <c r="AB107" s="72">
        <v>73.189354169591411</v>
      </c>
      <c r="AC107" s="72">
        <v>73.264347133793663</v>
      </c>
      <c r="AD107" s="72">
        <v>73.424333047941957</v>
      </c>
      <c r="AE107" s="72">
        <v>73.660226874469402</v>
      </c>
      <c r="AF107" s="72">
        <v>73.901974428457819</v>
      </c>
      <c r="AG107" s="72">
        <v>74.213856957856677</v>
      </c>
      <c r="AH107" s="72">
        <v>74.438146584495641</v>
      </c>
    </row>
    <row r="108" spans="1:63" s="3" customFormat="1" x14ac:dyDescent="0.25">
      <c r="A108" s="72"/>
      <c r="B108" s="317" t="s">
        <v>78</v>
      </c>
      <c r="C108" s="72">
        <v>25.275854558389597</v>
      </c>
      <c r="D108" s="72">
        <v>22.771892679881034</v>
      </c>
      <c r="E108" s="72">
        <v>18.616493228338754</v>
      </c>
      <c r="F108" s="72">
        <v>19.146516273434941</v>
      </c>
      <c r="G108" s="72">
        <v>18.681596661097615</v>
      </c>
      <c r="H108" s="72">
        <v>18.407576799902017</v>
      </c>
      <c r="I108" s="72">
        <v>18.666102260625166</v>
      </c>
      <c r="J108" s="72">
        <v>18.418114920293988</v>
      </c>
      <c r="K108" s="72">
        <v>19.70181710520842</v>
      </c>
      <c r="L108" s="72">
        <v>19.217961550750033</v>
      </c>
      <c r="M108" s="72">
        <v>20.86698555344708</v>
      </c>
      <c r="N108" s="72">
        <v>21.135599890911749</v>
      </c>
      <c r="O108" s="72">
        <v>20.84314079484102</v>
      </c>
      <c r="P108" s="72">
        <v>20.540372806043251</v>
      </c>
      <c r="Q108" s="72">
        <v>20.170363464214461</v>
      </c>
      <c r="R108" s="72">
        <v>21.101456031915063</v>
      </c>
      <c r="S108" s="72">
        <v>23.238823595884583</v>
      </c>
      <c r="T108" s="72">
        <v>23.752729308550784</v>
      </c>
      <c r="U108" s="72">
        <v>23.621706446061467</v>
      </c>
      <c r="V108" s="72">
        <v>23.527841684166219</v>
      </c>
      <c r="W108" s="72">
        <v>20.471825896513337</v>
      </c>
      <c r="X108" s="72">
        <v>22.478535920681679</v>
      </c>
      <c r="Y108" s="72">
        <v>20.255361430740209</v>
      </c>
      <c r="Z108" s="72">
        <v>18.813640145058571</v>
      </c>
      <c r="AA108" s="72">
        <v>21.779133087889363</v>
      </c>
      <c r="AB108" s="72">
        <v>21.858192561798887</v>
      </c>
      <c r="AC108" s="72">
        <v>23.15354583793453</v>
      </c>
      <c r="AD108" s="72">
        <v>23.055761869260891</v>
      </c>
      <c r="AE108" s="72">
        <v>22.540896439464859</v>
      </c>
      <c r="AF108" s="72">
        <v>21.907484717707007</v>
      </c>
      <c r="AG108" s="72">
        <v>21.396563368953707</v>
      </c>
      <c r="AH108" s="72">
        <v>21.014267028935024</v>
      </c>
    </row>
    <row r="109" spans="1:63" s="2" customFormat="1" x14ac:dyDescent="0.25">
      <c r="A109" s="73"/>
      <c r="B109" s="318" t="s">
        <v>89</v>
      </c>
      <c r="C109" s="73">
        <f t="shared" ref="C109:AH109" si="13">SUM(C93,C94,C95,C99,C103,C107,C108)</f>
        <v>740.53054938655328</v>
      </c>
      <c r="D109" s="73">
        <f t="shared" si="13"/>
        <v>720.30929837542465</v>
      </c>
      <c r="E109" s="73">
        <f t="shared" si="13"/>
        <v>698.99307255935298</v>
      </c>
      <c r="F109" s="73">
        <f t="shared" si="13"/>
        <v>703.10600803530576</v>
      </c>
      <c r="G109" s="73">
        <f t="shared" si="13"/>
        <v>707.55821132204358</v>
      </c>
      <c r="H109" s="73">
        <f t="shared" si="13"/>
        <v>699.16990733670252</v>
      </c>
      <c r="I109" s="73">
        <f t="shared" si="13"/>
        <v>710.3487427169224</v>
      </c>
      <c r="J109" s="73">
        <f t="shared" si="13"/>
        <v>712.94931041827647</v>
      </c>
      <c r="K109" s="73">
        <f t="shared" si="13"/>
        <v>725.93962265079313</v>
      </c>
      <c r="L109" s="73">
        <f t="shared" si="13"/>
        <v>729.8722969319067</v>
      </c>
      <c r="M109" s="73">
        <f t="shared" si="13"/>
        <v>715.17127347055975</v>
      </c>
      <c r="N109" s="73">
        <f t="shared" si="13"/>
        <v>712.00707664234028</v>
      </c>
      <c r="O109" s="73">
        <f t="shared" si="13"/>
        <v>690.3193694180502</v>
      </c>
      <c r="P109" s="73">
        <f t="shared" si="13"/>
        <v>676.90391433976606</v>
      </c>
      <c r="Q109" s="73">
        <f t="shared" si="13"/>
        <v>683.29906400786263</v>
      </c>
      <c r="R109" s="73">
        <f t="shared" si="13"/>
        <v>691.58451346920026</v>
      </c>
      <c r="S109" s="73">
        <f t="shared" si="13"/>
        <v>709.44512004492117</v>
      </c>
      <c r="T109" s="73">
        <f t="shared" si="13"/>
        <v>725.88030525259444</v>
      </c>
      <c r="U109" s="73">
        <f t="shared" si="13"/>
        <v>739.54310238044127</v>
      </c>
      <c r="V109" s="73">
        <f t="shared" si="13"/>
        <v>706.96669220903061</v>
      </c>
      <c r="W109" s="73">
        <f t="shared" si="13"/>
        <v>684.78618978598968</v>
      </c>
      <c r="X109" s="73">
        <f t="shared" si="13"/>
        <v>677.42934102555205</v>
      </c>
      <c r="Y109" s="73">
        <f t="shared" si="13"/>
        <v>675.68474260556673</v>
      </c>
      <c r="Z109" s="73">
        <f t="shared" si="13"/>
        <v>658.5886305537681</v>
      </c>
      <c r="AA109" s="73">
        <f t="shared" si="13"/>
        <v>708.16654001432426</v>
      </c>
      <c r="AB109" s="73">
        <f t="shared" si="13"/>
        <v>698.6663013829293</v>
      </c>
      <c r="AC109" s="73">
        <f t="shared" si="13"/>
        <v>704.71344335618198</v>
      </c>
      <c r="AD109" s="73">
        <f t="shared" si="13"/>
        <v>706.63397721520903</v>
      </c>
      <c r="AE109" s="73">
        <f t="shared" si="13"/>
        <v>675.26632074645818</v>
      </c>
      <c r="AF109" s="73">
        <f t="shared" si="13"/>
        <v>640.35285972805912</v>
      </c>
      <c r="AG109" s="73">
        <f t="shared" si="13"/>
        <v>643.49883832029968</v>
      </c>
      <c r="AH109" s="73">
        <f t="shared" si="13"/>
        <v>642.66967830096701</v>
      </c>
    </row>
    <row r="110" spans="1:63" s="3" customFormat="1" x14ac:dyDescent="0.25">
      <c r="A110" s="28" t="s">
        <v>170</v>
      </c>
      <c r="B110" s="28"/>
    </row>
    <row r="111" spans="1:63" s="3" customFormat="1" x14ac:dyDescent="0.25">
      <c r="A111" s="72"/>
      <c r="B111" s="317" t="s">
        <v>78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>
        <v>144.54088869390407</v>
      </c>
      <c r="AI111" s="72">
        <v>144.20395832597674</v>
      </c>
      <c r="AJ111" s="72">
        <v>144.09170830546216</v>
      </c>
      <c r="AK111" s="72">
        <v>143.96702629078212</v>
      </c>
      <c r="AL111" s="72">
        <v>143.84251065414634</v>
      </c>
      <c r="AM111" s="72">
        <v>143.71816060064927</v>
      </c>
      <c r="AN111" s="72">
        <v>143.59397535102505</v>
      </c>
      <c r="AO111" s="72">
        <v>143.46995413896718</v>
      </c>
      <c r="AP111" s="72">
        <v>143.34609620871291</v>
      </c>
      <c r="AQ111" s="72">
        <v>143.22240081286662</v>
      </c>
      <c r="AR111" s="72">
        <v>143.09886721044532</v>
      </c>
      <c r="AS111" s="72">
        <v>142.97549466512751</v>
      </c>
      <c r="AT111" s="72">
        <v>142.85228244368741</v>
      </c>
      <c r="AU111" s="72">
        <v>142.72922981460002</v>
      </c>
      <c r="AV111" s="72">
        <v>142.60633604680251</v>
      </c>
      <c r="AW111" s="72">
        <v>142.48360040859836</v>
      </c>
      <c r="AX111" s="72">
        <v>142.36102216669238</v>
      </c>
      <c r="AY111" s="72">
        <v>142.23860058534564</v>
      </c>
      <c r="AZ111" s="72">
        <v>142.11633492563868</v>
      </c>
      <c r="BA111" s="72">
        <v>141.99422444483602</v>
      </c>
      <c r="BB111" s="72">
        <v>141.87226839583991</v>
      </c>
      <c r="BC111" s="72">
        <v>141.75046602672791</v>
      </c>
      <c r="BD111" s="72">
        <v>141.62881658036588</v>
      </c>
      <c r="BE111" s="72">
        <v>141.50731929408903</v>
      </c>
      <c r="BF111" s="72">
        <v>141.38597339944627</v>
      </c>
      <c r="BG111" s="72">
        <v>141.26477812199968</v>
      </c>
      <c r="BH111" s="72">
        <v>141.14373268117603</v>
      </c>
      <c r="BI111" s="72">
        <v>141.02283629016526</v>
      </c>
      <c r="BJ111" s="72">
        <v>140.90208815585893</v>
      </c>
      <c r="BK111" s="72">
        <v>140.78148747882813</v>
      </c>
    </row>
    <row r="112" spans="1:63" s="3" customFormat="1" x14ac:dyDescent="0.25">
      <c r="A112" s="72"/>
      <c r="B112" s="317" t="s">
        <v>78</v>
      </c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>
        <v>22.598266447182279</v>
      </c>
      <c r="AI112" s="72">
        <v>52.552323244884704</v>
      </c>
      <c r="AJ112" s="72">
        <v>53.114377855030625</v>
      </c>
      <c r="AK112" s="72">
        <v>53.624983396490066</v>
      </c>
      <c r="AL112" s="72">
        <v>53.843753035163374</v>
      </c>
      <c r="AM112" s="72">
        <v>53.611421357497235</v>
      </c>
      <c r="AN112" s="72">
        <v>53.018814576997642</v>
      </c>
      <c r="AO112" s="72">
        <v>52.238214086326607</v>
      </c>
      <c r="AP112" s="72">
        <v>51.38682461848834</v>
      </c>
      <c r="AQ112" s="72">
        <v>50.404666539624564</v>
      </c>
      <c r="AR112" s="72">
        <v>49.364848990650216</v>
      </c>
      <c r="AS112" s="72">
        <v>48.139440455884241</v>
      </c>
      <c r="AT112" s="72">
        <v>46.711409261253173</v>
      </c>
      <c r="AU112" s="72">
        <v>45.072738158929077</v>
      </c>
      <c r="AV112" s="72">
        <v>43.223583595173011</v>
      </c>
      <c r="AW112" s="72">
        <v>41.172902424042597</v>
      </c>
      <c r="AX112" s="72">
        <v>38.939748058280067</v>
      </c>
      <c r="AY112" s="72">
        <v>36.554255954179602</v>
      </c>
      <c r="AZ112" s="72">
        <v>34.054190086028655</v>
      </c>
      <c r="BA112" s="72">
        <v>31.483918216821717</v>
      </c>
      <c r="BB112" s="72">
        <v>28.892979884786104</v>
      </c>
      <c r="BC112" s="72">
        <v>26.330954391342765</v>
      </c>
      <c r="BD112" s="72">
        <v>23.845466579830031</v>
      </c>
      <c r="BE112" s="72">
        <v>21.477742801116328</v>
      </c>
      <c r="BF112" s="72">
        <v>19.260205387515072</v>
      </c>
      <c r="BG112" s="72">
        <v>17.216212022275627</v>
      </c>
      <c r="BH112" s="72">
        <v>15.359571550654922</v>
      </c>
      <c r="BI112" s="72">
        <v>13.695395652852653</v>
      </c>
      <c r="BJ112" s="72">
        <v>12.221435066411789</v>
      </c>
      <c r="BK112" s="72">
        <v>10.929674355262367</v>
      </c>
    </row>
    <row r="113" spans="1:63" s="3" customFormat="1" x14ac:dyDescent="0.25">
      <c r="A113" s="72"/>
      <c r="B113" s="317" t="s">
        <v>78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>
        <f>SUM(AH114:AH116)</f>
        <v>185.5941172150963</v>
      </c>
      <c r="AI113" s="72">
        <f t="shared" ref="AI113:BK113" si="14">SUM(AI114:AI116)</f>
        <v>182.06370736553097</v>
      </c>
      <c r="AJ113" s="72">
        <f t="shared" si="14"/>
        <v>181.62690923480039</v>
      </c>
      <c r="AK113" s="72">
        <f t="shared" si="14"/>
        <v>181.18424351905207</v>
      </c>
      <c r="AL113" s="72">
        <f t="shared" si="14"/>
        <v>180.73581646294249</v>
      </c>
      <c r="AM113" s="72">
        <f t="shared" si="14"/>
        <v>180.28173252394572</v>
      </c>
      <c r="AN113" s="72">
        <f t="shared" si="14"/>
        <v>179.82209441191969</v>
      </c>
      <c r="AO113" s="72">
        <f t="shared" si="14"/>
        <v>179.35700312762904</v>
      </c>
      <c r="AP113" s="72">
        <f t="shared" si="14"/>
        <v>178.8865580002518</v>
      </c>
      <c r="AQ113" s="72">
        <f t="shared" si="14"/>
        <v>178.41085672390594</v>
      </c>
      <c r="AR113" s="72">
        <f t="shared" si="14"/>
        <v>177.92999539321724</v>
      </c>
      <c r="AS113" s="72">
        <f t="shared" si="14"/>
        <v>177.4440685379675</v>
      </c>
      <c r="AT113" s="72">
        <f t="shared" si="14"/>
        <v>176.95316915684248</v>
      </c>
      <c r="AU113" s="72">
        <f t="shared" si="14"/>
        <v>176.45738875030773</v>
      </c>
      <c r="AV113" s="72">
        <f t="shared" si="14"/>
        <v>175.9568173526437</v>
      </c>
      <c r="AW113" s="72">
        <f t="shared" si="14"/>
        <v>175.45154356315828</v>
      </c>
      <c r="AX113" s="72">
        <f t="shared" si="14"/>
        <v>174.94165457660338</v>
      </c>
      <c r="AY113" s="72">
        <f t="shared" si="14"/>
        <v>174.4272362128203</v>
      </c>
      <c r="AZ113" s="72">
        <f t="shared" si="14"/>
        <v>173.90837294563678</v>
      </c>
      <c r="BA113" s="72">
        <f t="shared" si="14"/>
        <v>173.38514793103266</v>
      </c>
      <c r="BB113" s="72">
        <f t="shared" si="14"/>
        <v>172.85764303460087</v>
      </c>
      <c r="BC113" s="72">
        <f t="shared" si="14"/>
        <v>172.32593885832469</v>
      </c>
      <c r="BD113" s="72">
        <f t="shared" si="14"/>
        <v>171.79011476668197</v>
      </c>
      <c r="BE113" s="72">
        <f t="shared" si="14"/>
        <v>171.25024891210938</v>
      </c>
      <c r="BF113" s="72">
        <f t="shared" si="14"/>
        <v>170.70641825983236</v>
      </c>
      <c r="BG113" s="72">
        <f t="shared" si="14"/>
        <v>170.15869861208711</v>
      </c>
      <c r="BH113" s="72">
        <f t="shared" si="14"/>
        <v>169.60716463174603</v>
      </c>
      <c r="BI113" s="72">
        <f t="shared" si="14"/>
        <v>169.0518898653724</v>
      </c>
      <c r="BJ113" s="72">
        <f t="shared" si="14"/>
        <v>168.49294676570545</v>
      </c>
      <c r="BK113" s="72">
        <f t="shared" si="14"/>
        <v>167.93040671360779</v>
      </c>
    </row>
    <row r="114" spans="1:63" s="3" customFormat="1" x14ac:dyDescent="0.25">
      <c r="A114" s="72"/>
      <c r="B114" s="317" t="s">
        <v>78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>
        <v>144.30063474832295</v>
      </c>
      <c r="AI114" s="72">
        <v>140.86460592197523</v>
      </c>
      <c r="AJ114" s="72">
        <v>140.73415805395837</v>
      </c>
      <c r="AK114" s="72">
        <v>140.5984164059698</v>
      </c>
      <c r="AL114" s="72">
        <v>140.45743560250645</v>
      </c>
      <c r="AM114" s="72">
        <v>140.31126931940898</v>
      </c>
      <c r="AN114" s="72">
        <v>140.15997030517809</v>
      </c>
      <c r="AO114" s="72">
        <v>140.00359040172927</v>
      </c>
      <c r="AP114" s="72">
        <v>139.84218056459989</v>
      </c>
      <c r="AQ114" s="72">
        <v>139.67579088262846</v>
      </c>
      <c r="AR114" s="72">
        <v>139.50447059711652</v>
      </c>
      <c r="AS114" s="72">
        <v>139.32826812049586</v>
      </c>
      <c r="AT114" s="72">
        <v>139.14723105451009</v>
      </c>
      <c r="AU114" s="72">
        <v>138.96140620792602</v>
      </c>
      <c r="AV114" s="72">
        <v>138.77083961379259</v>
      </c>
      <c r="AW114" s="72">
        <v>138.57557654625629</v>
      </c>
      <c r="AX114" s="72">
        <v>138.37566153694695</v>
      </c>
      <c r="AY114" s="72">
        <v>138.1711383909491</v>
      </c>
      <c r="AZ114" s="72">
        <v>137.96205020236931</v>
      </c>
      <c r="BA114" s="72">
        <v>137.74843936950936</v>
      </c>
      <c r="BB114" s="72">
        <v>137.53034760966008</v>
      </c>
      <c r="BC114" s="72">
        <v>137.30781597352677</v>
      </c>
      <c r="BD114" s="72">
        <v>137.08088485929133</v>
      </c>
      <c r="BE114" s="72">
        <v>136.84959402633052</v>
      </c>
      <c r="BF114" s="72">
        <v>136.6139826085917</v>
      </c>
      <c r="BG114" s="72">
        <v>136.37408912764147</v>
      </c>
      <c r="BH114" s="72">
        <v>136.12995150539254</v>
      </c>
      <c r="BI114" s="72">
        <v>135.88160707652406</v>
      </c>
      <c r="BJ114" s="72">
        <v>135.62909260059354</v>
      </c>
      <c r="BK114" s="72">
        <v>135.37244427386057</v>
      </c>
    </row>
    <row r="115" spans="1:63" s="3" customFormat="1" x14ac:dyDescent="0.25">
      <c r="A115" s="72"/>
      <c r="B115" s="317" t="s">
        <v>78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>
        <v>39.557485220155016</v>
      </c>
      <c r="AI115" s="72">
        <v>39.404476252891094</v>
      </c>
      <c r="AJ115" s="72">
        <v>39.089681225913466</v>
      </c>
      <c r="AK115" s="72">
        <v>38.774331339614584</v>
      </c>
      <c r="AL115" s="72">
        <v>38.458477958166476</v>
      </c>
      <c r="AM115" s="72">
        <v>38.142171611233053</v>
      </c>
      <c r="AN115" s="72">
        <v>37.825462012151633</v>
      </c>
      <c r="AO115" s="72">
        <v>37.508398075633096</v>
      </c>
      <c r="AP115" s="72">
        <v>37.19102793499475</v>
      </c>
      <c r="AQ115" s="72">
        <v>36.873398958941209</v>
      </c>
      <c r="AR115" s="72">
        <v>36.555557767904823</v>
      </c>
      <c r="AS115" s="72">
        <v>36.237550249962226</v>
      </c>
      <c r="AT115" s="72">
        <v>35.919421576336731</v>
      </c>
      <c r="AU115" s="72">
        <v>35.601216216500035</v>
      </c>
      <c r="AV115" s="72">
        <v>35.282977952886299</v>
      </c>
      <c r="AW115" s="72">
        <v>34.96474989522838</v>
      </c>
      <c r="AX115" s="72">
        <v>34.646574494528153</v>
      </c>
      <c r="AY115" s="72">
        <v>34.328493556671731</v>
      </c>
      <c r="AZ115" s="72">
        <v>34.01054825570057</v>
      </c>
      <c r="BA115" s="72">
        <v>33.692779146746872</v>
      </c>
      <c r="BB115" s="72">
        <v>33.375226178644397</v>
      </c>
      <c r="BC115" s="72">
        <v>33.057928706224665</v>
      </c>
      <c r="BD115" s="72">
        <v>32.74092550230479</v>
      </c>
      <c r="BE115" s="72">
        <v>32.424254769380077</v>
      </c>
      <c r="BF115" s="72">
        <v>32.107954151025254</v>
      </c>
      <c r="BG115" s="72">
        <v>31.792060743016471</v>
      </c>
      <c r="BH115" s="72">
        <v>31.47661110417917</v>
      </c>
      <c r="BI115" s="72">
        <v>31.161641266972467</v>
      </c>
      <c r="BJ115" s="72">
        <v>30.847186747813431</v>
      </c>
      <c r="BK115" s="72">
        <v>30.533282557152766</v>
      </c>
    </row>
    <row r="116" spans="1:63" s="3" customFormat="1" x14ac:dyDescent="0.25">
      <c r="A116" s="72"/>
      <c r="B116" s="317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>
        <v>1.7359972466183222</v>
      </c>
      <c r="AI116" s="72">
        <v>1.794625190664636</v>
      </c>
      <c r="AJ116" s="72">
        <v>1.8030699549285478</v>
      </c>
      <c r="AK116" s="72">
        <v>1.8114957734677064</v>
      </c>
      <c r="AL116" s="72">
        <v>1.8199029022695701</v>
      </c>
      <c r="AM116" s="72">
        <v>1.8282915933036654</v>
      </c>
      <c r="AN116" s="72">
        <v>1.8366620945899785</v>
      </c>
      <c r="AO116" s="72">
        <v>1.8450146502666747</v>
      </c>
      <c r="AP116" s="72">
        <v>1.853349500657149</v>
      </c>
      <c r="AQ116" s="72">
        <v>1.8616668823362741</v>
      </c>
      <c r="AR116" s="72">
        <v>1.86996702819589</v>
      </c>
      <c r="AS116" s="72">
        <v>1.8782501675094165</v>
      </c>
      <c r="AT116" s="72">
        <v>1.8865165259956576</v>
      </c>
      <c r="AU116" s="72">
        <v>1.8947663258816783</v>
      </c>
      <c r="AV116" s="72">
        <v>1.9029997859647856</v>
      </c>
      <c r="AW116" s="72">
        <v>1.9112171216736233</v>
      </c>
      <c r="AX116" s="72">
        <v>1.9194185451282733</v>
      </c>
      <c r="AY116" s="72">
        <v>1.9276042651994874</v>
      </c>
      <c r="AZ116" s="72">
        <v>1.9357744875669116</v>
      </c>
      <c r="BA116" s="72">
        <v>1.943929414776413</v>
      </c>
      <c r="BB116" s="72">
        <v>1.9520692462964024</v>
      </c>
      <c r="BC116" s="72">
        <v>1.9601941785732697</v>
      </c>
      <c r="BD116" s="72">
        <v>1.9683044050858176</v>
      </c>
      <c r="BE116" s="72">
        <v>1.9764001163987848</v>
      </c>
      <c r="BF116" s="72">
        <v>1.9844815002154299</v>
      </c>
      <c r="BG116" s="72">
        <v>1.992548741429166</v>
      </c>
      <c r="BH116" s="72">
        <v>2.0006020221743066</v>
      </c>
      <c r="BI116" s="72">
        <v>2.0086415218758695</v>
      </c>
      <c r="BJ116" s="72">
        <v>2.0166674172984909</v>
      </c>
      <c r="BK116" s="72">
        <v>2.0246798825944445</v>
      </c>
    </row>
    <row r="117" spans="1:63" s="3" customFormat="1" x14ac:dyDescent="0.25">
      <c r="A117" s="72"/>
      <c r="B117" s="317" t="s">
        <v>78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>
        <f>SUM(AH118:AH120)</f>
        <v>155.29677154823699</v>
      </c>
      <c r="AI117" s="72">
        <f>SUM(AI118:AI120)</f>
        <v>153.89272660360217</v>
      </c>
      <c r="AJ117" s="72">
        <f t="shared" ref="AJ117:BK117" si="15">SUM(AJ118:AJ120)</f>
        <v>152.60853770098419</v>
      </c>
      <c r="AK117" s="72">
        <f t="shared" si="15"/>
        <v>151.33061532234481</v>
      </c>
      <c r="AL117" s="72">
        <f t="shared" si="15"/>
        <v>150.058903030632</v>
      </c>
      <c r="AM117" s="72">
        <f t="shared" si="15"/>
        <v>148.79334508208248</v>
      </c>
      <c r="AN117" s="72">
        <f t="shared" si="15"/>
        <v>147.53388641544032</v>
      </c>
      <c r="AO117" s="72">
        <f t="shared" si="15"/>
        <v>146.28047264137726</v>
      </c>
      <c r="AP117" s="72">
        <f t="shared" si="15"/>
        <v>145.03305003211909</v>
      </c>
      <c r="AQ117" s="72">
        <f t="shared" si="15"/>
        <v>143.79156551126289</v>
      </c>
      <c r="AR117" s="72">
        <f t="shared" si="15"/>
        <v>142.55596664378658</v>
      </c>
      <c r="AS117" s="72">
        <f t="shared" si="15"/>
        <v>141.32620162624949</v>
      </c>
      <c r="AT117" s="72">
        <f t="shared" si="15"/>
        <v>140.1022192771712</v>
      </c>
      <c r="AU117" s="72">
        <f t="shared" si="15"/>
        <v>138.88396902759197</v>
      </c>
      <c r="AV117" s="72">
        <f t="shared" si="15"/>
        <v>137.67140091180798</v>
      </c>
      <c r="AW117" s="72">
        <f t="shared" si="15"/>
        <v>136.46446555827552</v>
      </c>
      <c r="AX117" s="72">
        <f t="shared" si="15"/>
        <v>135.26311418068696</v>
      </c>
      <c r="AY117" s="72">
        <f t="shared" si="15"/>
        <v>134.06729856920592</v>
      </c>
      <c r="AZ117" s="72">
        <f t="shared" si="15"/>
        <v>132.87697108186384</v>
      </c>
      <c r="BA117" s="72">
        <f t="shared" si="15"/>
        <v>131.69208463611565</v>
      </c>
      <c r="BB117" s="72">
        <f t="shared" si="15"/>
        <v>130.51259270054513</v>
      </c>
      <c r="BC117" s="72">
        <f t="shared" si="15"/>
        <v>129.3384492867221</v>
      </c>
      <c r="BD117" s="72">
        <f t="shared" si="15"/>
        <v>128.16960894120649</v>
      </c>
      <c r="BE117" s="72">
        <f t="shared" si="15"/>
        <v>127.00602673769355</v>
      </c>
      <c r="BF117" s="72">
        <f t="shared" si="15"/>
        <v>125.84765826930389</v>
      </c>
      <c r="BG117" s="72">
        <f t="shared" si="15"/>
        <v>124.69445964100744</v>
      </c>
      <c r="BH117" s="72">
        <f t="shared" si="15"/>
        <v>123.54638746218151</v>
      </c>
      <c r="BI117" s="72">
        <f t="shared" si="15"/>
        <v>122.40339883930461</v>
      </c>
      <c r="BJ117" s="72">
        <f t="shared" si="15"/>
        <v>121.26545136877537</v>
      </c>
      <c r="BK117" s="72">
        <f t="shared" si="15"/>
        <v>120.13250312985915</v>
      </c>
    </row>
    <row r="118" spans="1:63" s="3" customFormat="1" x14ac:dyDescent="0.25">
      <c r="A118" s="72"/>
      <c r="B118" s="317" t="s">
        <v>78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>
        <v>141.0570833174807</v>
      </c>
      <c r="AI118" s="72">
        <v>139.94436836781594</v>
      </c>
      <c r="AJ118" s="72">
        <v>138.81058111715225</v>
      </c>
      <c r="AK118" s="72">
        <v>137.68186227967539</v>
      </c>
      <c r="AL118" s="72">
        <v>136.5581659968982</v>
      </c>
      <c r="AM118" s="72">
        <v>135.43944697433869</v>
      </c>
      <c r="AN118" s="72">
        <v>134.32566047274739</v>
      </c>
      <c r="AO118" s="72">
        <v>133.21676229949844</v>
      </c>
      <c r="AP118" s="72">
        <v>132.11270880014905</v>
      </c>
      <c r="AQ118" s="72">
        <v>131.01345685015372</v>
      </c>
      <c r="AR118" s="72">
        <v>129.91896384673555</v>
      </c>
      <c r="AS118" s="72">
        <v>128.82918770091266</v>
      </c>
      <c r="AT118" s="72">
        <v>127.7440868296701</v>
      </c>
      <c r="AU118" s="72">
        <v>126.66362014827908</v>
      </c>
      <c r="AV118" s="72">
        <v>125.58774706275909</v>
      </c>
      <c r="AW118" s="72">
        <v>124.51642746247714</v>
      </c>
      <c r="AX118" s="72">
        <v>123.44962171288692</v>
      </c>
      <c r="AY118" s="72">
        <v>122.38729064839775</v>
      </c>
      <c r="AZ118" s="72">
        <v>121.32939556537451</v>
      </c>
      <c r="BA118" s="72">
        <v>120.27589821526757</v>
      </c>
      <c r="BB118" s="72">
        <v>119.22676079786422</v>
      </c>
      <c r="BC118" s="72">
        <v>118.18194595466368</v>
      </c>
      <c r="BD118" s="72">
        <v>117.14141676237202</v>
      </c>
      <c r="BE118" s="72">
        <v>116.1051367265113</v>
      </c>
      <c r="BF118" s="72">
        <v>115.07306977514746</v>
      </c>
      <c r="BG118" s="72">
        <v>114.04518025272651</v>
      </c>
      <c r="BH118" s="72">
        <v>113.02143291402</v>
      </c>
      <c r="BI118" s="72">
        <v>112.00179291818144</v>
      </c>
      <c r="BJ118" s="72">
        <v>110.98622582290388</v>
      </c>
      <c r="BK118" s="72">
        <v>109.97469757868191</v>
      </c>
    </row>
    <row r="119" spans="1:63" s="3" customFormat="1" x14ac:dyDescent="0.25">
      <c r="A119" s="72"/>
      <c r="B119" s="317" t="s">
        <v>78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>
        <v>11.20064033374987</v>
      </c>
      <c r="AI119" s="72">
        <v>10.892143555141542</v>
      </c>
      <c r="AJ119" s="72">
        <v>10.767967973930221</v>
      </c>
      <c r="AK119" s="72">
        <v>10.644839793565945</v>
      </c>
      <c r="AL119" s="72">
        <v>10.522749869240339</v>
      </c>
      <c r="AM119" s="72">
        <v>10.401689167526133</v>
      </c>
      <c r="AN119" s="72">
        <v>10.281648764650601</v>
      </c>
      <c r="AO119" s="72">
        <v>10.16261984480146</v>
      </c>
      <c r="AP119" s="72">
        <v>10.04459369846507</v>
      </c>
      <c r="AQ119" s="72">
        <v>9.9275617207954969</v>
      </c>
      <c r="AR119" s="72">
        <v>9.811515410014108</v>
      </c>
      <c r="AS119" s="72">
        <v>9.6964463658393072</v>
      </c>
      <c r="AT119" s="72">
        <v>9.5823462879450947</v>
      </c>
      <c r="AU119" s="72">
        <v>9.4692069744482836</v>
      </c>
      <c r="AV119" s="72">
        <v>9.3570203204236524</v>
      </c>
      <c r="AW119" s="72">
        <v>9.2457783164462413</v>
      </c>
      <c r="AX119" s="72">
        <v>9.1354730471605468</v>
      </c>
      <c r="AY119" s="72">
        <v>9.0260966898755708</v>
      </c>
      <c r="AZ119" s="72">
        <v>8.91764151318554</v>
      </c>
      <c r="BA119" s="72">
        <v>8.8100998756156805</v>
      </c>
      <c r="BB119" s="72">
        <v>8.7034642242922171</v>
      </c>
      <c r="BC119" s="72">
        <v>8.597727093636502</v>
      </c>
      <c r="BD119" s="72">
        <v>8.4928811040824783</v>
      </c>
      <c r="BE119" s="72">
        <v>8.3889189608168717</v>
      </c>
      <c r="BF119" s="72">
        <v>8.285833452542219</v>
      </c>
      <c r="BG119" s="72">
        <v>8.1836174502614725</v>
      </c>
      <c r="BH119" s="72">
        <v>8.0822639060841333</v>
      </c>
      <c r="BI119" s="72">
        <v>7.9817658520536474</v>
      </c>
      <c r="BJ119" s="72">
        <v>7.8821163989951861</v>
      </c>
      <c r="BK119" s="72">
        <v>7.7833087353836286</v>
      </c>
    </row>
    <row r="120" spans="1:63" s="3" customFormat="1" x14ac:dyDescent="0.25">
      <c r="A120" s="72"/>
      <c r="B120" s="317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>
        <v>3.0390478970064132</v>
      </c>
      <c r="AI120" s="72">
        <v>3.0562146806447088</v>
      </c>
      <c r="AJ120" s="72">
        <v>3.0299886099017161</v>
      </c>
      <c r="AK120" s="72">
        <v>3.0039132491034675</v>
      </c>
      <c r="AL120" s="72">
        <v>2.9779871644934608</v>
      </c>
      <c r="AM120" s="72">
        <v>2.9522089402176475</v>
      </c>
      <c r="AN120" s="72">
        <v>2.9265771780423093</v>
      </c>
      <c r="AO120" s="72">
        <v>2.9010904970773441</v>
      </c>
      <c r="AP120" s="72">
        <v>2.8757475335049896</v>
      </c>
      <c r="AQ120" s="72">
        <v>2.8505469403136692</v>
      </c>
      <c r="AR120" s="72">
        <v>2.825487387036941</v>
      </c>
      <c r="AS120" s="72">
        <v>2.8005675594975141</v>
      </c>
      <c r="AT120" s="72">
        <v>2.7757861595560298</v>
      </c>
      <c r="AU120" s="72">
        <v>2.7511419048646353</v>
      </c>
      <c r="AV120" s="72">
        <v>2.7266335286252157</v>
      </c>
      <c r="AW120" s="72">
        <v>2.7022597793521381</v>
      </c>
      <c r="AX120" s="72">
        <v>2.6780194206394938</v>
      </c>
      <c r="AY120" s="72">
        <v>2.6539112309325956</v>
      </c>
      <c r="AZ120" s="72">
        <v>2.6299340033037901</v>
      </c>
      <c r="BA120" s="72">
        <v>2.6060865452323956</v>
      </c>
      <c r="BB120" s="72">
        <v>2.5823676783886973</v>
      </c>
      <c r="BC120" s="72">
        <v>2.5587762384218991</v>
      </c>
      <c r="BD120" s="72">
        <v>2.5353110747519985</v>
      </c>
      <c r="BE120" s="72">
        <v>2.5119710503653758</v>
      </c>
      <c r="BF120" s="72">
        <v>2.4887550416142132</v>
      </c>
      <c r="BG120" s="72">
        <v>2.4656619380194669</v>
      </c>
      <c r="BH120" s="72">
        <v>2.4426906420773764</v>
      </c>
      <c r="BI120" s="72">
        <v>2.4198400690695374</v>
      </c>
      <c r="BJ120" s="72">
        <v>2.3971091468763199</v>
      </c>
      <c r="BK120" s="72">
        <v>2.3744968157936115</v>
      </c>
    </row>
    <row r="121" spans="1:63" s="3" customFormat="1" x14ac:dyDescent="0.25">
      <c r="A121" s="72"/>
      <c r="B121" s="317" t="s">
        <v>78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>
        <f t="shared" ref="AH121:BK121" si="16">SUM(AH122:AH124)</f>
        <v>39.187220783116842</v>
      </c>
      <c r="AI121" s="72">
        <f t="shared" si="16"/>
        <v>41.910688413753377</v>
      </c>
      <c r="AJ121" s="72">
        <f t="shared" si="16"/>
        <v>41.851302709447978</v>
      </c>
      <c r="AK121" s="72">
        <f t="shared" si="16"/>
        <v>41.791917005142608</v>
      </c>
      <c r="AL121" s="72">
        <f t="shared" si="16"/>
        <v>41.732531300837209</v>
      </c>
      <c r="AM121" s="72">
        <f t="shared" si="16"/>
        <v>41.673145596531818</v>
      </c>
      <c r="AN121" s="72">
        <f t="shared" si="16"/>
        <v>41.61375989222644</v>
      </c>
      <c r="AO121" s="72">
        <f t="shared" si="16"/>
        <v>41.554374187921056</v>
      </c>
      <c r="AP121" s="72">
        <f t="shared" si="16"/>
        <v>41.494988483615664</v>
      </c>
      <c r="AQ121" s="72">
        <f t="shared" si="16"/>
        <v>41.435602779310301</v>
      </c>
      <c r="AR121" s="72">
        <f t="shared" si="16"/>
        <v>41.376217075004902</v>
      </c>
      <c r="AS121" s="72">
        <f t="shared" si="16"/>
        <v>41.316831370699525</v>
      </c>
      <c r="AT121" s="72">
        <f t="shared" si="16"/>
        <v>41.25744566639414</v>
      </c>
      <c r="AU121" s="72">
        <f t="shared" si="16"/>
        <v>41.198059962088756</v>
      </c>
      <c r="AV121" s="72">
        <f t="shared" si="16"/>
        <v>41.138674257783379</v>
      </c>
      <c r="AW121" s="72">
        <f t="shared" si="16"/>
        <v>41.079288553478001</v>
      </c>
      <c r="AX121" s="72">
        <f t="shared" si="16"/>
        <v>41.019902849172588</v>
      </c>
      <c r="AY121" s="72">
        <f t="shared" si="16"/>
        <v>40.960517144867225</v>
      </c>
      <c r="AZ121" s="72">
        <f t="shared" si="16"/>
        <v>40.901131440561826</v>
      </c>
      <c r="BA121" s="72">
        <f t="shared" si="16"/>
        <v>40.841745736256456</v>
      </c>
      <c r="BB121" s="72">
        <f t="shared" si="16"/>
        <v>40.782360031951086</v>
      </c>
      <c r="BC121" s="72">
        <f t="shared" si="16"/>
        <v>40.722974327645687</v>
      </c>
      <c r="BD121" s="72">
        <f t="shared" si="16"/>
        <v>40.663588623340296</v>
      </c>
      <c r="BE121" s="72">
        <f t="shared" si="16"/>
        <v>40.604202919034918</v>
      </c>
      <c r="BF121" s="72">
        <f t="shared" si="16"/>
        <v>40.544817214729534</v>
      </c>
      <c r="BG121" s="72">
        <f t="shared" si="16"/>
        <v>40.485431510424135</v>
      </c>
      <c r="BH121" s="72">
        <f t="shared" si="16"/>
        <v>40.426045806118772</v>
      </c>
      <c r="BI121" s="72">
        <f t="shared" si="16"/>
        <v>40.366660101813387</v>
      </c>
      <c r="BJ121" s="72">
        <f t="shared" si="16"/>
        <v>40.307274397507989</v>
      </c>
      <c r="BK121" s="72">
        <f t="shared" si="16"/>
        <v>40.247888693202619</v>
      </c>
    </row>
    <row r="122" spans="1:63" s="3" customFormat="1" x14ac:dyDescent="0.25">
      <c r="A122" s="72"/>
      <c r="B122" s="317" t="s">
        <v>78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>
        <v>35.535282759880701</v>
      </c>
      <c r="AI122" s="72">
        <v>38.005564385289908</v>
      </c>
      <c r="AJ122" s="72">
        <v>37.951729936902801</v>
      </c>
      <c r="AK122" s="72">
        <v>37.897895488515715</v>
      </c>
      <c r="AL122" s="72">
        <v>37.844061040128608</v>
      </c>
      <c r="AM122" s="72">
        <v>37.790226591741501</v>
      </c>
      <c r="AN122" s="72">
        <v>37.736392143354415</v>
      </c>
      <c r="AO122" s="72">
        <v>37.682557694967315</v>
      </c>
      <c r="AP122" s="72">
        <v>37.628723246580215</v>
      </c>
      <c r="AQ122" s="72">
        <v>37.574888798193136</v>
      </c>
      <c r="AR122" s="72">
        <v>37.521054349806022</v>
      </c>
      <c r="AS122" s="72">
        <v>37.467219901418929</v>
      </c>
      <c r="AT122" s="72">
        <v>37.413385453031836</v>
      </c>
      <c r="AU122" s="72">
        <v>37.359551004644736</v>
      </c>
      <c r="AV122" s="72">
        <v>37.30571655625765</v>
      </c>
      <c r="AW122" s="72">
        <v>37.251882107870557</v>
      </c>
      <c r="AX122" s="72">
        <v>37.198047659483436</v>
      </c>
      <c r="AY122" s="72">
        <v>37.144213211096357</v>
      </c>
      <c r="AZ122" s="72">
        <v>37.09037876270925</v>
      </c>
      <c r="BA122" s="72">
        <v>37.036544314322157</v>
      </c>
      <c r="BB122" s="72">
        <v>36.982709865935078</v>
      </c>
      <c r="BC122" s="72">
        <v>36.928875417547964</v>
      </c>
      <c r="BD122" s="72">
        <v>36.875040969160864</v>
      </c>
      <c r="BE122" s="72">
        <v>36.821206520773771</v>
      </c>
      <c r="BF122" s="72">
        <v>36.767372072386678</v>
      </c>
      <c r="BG122" s="72">
        <v>36.713537623999571</v>
      </c>
      <c r="BH122" s="72">
        <v>36.659703175612492</v>
      </c>
      <c r="BI122" s="72">
        <v>36.605868727225385</v>
      </c>
      <c r="BJ122" s="72">
        <v>36.552034278838278</v>
      </c>
      <c r="BK122" s="72">
        <v>36.498199830451192</v>
      </c>
    </row>
    <row r="123" spans="1:63" s="3" customFormat="1" x14ac:dyDescent="0.25">
      <c r="A123" s="72"/>
      <c r="B123" s="317" t="s">
        <v>78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>
        <v>3.1192081533673064</v>
      </c>
      <c r="AI123" s="72">
        <v>3.3360439849310026</v>
      </c>
      <c r="AJ123" s="72">
        <v>3.3313185166836901</v>
      </c>
      <c r="AK123" s="72">
        <v>3.3265930484363788</v>
      </c>
      <c r="AL123" s="72">
        <v>3.3218675801890667</v>
      </c>
      <c r="AM123" s="72">
        <v>3.3171421119417541</v>
      </c>
      <c r="AN123" s="72">
        <v>3.3124166436944438</v>
      </c>
      <c r="AO123" s="72">
        <v>3.3076911754471312</v>
      </c>
      <c r="AP123" s="72">
        <v>3.3029657071998191</v>
      </c>
      <c r="AQ123" s="72">
        <v>3.2982402389525078</v>
      </c>
      <c r="AR123" s="72">
        <v>3.2935147707051957</v>
      </c>
      <c r="AS123" s="72">
        <v>3.288789302457884</v>
      </c>
      <c r="AT123" s="72">
        <v>3.2840638342105724</v>
      </c>
      <c r="AU123" s="72">
        <v>3.2793383659632607</v>
      </c>
      <c r="AV123" s="72">
        <v>3.274612897715949</v>
      </c>
      <c r="AW123" s="72">
        <v>3.2698874294686373</v>
      </c>
      <c r="AX123" s="72">
        <v>3.2651619612213247</v>
      </c>
      <c r="AY123" s="72">
        <v>3.2604364929740139</v>
      </c>
      <c r="AZ123" s="72">
        <v>3.2557110247267014</v>
      </c>
      <c r="BA123" s="72">
        <v>3.2509855564793888</v>
      </c>
      <c r="BB123" s="72">
        <v>3.2462600882320785</v>
      </c>
      <c r="BC123" s="72">
        <v>3.2415346199847654</v>
      </c>
      <c r="BD123" s="72">
        <v>3.2368091517374542</v>
      </c>
      <c r="BE123" s="72">
        <v>3.2320836834901425</v>
      </c>
      <c r="BF123" s="72">
        <v>3.2273582152428304</v>
      </c>
      <c r="BG123" s="72">
        <v>3.2226327469955183</v>
      </c>
      <c r="BH123" s="72">
        <v>3.217907278748207</v>
      </c>
      <c r="BI123" s="72">
        <v>3.2131818105008954</v>
      </c>
      <c r="BJ123" s="72">
        <v>3.2084563422535828</v>
      </c>
      <c r="BK123" s="72">
        <v>3.203730874006272</v>
      </c>
    </row>
    <row r="124" spans="1:63" s="3" customFormat="1" x14ac:dyDescent="0.25">
      <c r="A124" s="72"/>
      <c r="B124" s="317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>
        <v>0.53272986986883519</v>
      </c>
      <c r="AI124" s="72">
        <v>0.569080043532463</v>
      </c>
      <c r="AJ124" s="72">
        <v>0.56825425586148737</v>
      </c>
      <c r="AK124" s="72">
        <v>0.56742846819051207</v>
      </c>
      <c r="AL124" s="72">
        <v>0.56660268051953655</v>
      </c>
      <c r="AM124" s="72">
        <v>0.56577689284856092</v>
      </c>
      <c r="AN124" s="72">
        <v>0.56495110517758551</v>
      </c>
      <c r="AO124" s="72">
        <v>0.56412531750661021</v>
      </c>
      <c r="AP124" s="72">
        <v>0.56329952983563436</v>
      </c>
      <c r="AQ124" s="72">
        <v>0.56247374216465917</v>
      </c>
      <c r="AR124" s="72">
        <v>0.56164795449368365</v>
      </c>
      <c r="AS124" s="72">
        <v>0.56082216682270813</v>
      </c>
      <c r="AT124" s="72">
        <v>0.55999637915173262</v>
      </c>
      <c r="AU124" s="72">
        <v>0.55917059148075743</v>
      </c>
      <c r="AV124" s="72">
        <v>0.5583448038097818</v>
      </c>
      <c r="AW124" s="72">
        <v>0.55751901613880617</v>
      </c>
      <c r="AX124" s="72">
        <v>0.55669322846783065</v>
      </c>
      <c r="AY124" s="72">
        <v>0.55586744079685535</v>
      </c>
      <c r="AZ124" s="72">
        <v>0.55504165312587972</v>
      </c>
      <c r="BA124" s="72">
        <v>0.5542158654549042</v>
      </c>
      <c r="BB124" s="72">
        <v>0.5533900777839289</v>
      </c>
      <c r="BC124" s="72">
        <v>0.55256429011295327</v>
      </c>
      <c r="BD124" s="72">
        <v>0.55173850244197775</v>
      </c>
      <c r="BE124" s="72">
        <v>0.55091271477100234</v>
      </c>
      <c r="BF124" s="72">
        <v>0.55008692710002693</v>
      </c>
      <c r="BG124" s="72">
        <v>0.54926113942905119</v>
      </c>
      <c r="BH124" s="72">
        <v>0.5484353517580759</v>
      </c>
      <c r="BI124" s="72">
        <v>0.54760956408710038</v>
      </c>
      <c r="BJ124" s="72">
        <v>0.54678377641612463</v>
      </c>
      <c r="BK124" s="72">
        <v>0.54595798874514945</v>
      </c>
    </row>
    <row r="125" spans="1:63" s="3" customFormat="1" x14ac:dyDescent="0.25">
      <c r="A125" s="72"/>
      <c r="B125" s="317" t="s">
        <v>78</v>
      </c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>
        <v>74.438146584495641</v>
      </c>
      <c r="AI125" s="72">
        <v>73.857985882890574</v>
      </c>
      <c r="AJ125" s="72">
        <v>73.958591677420543</v>
      </c>
      <c r="AK125" s="72">
        <v>74.068417240860128</v>
      </c>
      <c r="AL125" s="72">
        <v>74.270519790363309</v>
      </c>
      <c r="AM125" s="72">
        <v>74.694099427195155</v>
      </c>
      <c r="AN125" s="72">
        <v>75.126898909268206</v>
      </c>
      <c r="AO125" s="72">
        <v>75.513546800740073</v>
      </c>
      <c r="AP125" s="72">
        <v>75.521264736936487</v>
      </c>
      <c r="AQ125" s="72">
        <v>75.528974016875182</v>
      </c>
      <c r="AR125" s="72">
        <v>75.536674665455109</v>
      </c>
      <c r="AS125" s="72">
        <v>75.544366707468058</v>
      </c>
      <c r="AT125" s="72">
        <v>75.552050167599447</v>
      </c>
      <c r="AU125" s="72">
        <v>75.559725070428783</v>
      </c>
      <c r="AV125" s="72">
        <v>75.567391440430328</v>
      </c>
      <c r="AW125" s="72">
        <v>75.575049301973692</v>
      </c>
      <c r="AX125" s="72">
        <v>75.582698679324395</v>
      </c>
      <c r="AY125" s="72">
        <v>75.590339596644512</v>
      </c>
      <c r="AZ125" s="72">
        <v>75.597972077993248</v>
      </c>
      <c r="BA125" s="72">
        <v>75.605596147327475</v>
      </c>
      <c r="BB125" s="72">
        <v>75.613223517046904</v>
      </c>
      <c r="BC125" s="72">
        <v>75.62083317235232</v>
      </c>
      <c r="BD125" s="72">
        <v>75.628434487730246</v>
      </c>
      <c r="BE125" s="72">
        <v>75.636027486731692</v>
      </c>
      <c r="BF125" s="72">
        <v>75.643612192808135</v>
      </c>
      <c r="BG125" s="72">
        <v>75.651188629312145</v>
      </c>
      <c r="BH125" s="72">
        <v>75.658756819498038</v>
      </c>
      <c r="BI125" s="72">
        <v>75.666316786522273</v>
      </c>
      <c r="BJ125" s="72">
        <v>75.673868553444123</v>
      </c>
      <c r="BK125" s="72">
        <v>75.68141214322614</v>
      </c>
    </row>
    <row r="126" spans="1:63" s="3" customFormat="1" x14ac:dyDescent="0.25">
      <c r="A126" s="72"/>
      <c r="B126" s="317" t="s">
        <v>78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>
        <v>21.014267028935024</v>
      </c>
      <c r="AI126" s="72">
        <v>22.135582481193296</v>
      </c>
      <c r="AJ126" s="72">
        <v>22.261267480219431</v>
      </c>
      <c r="AK126" s="72">
        <v>22.355377284398628</v>
      </c>
      <c r="AL126" s="72">
        <v>22.449587420099192</v>
      </c>
      <c r="AM126" s="72">
        <v>22.543896622769466</v>
      </c>
      <c r="AN126" s="72">
        <v>22.638303672981806</v>
      </c>
      <c r="AO126" s="72">
        <v>22.732807393274129</v>
      </c>
      <c r="AP126" s="72">
        <v>22.827406645229416</v>
      </c>
      <c r="AQ126" s="72">
        <v>22.922100326779741</v>
      </c>
      <c r="AR126" s="72">
        <v>23.016887369714482</v>
      </c>
      <c r="AS126" s="72">
        <v>23.111766737378957</v>
      </c>
      <c r="AT126" s="72">
        <v>23.206737422549736</v>
      </c>
      <c r="AU126" s="72">
        <v>23.301798445470922</v>
      </c>
      <c r="AV126" s="72">
        <v>23.396948852040964</v>
      </c>
      <c r="AW126" s="72">
        <v>23.492187712141003</v>
      </c>
      <c r="AX126" s="72">
        <v>23.587514118086006</v>
      </c>
      <c r="AY126" s="72">
        <v>23.682927183198672</v>
      </c>
      <c r="AZ126" s="72">
        <v>23.778426040493173</v>
      </c>
      <c r="BA126" s="72">
        <v>23.8740098414562</v>
      </c>
      <c r="BB126" s="72">
        <v>23.969677754925328</v>
      </c>
      <c r="BC126" s="72">
        <v>24.06542896605265</v>
      </c>
      <c r="BD126" s="72">
        <v>24.16126267534662</v>
      </c>
      <c r="BE126" s="72">
        <v>24.257178097790188</v>
      </c>
      <c r="BF126" s="72">
        <v>24.353174462024867</v>
      </c>
      <c r="BG126" s="72">
        <v>24.449251009599152</v>
      </c>
      <c r="BH126" s="72">
        <v>24.545406994274003</v>
      </c>
      <c r="BI126" s="72">
        <v>24.64164168138268</v>
      </c>
      <c r="BJ126" s="72">
        <v>24.737954347239338</v>
      </c>
      <c r="BK126" s="72">
        <v>24.834344278594131</v>
      </c>
    </row>
    <row r="127" spans="1:63" s="2" customFormat="1" x14ac:dyDescent="0.25">
      <c r="A127" s="73"/>
      <c r="B127" s="318" t="s">
        <v>89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>
        <f>SUM(AH111,AH112,AH113,AH117,AH121,AH125,AH126)</f>
        <v>642.66967830096701</v>
      </c>
      <c r="AI127" s="73">
        <f t="shared" ref="AI127:BK127" si="17">SUM(AI111,AI112,AI113,AI117,AI121,AI125,AI126)</f>
        <v>670.61697231783194</v>
      </c>
      <c r="AJ127" s="73">
        <f t="shared" si="17"/>
        <v>669.51269496336545</v>
      </c>
      <c r="AK127" s="73">
        <f t="shared" si="17"/>
        <v>668.32258005907056</v>
      </c>
      <c r="AL127" s="73">
        <f t="shared" si="17"/>
        <v>666.9336216941839</v>
      </c>
      <c r="AM127" s="73">
        <f t="shared" si="17"/>
        <v>665.31580121067122</v>
      </c>
      <c r="AN127" s="73">
        <f t="shared" si="17"/>
        <v>663.34773322985916</v>
      </c>
      <c r="AO127" s="73">
        <f t="shared" si="17"/>
        <v>661.14637237623538</v>
      </c>
      <c r="AP127" s="73">
        <f t="shared" si="17"/>
        <v>658.4961887253537</v>
      </c>
      <c r="AQ127" s="73">
        <f t="shared" si="17"/>
        <v>655.7161667106252</v>
      </c>
      <c r="AR127" s="73">
        <f t="shared" si="17"/>
        <v>652.87945734827383</v>
      </c>
      <c r="AS127" s="73">
        <f t="shared" si="17"/>
        <v>649.85817010077528</v>
      </c>
      <c r="AT127" s="73">
        <f t="shared" si="17"/>
        <v>646.63531339549752</v>
      </c>
      <c r="AU127" s="73">
        <f t="shared" si="17"/>
        <v>643.2029092294174</v>
      </c>
      <c r="AV127" s="73">
        <f t="shared" si="17"/>
        <v>639.56115245668184</v>
      </c>
      <c r="AW127" s="73">
        <f t="shared" si="17"/>
        <v>635.71903752166747</v>
      </c>
      <c r="AX127" s="73">
        <f t="shared" si="17"/>
        <v>631.69565462884577</v>
      </c>
      <c r="AY127" s="73">
        <f t="shared" si="17"/>
        <v>627.52117524626192</v>
      </c>
      <c r="AZ127" s="73">
        <f t="shared" si="17"/>
        <v>623.23339859821624</v>
      </c>
      <c r="BA127" s="73">
        <f t="shared" si="17"/>
        <v>618.87672695384617</v>
      </c>
      <c r="BB127" s="73">
        <f t="shared" si="17"/>
        <v>614.50074531969528</v>
      </c>
      <c r="BC127" s="73">
        <f t="shared" si="17"/>
        <v>610.15504502916815</v>
      </c>
      <c r="BD127" s="73">
        <f t="shared" si="17"/>
        <v>605.88729265450149</v>
      </c>
      <c r="BE127" s="73">
        <f t="shared" si="17"/>
        <v>601.73874624856512</v>
      </c>
      <c r="BF127" s="73">
        <f t="shared" si="17"/>
        <v>597.74185918566013</v>
      </c>
      <c r="BG127" s="73">
        <f t="shared" si="17"/>
        <v>593.92001954670525</v>
      </c>
      <c r="BH127" s="73">
        <f t="shared" si="17"/>
        <v>590.28706594564937</v>
      </c>
      <c r="BI127" s="73">
        <f t="shared" si="17"/>
        <v>586.84813921741329</v>
      </c>
      <c r="BJ127" s="73">
        <f t="shared" si="17"/>
        <v>583.601018654943</v>
      </c>
      <c r="BK127" s="73">
        <f t="shared" si="17"/>
        <v>580.53771679258034</v>
      </c>
    </row>
    <row r="128" spans="1:63" s="57" customFormat="1" x14ac:dyDescent="0.25">
      <c r="A128" s="309" t="s">
        <v>47</v>
      </c>
      <c r="B128" s="52"/>
      <c r="C128" s="91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4"/>
      <c r="AJ128" s="55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</row>
    <row r="129" spans="1:63" s="3" customFormat="1" x14ac:dyDescent="0.25">
      <c r="A129" s="28" t="s">
        <v>64</v>
      </c>
      <c r="B129" s="16"/>
      <c r="C129" s="16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1"/>
      <c r="AJ129" s="75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</row>
    <row r="130" spans="1:63" s="3" customFormat="1" x14ac:dyDescent="0.25">
      <c r="A130" s="72" t="s">
        <v>15</v>
      </c>
      <c r="B130" s="317" t="s">
        <v>78</v>
      </c>
      <c r="C130" s="72">
        <v>167.70011282282152</v>
      </c>
      <c r="D130" s="72">
        <v>173.32174261335064</v>
      </c>
      <c r="E130" s="72">
        <v>188.3262792152328</v>
      </c>
      <c r="F130" s="72">
        <v>201.25193877226263</v>
      </c>
      <c r="G130" s="72">
        <v>213.17989549923999</v>
      </c>
      <c r="H130" s="72">
        <v>225.22629312858959</v>
      </c>
      <c r="I130" s="72">
        <v>229.55098193723262</v>
      </c>
      <c r="J130" s="72">
        <v>233.80699314425266</v>
      </c>
      <c r="K130" s="72">
        <v>240.66732752701401</v>
      </c>
      <c r="L130" s="72">
        <v>248.24409350381993</v>
      </c>
      <c r="M130" s="72">
        <v>254.43644842265755</v>
      </c>
      <c r="N130" s="72">
        <v>263.72344525916594</v>
      </c>
      <c r="O130" s="72">
        <v>264.64647565515008</v>
      </c>
      <c r="P130" s="72">
        <v>265.5394331187465</v>
      </c>
      <c r="Q130" s="72">
        <v>274.20835858569922</v>
      </c>
      <c r="R130" s="72">
        <v>262.50471740229074</v>
      </c>
      <c r="S130" s="72">
        <v>297.16141931588953</v>
      </c>
      <c r="T130" s="72">
        <v>293.90489046773564</v>
      </c>
      <c r="U130" s="72">
        <v>282.3318170971724</v>
      </c>
      <c r="V130" s="72">
        <v>271.92952526253077</v>
      </c>
      <c r="W130" s="72">
        <v>271.81268107314634</v>
      </c>
      <c r="X130" s="72">
        <v>247.93837166618471</v>
      </c>
      <c r="Y130" s="72">
        <v>219.4367237041927</v>
      </c>
      <c r="Z130" s="72">
        <v>233.08034820913664</v>
      </c>
      <c r="AA130" s="72">
        <v>229.13972535140465</v>
      </c>
      <c r="AB130" s="72">
        <v>224.16573786439932</v>
      </c>
      <c r="AC130" s="72">
        <v>215.00808558017977</v>
      </c>
      <c r="AD130" s="72">
        <v>206.98143293738147</v>
      </c>
      <c r="AE130" s="72">
        <v>215.97156243247471</v>
      </c>
      <c r="AF130" s="72">
        <v>179.18864923184503</v>
      </c>
      <c r="AG130" s="72">
        <v>207.52074030742941</v>
      </c>
      <c r="AH130" s="72">
        <v>207.18104558465319</v>
      </c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</row>
    <row r="131" spans="1:63" s="3" customFormat="1" x14ac:dyDescent="0.25">
      <c r="A131" s="72" t="s">
        <v>16</v>
      </c>
      <c r="B131" s="317" t="s">
        <v>78</v>
      </c>
      <c r="C131" s="72">
        <v>0</v>
      </c>
      <c r="D131" s="72">
        <v>0</v>
      </c>
      <c r="E131" s="72">
        <v>0</v>
      </c>
      <c r="F131" s="72">
        <v>0</v>
      </c>
      <c r="G131" s="72">
        <v>0</v>
      </c>
      <c r="H131" s="72">
        <v>0.35119999999999996</v>
      </c>
      <c r="I131" s="72">
        <v>0.35119999999999996</v>
      </c>
      <c r="J131" s="72">
        <v>0.35119999999999996</v>
      </c>
      <c r="K131" s="72">
        <v>0.35119999999999996</v>
      </c>
      <c r="L131" s="72">
        <v>0.35119999999999996</v>
      </c>
      <c r="M131" s="72">
        <v>0.35119999999999996</v>
      </c>
      <c r="N131" s="72">
        <v>0.35119999999999996</v>
      </c>
      <c r="O131" s="72">
        <v>0.35119999999999996</v>
      </c>
      <c r="P131" s="72">
        <v>0.52679999999999993</v>
      </c>
      <c r="Q131" s="72">
        <v>0.52679999999999993</v>
      </c>
      <c r="R131" s="72">
        <v>0.878</v>
      </c>
      <c r="S131" s="72">
        <v>1.4047999999999998</v>
      </c>
      <c r="T131" s="72">
        <v>1.756</v>
      </c>
      <c r="U131" s="72">
        <v>1.8625891999999999</v>
      </c>
      <c r="V131" s="72">
        <v>2.2367794543999997</v>
      </c>
      <c r="W131" s="72">
        <v>2.6769409079200002</v>
      </c>
      <c r="X131" s="72">
        <v>2.5077241083999997</v>
      </c>
      <c r="Y131" s="72">
        <v>1.9630763</v>
      </c>
      <c r="Z131" s="72">
        <v>2.6282052</v>
      </c>
      <c r="AA131" s="72">
        <v>3.5365840000000004</v>
      </c>
      <c r="AB131" s="72">
        <v>3.7405258400000001</v>
      </c>
      <c r="AC131" s="72">
        <v>4.005311324</v>
      </c>
      <c r="AD131" s="72">
        <v>3.8114029168000005</v>
      </c>
      <c r="AE131" s="72">
        <v>4.2153498204000002</v>
      </c>
      <c r="AF131" s="72">
        <v>4.1906804963599997</v>
      </c>
      <c r="AG131" s="72">
        <v>5.6001363352000011</v>
      </c>
      <c r="AH131" s="72">
        <v>5.4946010899999997</v>
      </c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</row>
    <row r="132" spans="1:63" s="3" customFormat="1" x14ac:dyDescent="0.25">
      <c r="A132" s="72" t="s">
        <v>26</v>
      </c>
      <c r="B132" s="317" t="s">
        <v>78</v>
      </c>
      <c r="C132" s="72">
        <v>15.600052964345515</v>
      </c>
      <c r="D132" s="72">
        <v>15.482561392970339</v>
      </c>
      <c r="E132" s="72">
        <v>15.090417015446921</v>
      </c>
      <c r="F132" s="72">
        <v>12.969726427709464</v>
      </c>
      <c r="G132" s="72">
        <v>11.998726195395655</v>
      </c>
      <c r="H132" s="72">
        <v>10.652491415063672</v>
      </c>
      <c r="I132" s="72">
        <v>9.5904339991834107</v>
      </c>
      <c r="J132" s="72">
        <v>9.2159920304327336</v>
      </c>
      <c r="K132" s="72">
        <v>7.8716958547851945</v>
      </c>
      <c r="L132" s="72">
        <v>6.5162739195936084</v>
      </c>
      <c r="M132" s="72">
        <v>6.260771279389818</v>
      </c>
      <c r="N132" s="72">
        <v>5.7366936821994381</v>
      </c>
      <c r="O132" s="72">
        <v>5.3423629461557942</v>
      </c>
      <c r="P132" s="72">
        <v>4.6138064720172016</v>
      </c>
      <c r="Q132" s="72">
        <v>6.9203627534090515</v>
      </c>
      <c r="R132" s="72">
        <v>5.5573345470239897</v>
      </c>
      <c r="S132" s="72">
        <v>5.7497759114371663</v>
      </c>
      <c r="T132" s="72">
        <v>8.7305811954460175</v>
      </c>
      <c r="U132" s="72">
        <v>7.018919753655064</v>
      </c>
      <c r="V132" s="72">
        <v>6.9010512572312743</v>
      </c>
      <c r="W132" s="72">
        <v>6.6899681626095795</v>
      </c>
      <c r="X132" s="72">
        <v>7.3850005751473908</v>
      </c>
      <c r="Y132" s="72">
        <v>7.1131856831429161</v>
      </c>
      <c r="Z132" s="72">
        <v>6.0870657461533337</v>
      </c>
      <c r="AA132" s="72">
        <v>8.2343240362550105</v>
      </c>
      <c r="AB132" s="72">
        <v>7.5686363171544144</v>
      </c>
      <c r="AC132" s="72">
        <v>8.1470449380097314</v>
      </c>
      <c r="AD132" s="72">
        <v>8.5611423208870931</v>
      </c>
      <c r="AE132" s="72">
        <v>7.568719307270765</v>
      </c>
      <c r="AF132" s="72">
        <v>9.992911793489851</v>
      </c>
      <c r="AG132" s="72">
        <v>6.9796963079934322</v>
      </c>
      <c r="AH132" s="72">
        <v>6.9468163890165657</v>
      </c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</row>
    <row r="133" spans="1:63" s="3" customFormat="1" x14ac:dyDescent="0.25">
      <c r="A133" s="72" t="s">
        <v>14</v>
      </c>
      <c r="B133" s="317" t="s">
        <v>78</v>
      </c>
      <c r="C133" s="72">
        <v>60.293489661101248</v>
      </c>
      <c r="D133" s="72">
        <v>63.550820339638861</v>
      </c>
      <c r="E133" s="72">
        <v>62.86513112678724</v>
      </c>
      <c r="F133" s="72">
        <v>67.105597982759519</v>
      </c>
      <c r="G133" s="72">
        <v>62.437877516984003</v>
      </c>
      <c r="H133" s="72">
        <v>64.784933690697841</v>
      </c>
      <c r="I133" s="72">
        <v>77.24679308938525</v>
      </c>
      <c r="J133" s="72">
        <v>81.686490771531041</v>
      </c>
      <c r="K133" s="72">
        <v>67.018848702239239</v>
      </c>
      <c r="L133" s="72">
        <v>68.769880936506937</v>
      </c>
      <c r="M133" s="72">
        <v>75.220462951835003</v>
      </c>
      <c r="N133" s="72">
        <v>75.532163234121043</v>
      </c>
      <c r="O133" s="72">
        <v>88.396647421723713</v>
      </c>
      <c r="P133" s="72">
        <v>81.826763629764741</v>
      </c>
      <c r="Q133" s="72">
        <v>74.008198174913986</v>
      </c>
      <c r="R133" s="72">
        <v>70.816208149391656</v>
      </c>
      <c r="S133" s="72">
        <v>62.704602081303349</v>
      </c>
      <c r="T133" s="72">
        <v>66.06018635757593</v>
      </c>
      <c r="U133" s="72">
        <v>59.687059525299993</v>
      </c>
      <c r="V133" s="72">
        <v>55.837257316911746</v>
      </c>
      <c r="W133" s="72">
        <v>53.308000870025708</v>
      </c>
      <c r="X133" s="72">
        <v>55.672372507097293</v>
      </c>
      <c r="Y133" s="72">
        <v>64.044804279864962</v>
      </c>
      <c r="Z133" s="72">
        <v>61.075929505220344</v>
      </c>
      <c r="AA133" s="72">
        <v>48.241650208407499</v>
      </c>
      <c r="AB133" s="72">
        <v>54.012047505867884</v>
      </c>
      <c r="AC133" s="72">
        <v>47.460463858302958</v>
      </c>
      <c r="AD133" s="72">
        <v>50.622158770275348</v>
      </c>
      <c r="AE133" s="72">
        <v>52.449303838562557</v>
      </c>
      <c r="AF133" s="72">
        <v>47.738458458839631</v>
      </c>
      <c r="AG133" s="72">
        <v>45.551062632414457</v>
      </c>
      <c r="AH133" s="72">
        <v>48.855868876296313</v>
      </c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</row>
    <row r="134" spans="1:63" s="2" customFormat="1" x14ac:dyDescent="0.25">
      <c r="A134" s="73" t="s">
        <v>4</v>
      </c>
      <c r="B134" s="318" t="s">
        <v>89</v>
      </c>
      <c r="C134" s="73">
        <v>243.59365544826829</v>
      </c>
      <c r="D134" s="73">
        <v>252.35512434595984</v>
      </c>
      <c r="E134" s="73">
        <v>266.28182735746697</v>
      </c>
      <c r="F134" s="73">
        <v>281.3272631827316</v>
      </c>
      <c r="G134" s="73">
        <v>287.61649921161961</v>
      </c>
      <c r="H134" s="73">
        <v>301.01491823435111</v>
      </c>
      <c r="I134" s="73">
        <v>316.73940902580125</v>
      </c>
      <c r="J134" s="73">
        <v>325.06067594621646</v>
      </c>
      <c r="K134" s="73">
        <v>315.90907208403848</v>
      </c>
      <c r="L134" s="73">
        <v>323.88144835992046</v>
      </c>
      <c r="M134" s="73">
        <v>336.26888265388243</v>
      </c>
      <c r="N134" s="73">
        <v>345.34350217548638</v>
      </c>
      <c r="O134" s="73">
        <v>358.73668602302962</v>
      </c>
      <c r="P134" s="73">
        <v>352.50680322052841</v>
      </c>
      <c r="Q134" s="73">
        <v>355.6637195140222</v>
      </c>
      <c r="R134" s="73">
        <v>339.75626009870632</v>
      </c>
      <c r="S134" s="73">
        <v>367.02059730863004</v>
      </c>
      <c r="T134" s="73">
        <v>370.45165802075758</v>
      </c>
      <c r="U134" s="73">
        <v>350.90038557612746</v>
      </c>
      <c r="V134" s="73">
        <v>336.90461329107382</v>
      </c>
      <c r="W134" s="73">
        <v>334.48759101370166</v>
      </c>
      <c r="X134" s="73">
        <v>313.50346885682939</v>
      </c>
      <c r="Y134" s="73">
        <v>292.55778996720062</v>
      </c>
      <c r="Z134" s="73">
        <v>302.87154866051031</v>
      </c>
      <c r="AA134" s="73">
        <v>289.15228359606715</v>
      </c>
      <c r="AB134" s="73">
        <v>289.48694752742165</v>
      </c>
      <c r="AC134" s="73">
        <v>274.62090570049247</v>
      </c>
      <c r="AD134" s="73">
        <v>269.97613694534391</v>
      </c>
      <c r="AE134" s="73">
        <v>280.20493539870802</v>
      </c>
      <c r="AF134" s="73">
        <v>241.11069998053449</v>
      </c>
      <c r="AG134" s="73">
        <v>265.65163558303732</v>
      </c>
      <c r="AH134" s="73">
        <v>268.4783319399661</v>
      </c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</row>
    <row r="135" spans="1:63" s="3" customFormat="1" x14ac:dyDescent="0.25">
      <c r="A135" s="28" t="s">
        <v>170</v>
      </c>
      <c r="B135" s="16"/>
      <c r="C135" s="16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1"/>
      <c r="AJ135" s="75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</row>
    <row r="136" spans="1:63" s="3" customFormat="1" x14ac:dyDescent="0.25">
      <c r="A136" s="72" t="s">
        <v>15</v>
      </c>
      <c r="B136" s="317" t="s">
        <v>78</v>
      </c>
      <c r="C136" s="16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>
        <v>207.18104558465319</v>
      </c>
      <c r="AI136" s="72">
        <v>200.25544673765086</v>
      </c>
      <c r="AJ136" s="72">
        <v>191.15232859390801</v>
      </c>
      <c r="AK136" s="72">
        <v>184.04533441730635</v>
      </c>
      <c r="AL136" s="72">
        <v>171.74217733019509</v>
      </c>
      <c r="AM136" s="72">
        <v>160.60784964567489</v>
      </c>
      <c r="AN136" s="72">
        <v>152.54887971420868</v>
      </c>
      <c r="AO136" s="72">
        <v>149.81714249887301</v>
      </c>
      <c r="AP136" s="72">
        <v>150.39488077737167</v>
      </c>
      <c r="AQ136" s="72">
        <v>150.41420201169257</v>
      </c>
      <c r="AR136" s="72">
        <v>144.02229692995388</v>
      </c>
      <c r="AS136" s="72">
        <v>142.1185980338764</v>
      </c>
      <c r="AT136" s="72">
        <v>140.79545809079781</v>
      </c>
      <c r="AU136" s="72">
        <v>139.98793294409899</v>
      </c>
      <c r="AV136" s="72">
        <v>139.63719202510245</v>
      </c>
      <c r="AW136" s="72">
        <v>139.44944365018856</v>
      </c>
      <c r="AX136" s="72">
        <v>135.95279376024462</v>
      </c>
      <c r="AY136" s="72">
        <v>132.77487076852887</v>
      </c>
      <c r="AZ136" s="72">
        <v>129.88084384253995</v>
      </c>
      <c r="BA136" s="72">
        <v>127.24039019719484</v>
      </c>
      <c r="BB136" s="72">
        <v>124.82653062131614</v>
      </c>
      <c r="BC136" s="72">
        <v>122.61573426997427</v>
      </c>
      <c r="BD136" s="72">
        <v>120.58709152963392</v>
      </c>
      <c r="BE136" s="72">
        <v>118.72190928771107</v>
      </c>
      <c r="BF136" s="72">
        <v>117.00411795258189</v>
      </c>
      <c r="BG136" s="72">
        <v>115.41941791539161</v>
      </c>
      <c r="BH136" s="72">
        <v>113.95520209847656</v>
      </c>
      <c r="BI136" s="72">
        <v>112.60039376325199</v>
      </c>
      <c r="BJ136" s="72">
        <v>111.34562888565659</v>
      </c>
      <c r="BK136" s="72">
        <v>110.18210301128181</v>
      </c>
    </row>
    <row r="137" spans="1:63" s="3" customFormat="1" x14ac:dyDescent="0.25">
      <c r="A137" s="72" t="s">
        <v>16</v>
      </c>
      <c r="B137" s="317" t="s">
        <v>78</v>
      </c>
      <c r="C137" s="16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>
        <v>5.4946010899999997</v>
      </c>
      <c r="AI137" s="72">
        <v>5.899912467447531</v>
      </c>
      <c r="AJ137" s="72">
        <v>8.0587117432193498</v>
      </c>
      <c r="AK137" s="72">
        <v>10.537084133102834</v>
      </c>
      <c r="AL137" s="72">
        <v>11.806966726572442</v>
      </c>
      <c r="AM137" s="72">
        <v>12.55835003840202</v>
      </c>
      <c r="AN137" s="72">
        <v>12.543595287642038</v>
      </c>
      <c r="AO137" s="72">
        <v>12.544345252295418</v>
      </c>
      <c r="AP137" s="72">
        <v>12.588110895562727</v>
      </c>
      <c r="AQ137" s="72">
        <v>12.694210235764428</v>
      </c>
      <c r="AR137" s="72">
        <v>12.826350771286199</v>
      </c>
      <c r="AS137" s="72">
        <v>12.96987689776965</v>
      </c>
      <c r="AT137" s="72">
        <v>13.118716640394007</v>
      </c>
      <c r="AU137" s="72">
        <v>13.270270914025255</v>
      </c>
      <c r="AV137" s="72">
        <v>13.421468924903854</v>
      </c>
      <c r="AW137" s="72">
        <v>13.571911643268924</v>
      </c>
      <c r="AX137" s="72">
        <v>13.720576858997026</v>
      </c>
      <c r="AY137" s="72">
        <v>13.867280549404628</v>
      </c>
      <c r="AZ137" s="72">
        <v>14.012006987629956</v>
      </c>
      <c r="BA137" s="72">
        <v>14.153889824178259</v>
      </c>
      <c r="BB137" s="72">
        <v>14.293078336340727</v>
      </c>
      <c r="BC137" s="72">
        <v>14.429153744343994</v>
      </c>
      <c r="BD137" s="72">
        <v>14.561636780915796</v>
      </c>
      <c r="BE137" s="72">
        <v>14.69130258581032</v>
      </c>
      <c r="BF137" s="72">
        <v>14.81807335978934</v>
      </c>
      <c r="BG137" s="72">
        <v>14.942158014247338</v>
      </c>
      <c r="BH137" s="72">
        <v>15.063882534339614</v>
      </c>
      <c r="BI137" s="72">
        <v>15.184268032966669</v>
      </c>
      <c r="BJ137" s="72">
        <v>15.302668044257423</v>
      </c>
      <c r="BK137" s="72">
        <v>15.420747830623993</v>
      </c>
    </row>
    <row r="138" spans="1:63" s="3" customFormat="1" x14ac:dyDescent="0.25">
      <c r="A138" s="72" t="s">
        <v>26</v>
      </c>
      <c r="B138" s="317" t="s">
        <v>78</v>
      </c>
      <c r="C138" s="16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>
        <v>6.9468163890165657</v>
      </c>
      <c r="AI138" s="72">
        <v>7.2388528128646694</v>
      </c>
      <c r="AJ138" s="72">
        <v>7.8861306127688078</v>
      </c>
      <c r="AK138" s="72">
        <v>7.8861306127688078</v>
      </c>
      <c r="AL138" s="72">
        <v>7.8861306127688078</v>
      </c>
      <c r="AM138" s="72">
        <v>7.8861306127688078</v>
      </c>
      <c r="AN138" s="72">
        <v>7.8861306127688078</v>
      </c>
      <c r="AO138" s="72">
        <v>7.8861306127688078</v>
      </c>
      <c r="AP138" s="72">
        <v>7.8861306127688078</v>
      </c>
      <c r="AQ138" s="72">
        <v>7.8861306127688078</v>
      </c>
      <c r="AR138" s="72">
        <v>7.8861306127688078</v>
      </c>
      <c r="AS138" s="72">
        <v>7.8861306127688078</v>
      </c>
      <c r="AT138" s="72">
        <v>7.8861306127688078</v>
      </c>
      <c r="AU138" s="72">
        <v>7.8861306127688078</v>
      </c>
      <c r="AV138" s="72">
        <v>7.8861306127688078</v>
      </c>
      <c r="AW138" s="72">
        <v>7.8861306127688078</v>
      </c>
      <c r="AX138" s="72">
        <v>7.8861306127688078</v>
      </c>
      <c r="AY138" s="72">
        <v>7.8861306127688078</v>
      </c>
      <c r="AZ138" s="72">
        <v>7.8861306127688078</v>
      </c>
      <c r="BA138" s="72">
        <v>7.8861306127688078</v>
      </c>
      <c r="BB138" s="72">
        <v>7.925773814241829</v>
      </c>
      <c r="BC138" s="72">
        <v>7.9654170157148503</v>
      </c>
      <c r="BD138" s="72">
        <v>8.0050602171878715</v>
      </c>
      <c r="BE138" s="72">
        <v>8.044703418660891</v>
      </c>
      <c r="BF138" s="72">
        <v>8.0843466201339123</v>
      </c>
      <c r="BG138" s="72">
        <v>8.1239898216069335</v>
      </c>
      <c r="BH138" s="72">
        <v>8.1636330230799548</v>
      </c>
      <c r="BI138" s="72">
        <v>8.2032762245529742</v>
      </c>
      <c r="BJ138" s="72">
        <v>8.2429194260259955</v>
      </c>
      <c r="BK138" s="72">
        <v>8.2825626274990167</v>
      </c>
    </row>
    <row r="139" spans="1:63" s="3" customFormat="1" x14ac:dyDescent="0.25">
      <c r="A139" s="72" t="s">
        <v>14</v>
      </c>
      <c r="B139" s="317" t="s">
        <v>78</v>
      </c>
      <c r="C139" s="16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>
        <v>48.855868876296313</v>
      </c>
      <c r="AI139" s="72">
        <v>48.939652847419588</v>
      </c>
      <c r="AJ139" s="72">
        <v>49.618768866370914</v>
      </c>
      <c r="AK139" s="72">
        <v>50.386157266085505</v>
      </c>
      <c r="AL139" s="72">
        <v>51.246692448952373</v>
      </c>
      <c r="AM139" s="72">
        <v>52.232819655873278</v>
      </c>
      <c r="AN139" s="72">
        <v>52.156022491843203</v>
      </c>
      <c r="AO139" s="72">
        <v>52.100931650951622</v>
      </c>
      <c r="AP139" s="72">
        <v>52.10524758917596</v>
      </c>
      <c r="AQ139" s="72">
        <v>52.195094056819769</v>
      </c>
      <c r="AR139" s="72">
        <v>52.320203779246484</v>
      </c>
      <c r="AS139" s="72">
        <v>52.460317521526832</v>
      </c>
      <c r="AT139" s="72">
        <v>52.607057404554723</v>
      </c>
      <c r="AU139" s="72">
        <v>52.756843789075731</v>
      </c>
      <c r="AV139" s="72">
        <v>52.905487735536838</v>
      </c>
      <c r="AW139" s="72">
        <v>53.05245610617672</v>
      </c>
      <c r="AX139" s="72">
        <v>53.196377975323472</v>
      </c>
      <c r="AY139" s="72">
        <v>53.337024855365115</v>
      </c>
      <c r="AZ139" s="72">
        <v>53.474396746301665</v>
      </c>
      <c r="BA139" s="72">
        <v>53.607351210073162</v>
      </c>
      <c r="BB139" s="72">
        <v>53.736116734291627</v>
      </c>
      <c r="BC139" s="72">
        <v>53.860160181195738</v>
      </c>
      <c r="BD139" s="72">
        <v>53.978872250486901</v>
      </c>
      <c r="BE139" s="72">
        <v>54.093319217687679</v>
      </c>
      <c r="BF139" s="72">
        <v>54.203424920260758</v>
      </c>
      <c r="BG139" s="72">
        <v>54.309494008355443</v>
      </c>
      <c r="BH139" s="72">
        <v>54.411983457195703</v>
      </c>
      <c r="BI139" s="72">
        <v>54.512264192453458</v>
      </c>
      <c r="BJ139" s="72">
        <v>54.609498426218082</v>
      </c>
      <c r="BK139" s="72">
        <v>54.705894872072108</v>
      </c>
    </row>
    <row r="140" spans="1:63" s="2" customFormat="1" x14ac:dyDescent="0.25">
      <c r="A140" s="73" t="s">
        <v>4</v>
      </c>
      <c r="B140" s="318" t="s">
        <v>89</v>
      </c>
      <c r="C140" s="17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>
        <v>268.4783319399661</v>
      </c>
      <c r="AI140" s="73">
        <v>262.33386486538268</v>
      </c>
      <c r="AJ140" s="73">
        <v>256.71593981626711</v>
      </c>
      <c r="AK140" s="73">
        <v>252.8547064292635</v>
      </c>
      <c r="AL140" s="73">
        <v>242.68196711848873</v>
      </c>
      <c r="AM140" s="73">
        <v>233.28514995271897</v>
      </c>
      <c r="AN140" s="73">
        <v>225.13462810646271</v>
      </c>
      <c r="AO140" s="73">
        <v>222.34855001488884</v>
      </c>
      <c r="AP140" s="73">
        <v>222.97436987487913</v>
      </c>
      <c r="AQ140" s="73">
        <v>223.18963691704556</v>
      </c>
      <c r="AR140" s="73">
        <v>217.05498209325538</v>
      </c>
      <c r="AS140" s="73">
        <v>215.43492306594166</v>
      </c>
      <c r="AT140" s="73">
        <v>214.40736274851534</v>
      </c>
      <c r="AU140" s="73">
        <v>213.90117825996876</v>
      </c>
      <c r="AV140" s="73">
        <v>213.85027929831193</v>
      </c>
      <c r="AW140" s="73">
        <v>213.95994201240299</v>
      </c>
      <c r="AX140" s="73">
        <v>210.75587920733392</v>
      </c>
      <c r="AY140" s="73">
        <v>207.86530678606741</v>
      </c>
      <c r="AZ140" s="73">
        <v>205.25337818924035</v>
      </c>
      <c r="BA140" s="73">
        <v>202.88776184421505</v>
      </c>
      <c r="BB140" s="73">
        <v>200.7814995061903</v>
      </c>
      <c r="BC140" s="73">
        <v>198.87046521122886</v>
      </c>
      <c r="BD140" s="73">
        <v>197.13266077822448</v>
      </c>
      <c r="BE140" s="73">
        <v>195.55123450986997</v>
      </c>
      <c r="BF140" s="73">
        <v>194.10996285276593</v>
      </c>
      <c r="BG140" s="73">
        <v>192.79505975960132</v>
      </c>
      <c r="BH140" s="73">
        <v>191.59470111309184</v>
      </c>
      <c r="BI140" s="73">
        <v>190.50020221322507</v>
      </c>
      <c r="BJ140" s="73">
        <v>189.50071478215807</v>
      </c>
      <c r="BK140" s="73">
        <v>188.59130834147692</v>
      </c>
    </row>
    <row r="141" spans="1:63" s="61" customFormat="1" x14ac:dyDescent="0.25">
      <c r="A141" s="58" t="s">
        <v>46</v>
      </c>
      <c r="B141" s="58"/>
      <c r="C141" s="92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3" customFormat="1" x14ac:dyDescent="0.25">
      <c r="A142" s="28" t="s">
        <v>64</v>
      </c>
      <c r="B142" s="16"/>
      <c r="C142" s="16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</row>
    <row r="143" spans="1:63" s="3" customFormat="1" x14ac:dyDescent="0.25">
      <c r="A143" s="72" t="s">
        <v>48</v>
      </c>
      <c r="B143" s="317" t="s">
        <v>78</v>
      </c>
      <c r="C143" s="72">
        <v>-29.275249178376647</v>
      </c>
      <c r="D143" s="72">
        <v>-30.526158152288378</v>
      </c>
      <c r="E143" s="72">
        <v>-35.056948385464075</v>
      </c>
      <c r="F143" s="72">
        <v>-40.129796542074573</v>
      </c>
      <c r="G143" s="72">
        <v>-42.975965881833353</v>
      </c>
      <c r="H143" s="72">
        <v>-52.881184490517164</v>
      </c>
      <c r="I143" s="72">
        <v>-56.947653278712217</v>
      </c>
      <c r="J143" s="72">
        <v>-63.813061672837414</v>
      </c>
      <c r="K143" s="72">
        <v>-72.158470686205817</v>
      </c>
      <c r="L143" s="72">
        <v>-78.341188351478451</v>
      </c>
      <c r="M143" s="72">
        <v>-89.353864413062496</v>
      </c>
      <c r="N143" s="72">
        <v>-94.750851309943613</v>
      </c>
      <c r="O143" s="72">
        <v>-103.79004329177077</v>
      </c>
      <c r="P143" s="72">
        <v>-114.24532501854831</v>
      </c>
      <c r="Q143" s="72">
        <v>-120.4220461066152</v>
      </c>
      <c r="R143" s="72">
        <v>-139.53283084612821</v>
      </c>
      <c r="S143" s="72">
        <v>-146.02989257637694</v>
      </c>
      <c r="T143" s="72">
        <v>-254.3766903273322</v>
      </c>
      <c r="U143" s="72">
        <v>-257.95613532119734</v>
      </c>
      <c r="V143" s="72">
        <v>-270.78659379846266</v>
      </c>
      <c r="W143" s="72">
        <v>-293.28320862576192</v>
      </c>
      <c r="X143" s="72">
        <v>-320.47278807024912</v>
      </c>
      <c r="Y143" s="72">
        <v>-331.42877177339551</v>
      </c>
      <c r="Z143" s="72">
        <v>-349.1103408038573</v>
      </c>
      <c r="AA143" s="72">
        <v>-372.70908898153158</v>
      </c>
      <c r="AB143" s="72">
        <v>-397.63056947950906</v>
      </c>
      <c r="AC143" s="72">
        <v>-421.37229350850288</v>
      </c>
      <c r="AD143" s="72">
        <v>-459.46432879353944</v>
      </c>
      <c r="AE143" s="72">
        <v>-488.70796294203728</v>
      </c>
      <c r="AF143" s="72">
        <v>-489.68982564132403</v>
      </c>
      <c r="AG143" s="72">
        <v>-492.90740182377704</v>
      </c>
      <c r="AH143" s="72">
        <v>-508.96217200365254</v>
      </c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</row>
    <row r="144" spans="1:63" s="3" customFormat="1" x14ac:dyDescent="0.25">
      <c r="A144" s="72" t="s">
        <v>49</v>
      </c>
      <c r="B144" s="317" t="s">
        <v>78</v>
      </c>
      <c r="C144" s="72">
        <v>1990.6143684112997</v>
      </c>
      <c r="D144" s="72">
        <v>1991.4881555373613</v>
      </c>
      <c r="E144" s="72">
        <v>1991.7389827141185</v>
      </c>
      <c r="F144" s="72">
        <v>1992.0143831092089</v>
      </c>
      <c r="G144" s="72">
        <v>1992.3007731403734</v>
      </c>
      <c r="H144" s="72">
        <v>1992.5730320023565</v>
      </c>
      <c r="I144" s="72">
        <v>1992.8269767514719</v>
      </c>
      <c r="J144" s="72">
        <v>1993.1124356154085</v>
      </c>
      <c r="K144" s="72">
        <v>1993.3889047891464</v>
      </c>
      <c r="L144" s="72">
        <v>1993.7127074743123</v>
      </c>
      <c r="M144" s="72">
        <v>1994.0171033734136</v>
      </c>
      <c r="N144" s="72">
        <v>1994.3740549626332</v>
      </c>
      <c r="O144" s="72">
        <v>1994.7375034034592</v>
      </c>
      <c r="P144" s="72">
        <v>1995.1030092210199</v>
      </c>
      <c r="Q144" s="72">
        <v>1995.4386145586714</v>
      </c>
      <c r="R144" s="72">
        <v>1995.8294427645906</v>
      </c>
      <c r="S144" s="72">
        <v>1996.2743134683944</v>
      </c>
      <c r="T144" s="72">
        <v>1996.6742325513421</v>
      </c>
      <c r="U144" s="72">
        <v>1997.127177386541</v>
      </c>
      <c r="V144" s="72">
        <v>1997.6054513949769</v>
      </c>
      <c r="W144" s="72">
        <v>1998.0895603736144</v>
      </c>
      <c r="X144" s="72">
        <v>1998.5722579741798</v>
      </c>
      <c r="Y144" s="72">
        <v>1999.0535484984616</v>
      </c>
      <c r="Z144" s="72">
        <v>1999.5334362286101</v>
      </c>
      <c r="AA144" s="72">
        <v>2000.0119254272583</v>
      </c>
      <c r="AB144" s="72">
        <v>2000.5947303376399</v>
      </c>
      <c r="AC144" s="72">
        <v>2000.7509585170401</v>
      </c>
      <c r="AD144" s="72">
        <v>2001.4390441702435</v>
      </c>
      <c r="AE144" s="72">
        <v>2001.9119814829862</v>
      </c>
      <c r="AF144" s="72">
        <v>2002.383541288737</v>
      </c>
      <c r="AG144" s="72">
        <v>2002.8965633526318</v>
      </c>
      <c r="AH144" s="72">
        <v>2003.3206143158573</v>
      </c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</row>
    <row r="145" spans="1:64" s="3" customFormat="1" x14ac:dyDescent="0.25">
      <c r="A145" s="72" t="s">
        <v>53</v>
      </c>
      <c r="B145" s="317" t="s">
        <v>78</v>
      </c>
      <c r="C145" s="72">
        <v>5420.4580995323122</v>
      </c>
      <c r="D145" s="72">
        <v>5419.1844829235552</v>
      </c>
      <c r="E145" s="72">
        <v>5416.2751624302527</v>
      </c>
      <c r="F145" s="72">
        <v>5415.0207438024845</v>
      </c>
      <c r="G145" s="72">
        <v>5414.1583797023568</v>
      </c>
      <c r="H145" s="72">
        <v>5414.7793380092999</v>
      </c>
      <c r="I145" s="72">
        <v>5413.5800419622301</v>
      </c>
      <c r="J145" s="72">
        <v>5421.0621499861863</v>
      </c>
      <c r="K145" s="72">
        <v>5435.7519617661046</v>
      </c>
      <c r="L145" s="72">
        <v>5454.8073929321317</v>
      </c>
      <c r="M145" s="72">
        <v>5486.2897807374902</v>
      </c>
      <c r="N145" s="72">
        <v>5508.0776186696376</v>
      </c>
      <c r="O145" s="72">
        <v>5540.0376858152777</v>
      </c>
      <c r="P145" s="72">
        <v>5553.3837243566832</v>
      </c>
      <c r="Q145" s="72">
        <v>5564.6493234845702</v>
      </c>
      <c r="R145" s="72">
        <v>5589.3745877800229</v>
      </c>
      <c r="S145" s="72">
        <v>5665.172539411963</v>
      </c>
      <c r="T145" s="72">
        <v>5688.6167318166226</v>
      </c>
      <c r="U145" s="72">
        <v>5741.1998448635277</v>
      </c>
      <c r="V145" s="72">
        <v>5745.5595629153804</v>
      </c>
      <c r="W145" s="72">
        <v>5747.4879143390317</v>
      </c>
      <c r="X145" s="72">
        <v>5749.3436065093938</v>
      </c>
      <c r="Y145" s="72">
        <v>5755.6060559391517</v>
      </c>
      <c r="Z145" s="72">
        <v>5761.1466351849504</v>
      </c>
      <c r="AA145" s="72">
        <v>5765.931398363562</v>
      </c>
      <c r="AB145" s="72">
        <v>5768.6722700974206</v>
      </c>
      <c r="AC145" s="72">
        <v>5765.095619406904</v>
      </c>
      <c r="AD145" s="72">
        <v>5764.4829991899542</v>
      </c>
      <c r="AE145" s="72">
        <v>5768.7058397189758</v>
      </c>
      <c r="AF145" s="72">
        <v>5772.2569012709519</v>
      </c>
      <c r="AG145" s="72">
        <v>5775.9869231195389</v>
      </c>
      <c r="AH145" s="72">
        <v>5773.5812002865287</v>
      </c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</row>
    <row r="146" spans="1:64" s="3" customFormat="1" x14ac:dyDescent="0.25">
      <c r="A146" s="72" t="s">
        <v>50</v>
      </c>
      <c r="B146" s="317" t="s">
        <v>78</v>
      </c>
      <c r="C146" s="72">
        <v>2205.9674638287825</v>
      </c>
      <c r="D146" s="72">
        <v>2215.461827056225</v>
      </c>
      <c r="E146" s="72">
        <v>2214.695594121521</v>
      </c>
      <c r="F146" s="72">
        <v>2213.945585186817</v>
      </c>
      <c r="G146" s="72">
        <v>2212.6682851392497</v>
      </c>
      <c r="H146" s="72">
        <v>2210.86303722309</v>
      </c>
      <c r="I146" s="72">
        <v>2212.8900856959931</v>
      </c>
      <c r="J146" s="72">
        <v>2210.0354240864558</v>
      </c>
      <c r="K146" s="72">
        <v>2206.0102294443932</v>
      </c>
      <c r="L146" s="72">
        <v>2201.1806516500237</v>
      </c>
      <c r="M146" s="72">
        <v>2194.649788960352</v>
      </c>
      <c r="N146" s="72">
        <v>2190.5606057450441</v>
      </c>
      <c r="O146" s="72">
        <v>2184.6461710115682</v>
      </c>
      <c r="P146" s="72">
        <v>2181.0021829543807</v>
      </c>
      <c r="Q146" s="72">
        <v>2177.070726274329</v>
      </c>
      <c r="R146" s="72">
        <v>2171.5498986989737</v>
      </c>
      <c r="S146" s="72">
        <v>2163.9757158569109</v>
      </c>
      <c r="T146" s="72">
        <v>2152.956292063137</v>
      </c>
      <c r="U146" s="72">
        <v>2143.9382497118049</v>
      </c>
      <c r="V146" s="72">
        <v>2142.2963046772447</v>
      </c>
      <c r="W146" s="72">
        <v>2140.292497768357</v>
      </c>
      <c r="X146" s="72">
        <v>2138.3378793480033</v>
      </c>
      <c r="Y146" s="72">
        <v>2136.2262196833826</v>
      </c>
      <c r="Z146" s="72">
        <v>2134.1532393520947</v>
      </c>
      <c r="AA146" s="72">
        <v>2132.4136618601106</v>
      </c>
      <c r="AB146" s="72">
        <v>2130.5106922266232</v>
      </c>
      <c r="AC146" s="72">
        <v>2128.3404935610406</v>
      </c>
      <c r="AD146" s="72">
        <v>2126.2404962543123</v>
      </c>
      <c r="AE146" s="72">
        <v>2124.1416394110211</v>
      </c>
      <c r="AF146" s="72">
        <v>2121.6870048186456</v>
      </c>
      <c r="AG146" s="72">
        <v>2120.9358696996469</v>
      </c>
      <c r="AH146" s="72">
        <v>2121.0963026676436</v>
      </c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</row>
    <row r="147" spans="1:64" s="3" customFormat="1" x14ac:dyDescent="0.25">
      <c r="A147" s="72" t="s">
        <v>52</v>
      </c>
      <c r="B147" s="317" t="s">
        <v>78</v>
      </c>
      <c r="C147" s="72">
        <v>21.835770299330552</v>
      </c>
      <c r="D147" s="72">
        <v>21.827266329084281</v>
      </c>
      <c r="E147" s="72">
        <v>21.827266329084281</v>
      </c>
      <c r="F147" s="72">
        <v>21.827266329084281</v>
      </c>
      <c r="G147" s="72">
        <v>21.827266329084281</v>
      </c>
      <c r="H147" s="72">
        <v>21.827266329084281</v>
      </c>
      <c r="I147" s="72">
        <v>21.827266329084281</v>
      </c>
      <c r="J147" s="72">
        <v>21.827266329084281</v>
      </c>
      <c r="K147" s="72">
        <v>21.827266329084281</v>
      </c>
      <c r="L147" s="72">
        <v>21.82155565043573</v>
      </c>
      <c r="M147" s="72">
        <v>18.207144161001271</v>
      </c>
      <c r="N147" s="72">
        <v>18.2011079451966</v>
      </c>
      <c r="O147" s="72">
        <v>18.2011079451966</v>
      </c>
      <c r="P147" s="72">
        <v>18.2011079451966</v>
      </c>
      <c r="Q147" s="72">
        <v>18.094230385927982</v>
      </c>
      <c r="R147" s="72">
        <v>18.115395076746129</v>
      </c>
      <c r="S147" s="72">
        <v>18.893806656693961</v>
      </c>
      <c r="T147" s="72">
        <v>18.157724458382539</v>
      </c>
      <c r="U147" s="72">
        <v>18.285766708469311</v>
      </c>
      <c r="V147" s="72">
        <v>18.28080155089399</v>
      </c>
      <c r="W147" s="72">
        <v>3.68179622561924</v>
      </c>
      <c r="X147" s="72">
        <v>3.6913860305458401</v>
      </c>
      <c r="Y147" s="72">
        <v>3.7106871532377599</v>
      </c>
      <c r="Z147" s="72">
        <v>3.8451590730965899</v>
      </c>
      <c r="AA147" s="72">
        <v>3.5485870651810401</v>
      </c>
      <c r="AB147" s="72">
        <v>3.7402735034151</v>
      </c>
      <c r="AC147" s="72">
        <v>3.7322246503011502</v>
      </c>
      <c r="AD147" s="72">
        <v>3.7235264700331898</v>
      </c>
      <c r="AE147" s="72">
        <v>3.73353257042216</v>
      </c>
      <c r="AF147" s="72">
        <v>3.7363271815979298</v>
      </c>
      <c r="AG147" s="72">
        <v>13.90934919655686</v>
      </c>
      <c r="AH147" s="72">
        <v>8.8084032123708891</v>
      </c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</row>
    <row r="148" spans="1:64" s="3" customFormat="1" x14ac:dyDescent="0.25">
      <c r="A148" s="72" t="s">
        <v>51</v>
      </c>
      <c r="B148" s="317" t="s">
        <v>78</v>
      </c>
      <c r="C148" s="72">
        <v>0</v>
      </c>
      <c r="D148" s="72">
        <v>0</v>
      </c>
      <c r="E148" s="72">
        <v>0</v>
      </c>
      <c r="F148" s="72">
        <v>0</v>
      </c>
      <c r="G148" s="72">
        <v>0</v>
      </c>
      <c r="H148" s="72">
        <v>0</v>
      </c>
      <c r="I148" s="72">
        <v>5.1879785421000003E-4</v>
      </c>
      <c r="J148" s="72">
        <v>-7.2899714048400002E-3</v>
      </c>
      <c r="K148" s="72">
        <v>3.4118470721400001E-3</v>
      </c>
      <c r="L148" s="72">
        <v>4.3501897029E-4</v>
      </c>
      <c r="M148" s="72">
        <v>3.1701310118699999E-3</v>
      </c>
      <c r="N148" s="72">
        <v>2.2765598586700002E-3</v>
      </c>
      <c r="O148" s="72">
        <v>-1.1768500439700001E-3</v>
      </c>
      <c r="P148" s="72">
        <v>4.2590022112000002E-4</v>
      </c>
      <c r="Q148" s="72">
        <v>-2.4757687655999999E-4</v>
      </c>
      <c r="R148" s="72">
        <v>3.0829052255900002E-3</v>
      </c>
      <c r="S148" s="72">
        <v>2.6067479256699998E-3</v>
      </c>
      <c r="T148" s="72">
        <v>-1.4903911981870001E-2</v>
      </c>
      <c r="U148" s="72">
        <v>-9.6232144524799994E-3</v>
      </c>
      <c r="V148" s="72">
        <v>-3.0219679527930001E-2</v>
      </c>
      <c r="W148" s="72">
        <v>-3.2620154588120003E-2</v>
      </c>
      <c r="X148" s="72">
        <v>-6.0580887780179997E-2</v>
      </c>
      <c r="Y148" s="72">
        <v>-6.65430321533E-2</v>
      </c>
      <c r="Z148" s="72">
        <v>-6.5238163880020003E-2</v>
      </c>
      <c r="AA148" s="72">
        <v>-0.12415273687563</v>
      </c>
      <c r="AB148" s="72">
        <v>-3.8244932939009997E-2</v>
      </c>
      <c r="AC148" s="72">
        <v>-9.436319945853E-2</v>
      </c>
      <c r="AD148" s="72">
        <v>-0.15021242781801</v>
      </c>
      <c r="AE148" s="72">
        <v>-7.7096118319270004E-2</v>
      </c>
      <c r="AF148" s="72">
        <v>-4.0665224121660001E-2</v>
      </c>
      <c r="AG148" s="72">
        <v>-4.0699210697630002E-2</v>
      </c>
      <c r="AH148" s="72">
        <v>-1.412751265272E-2</v>
      </c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</row>
    <row r="149" spans="1:64" s="2" customFormat="1" x14ac:dyDescent="0.25">
      <c r="A149" s="73" t="s">
        <v>4</v>
      </c>
      <c r="B149" s="318" t="s">
        <v>89</v>
      </c>
      <c r="C149" s="73">
        <v>9609.6004528933481</v>
      </c>
      <c r="D149" s="73">
        <v>9617.4355736939378</v>
      </c>
      <c r="E149" s="73">
        <v>9609.4800572095119</v>
      </c>
      <c r="F149" s="73">
        <v>9602.6781818855197</v>
      </c>
      <c r="G149" s="73">
        <v>9597.9787384292322</v>
      </c>
      <c r="H149" s="73">
        <v>9587.1614890733144</v>
      </c>
      <c r="I149" s="73">
        <v>9584.1772362579231</v>
      </c>
      <c r="J149" s="73">
        <v>9582.2169243728931</v>
      </c>
      <c r="K149" s="73">
        <v>9584.8233034895948</v>
      </c>
      <c r="L149" s="73">
        <v>9593.181554374396</v>
      </c>
      <c r="M149" s="73">
        <v>9603.8131229502069</v>
      </c>
      <c r="N149" s="73">
        <v>9616.464812572427</v>
      </c>
      <c r="O149" s="73">
        <v>9633.8312480336863</v>
      </c>
      <c r="P149" s="73">
        <v>9633.4451253589541</v>
      </c>
      <c r="Q149" s="73">
        <v>9634.8306010200067</v>
      </c>
      <c r="R149" s="73">
        <v>9635.3395763794288</v>
      </c>
      <c r="S149" s="73">
        <v>9698.2890895655109</v>
      </c>
      <c r="T149" s="73">
        <v>9602.0133866501692</v>
      </c>
      <c r="U149" s="73">
        <v>9642.5852801346937</v>
      </c>
      <c r="V149" s="73">
        <v>9632.9253070605064</v>
      </c>
      <c r="W149" s="73">
        <v>9596.2359399262714</v>
      </c>
      <c r="X149" s="73">
        <v>9569.411760904095</v>
      </c>
      <c r="Y149" s="73">
        <v>9563.1011964686841</v>
      </c>
      <c r="Z149" s="73">
        <v>9549.5028908710137</v>
      </c>
      <c r="AA149" s="73">
        <v>9529.0723309977056</v>
      </c>
      <c r="AB149" s="73">
        <v>9505.8491517526509</v>
      </c>
      <c r="AC149" s="73">
        <v>9476.4526394273234</v>
      </c>
      <c r="AD149" s="73">
        <v>9436.2715248631866</v>
      </c>
      <c r="AE149" s="73">
        <v>9409.7079341230492</v>
      </c>
      <c r="AF149" s="73">
        <v>9410.3332836944865</v>
      </c>
      <c r="AG149" s="73">
        <v>9420.7806043339006</v>
      </c>
      <c r="AH149" s="73">
        <v>9397.8302209660942</v>
      </c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</row>
    <row r="150" spans="1:64" s="3" customFormat="1" x14ac:dyDescent="0.25">
      <c r="A150" s="28" t="s">
        <v>170</v>
      </c>
      <c r="B150" s="16"/>
      <c r="C150" s="16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</row>
    <row r="151" spans="1:64" s="3" customFormat="1" x14ac:dyDescent="0.25">
      <c r="A151" s="72" t="s">
        <v>48</v>
      </c>
      <c r="B151" s="317" t="s">
        <v>78</v>
      </c>
      <c r="C151" s="16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>
        <v>-508.96217200365254</v>
      </c>
      <c r="AI151" s="72">
        <v>-519.77639262511298</v>
      </c>
      <c r="AJ151" s="72">
        <v>-534.93105979401844</v>
      </c>
      <c r="AK151" s="72">
        <v>-549.55600095933562</v>
      </c>
      <c r="AL151" s="72">
        <v>-558.87178226393087</v>
      </c>
      <c r="AM151" s="72">
        <v>-570.94633972946269</v>
      </c>
      <c r="AN151" s="72">
        <v>-584.11611700013668</v>
      </c>
      <c r="AO151" s="72">
        <v>-594.52163451307388</v>
      </c>
      <c r="AP151" s="72">
        <v>-607.23509168589851</v>
      </c>
      <c r="AQ151" s="72">
        <v>-615.46329081615545</v>
      </c>
      <c r="AR151" s="72">
        <v>-627.71148482352919</v>
      </c>
      <c r="AS151" s="72">
        <v>-638.29702220703359</v>
      </c>
      <c r="AT151" s="72">
        <v>-653.85560249496359</v>
      </c>
      <c r="AU151" s="72">
        <v>-666.37375705541933</v>
      </c>
      <c r="AV151" s="72">
        <v>-674.56828554089816</v>
      </c>
      <c r="AW151" s="72">
        <v>-689.97174453118384</v>
      </c>
      <c r="AX151" s="72">
        <v>-703.49167393761286</v>
      </c>
      <c r="AY151" s="72">
        <v>-715.3689585057964</v>
      </c>
      <c r="AZ151" s="72">
        <v>-729.23818522579154</v>
      </c>
      <c r="BA151" s="72">
        <v>-739.95032540674606</v>
      </c>
      <c r="BB151" s="72">
        <v>-753.60018385733667</v>
      </c>
      <c r="BC151" s="72">
        <v>-763.8432637686775</v>
      </c>
      <c r="BD151" s="72">
        <v>-776.69002738581378</v>
      </c>
      <c r="BE151" s="72">
        <v>-796.3270530077873</v>
      </c>
      <c r="BF151" s="72">
        <v>-804.08172455188924</v>
      </c>
      <c r="BG151" s="72">
        <v>-824.17860432844259</v>
      </c>
      <c r="BH151" s="72">
        <v>-842.60990785743036</v>
      </c>
      <c r="BI151" s="72">
        <v>-855.573290517327</v>
      </c>
      <c r="BJ151" s="72">
        <v>-869.24245643735208</v>
      </c>
      <c r="BK151" s="72">
        <v>-883.03267594426313</v>
      </c>
    </row>
    <row r="152" spans="1:64" s="3" customFormat="1" x14ac:dyDescent="0.25">
      <c r="A152" s="72" t="s">
        <v>49</v>
      </c>
      <c r="B152" s="317" t="s">
        <v>78</v>
      </c>
      <c r="C152" s="16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>
        <v>2003.3206143158573</v>
      </c>
      <c r="AI152" s="72">
        <v>2003.7876801438588</v>
      </c>
      <c r="AJ152" s="72">
        <v>2004.2533848028093</v>
      </c>
      <c r="AK152" s="72">
        <v>2004.717732366955</v>
      </c>
      <c r="AL152" s="72">
        <v>2005.1807268922762</v>
      </c>
      <c r="AM152" s="72">
        <v>2005.6423724165982</v>
      </c>
      <c r="AN152" s="72">
        <v>2006.1026729596974</v>
      </c>
      <c r="AO152" s="72">
        <v>2006.5616325234114</v>
      </c>
      <c r="AP152" s="72">
        <v>2007.0192550917423</v>
      </c>
      <c r="AQ152" s="72">
        <v>2007.4755446309646</v>
      </c>
      <c r="AR152" s="72">
        <v>2007.930505089729</v>
      </c>
      <c r="AS152" s="72">
        <v>2008.3841403991676</v>
      </c>
      <c r="AT152" s="72">
        <v>2008.8364544729982</v>
      </c>
      <c r="AU152" s="72">
        <v>2009.2874512076241</v>
      </c>
      <c r="AV152" s="72">
        <v>2010.1055535589062</v>
      </c>
      <c r="AW152" s="72">
        <v>2010.5539272355954</v>
      </c>
      <c r="AX152" s="72">
        <v>2011.000995159432</v>
      </c>
      <c r="AY152" s="72">
        <v>2011.4467611585833</v>
      </c>
      <c r="AZ152" s="72">
        <v>2011.8912290444041</v>
      </c>
      <c r="BA152" s="72">
        <v>2012.3344026115369</v>
      </c>
      <c r="BB152" s="72">
        <v>2012.7762856380109</v>
      </c>
      <c r="BC152" s="72">
        <v>2013.2168818853386</v>
      </c>
      <c r="BD152" s="72">
        <v>2013.6561950986079</v>
      </c>
      <c r="BE152" s="72">
        <v>2014.0942290065836</v>
      </c>
      <c r="BF152" s="72">
        <v>2014.5309873217989</v>
      </c>
      <c r="BG152" s="72">
        <v>2014.9664737406476</v>
      </c>
      <c r="BH152" s="72">
        <v>2015.4006919434828</v>
      </c>
      <c r="BI152" s="72">
        <v>2015.8336455947037</v>
      </c>
      <c r="BJ152" s="72">
        <v>2016.2653383428519</v>
      </c>
      <c r="BK152" s="72">
        <v>2016.6957738207016</v>
      </c>
    </row>
    <row r="153" spans="1:64" s="3" customFormat="1" x14ac:dyDescent="0.25">
      <c r="A153" s="72" t="s">
        <v>53</v>
      </c>
      <c r="B153" s="317" t="s">
        <v>78</v>
      </c>
      <c r="C153" s="16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>
        <v>5773.5812002865287</v>
      </c>
      <c r="AI153" s="72">
        <v>5754.3385522095386</v>
      </c>
      <c r="AJ153" s="72">
        <v>5736.2169028807275</v>
      </c>
      <c r="AK153" s="72">
        <v>5717.8315095333055</v>
      </c>
      <c r="AL153" s="72">
        <v>5699.2590025420895</v>
      </c>
      <c r="AM153" s="72">
        <v>5681.1890789618255</v>
      </c>
      <c r="AN153" s="72">
        <v>5662.4583025270886</v>
      </c>
      <c r="AO153" s="72">
        <v>5645.421403652218</v>
      </c>
      <c r="AP153" s="72">
        <v>5628.7469100978988</v>
      </c>
      <c r="AQ153" s="72">
        <v>5610.6154043044335</v>
      </c>
      <c r="AR153" s="72">
        <v>5594.6781133916338</v>
      </c>
      <c r="AS153" s="72">
        <v>5578.6314364921191</v>
      </c>
      <c r="AT153" s="72">
        <v>5563.3999867512048</v>
      </c>
      <c r="AU153" s="72">
        <v>5551.8033803268409</v>
      </c>
      <c r="AV153" s="72">
        <v>5545.8774833895504</v>
      </c>
      <c r="AW153" s="72">
        <v>5545.9608731223325</v>
      </c>
      <c r="AX153" s="72">
        <v>5546.0565007206023</v>
      </c>
      <c r="AY153" s="72">
        <v>5578.5357463921191</v>
      </c>
      <c r="AZ153" s="72">
        <v>5577.7343603569043</v>
      </c>
      <c r="BA153" s="72">
        <v>5577.5559875511153</v>
      </c>
      <c r="BB153" s="72">
        <v>5577.6835362521479</v>
      </c>
      <c r="BC153" s="72">
        <v>5570.4274279916926</v>
      </c>
      <c r="BD153" s="72">
        <v>5561.5982760277147</v>
      </c>
      <c r="BE153" s="72">
        <v>5550.8489286405165</v>
      </c>
      <c r="BF153" s="72">
        <v>5541.0255451222311</v>
      </c>
      <c r="BG153" s="72">
        <v>5532.2037807767865</v>
      </c>
      <c r="BH153" s="72">
        <v>5523.1158389198044</v>
      </c>
      <c r="BI153" s="72">
        <v>5513.6269118785585</v>
      </c>
      <c r="BJ153" s="72">
        <v>5504.8008069918887</v>
      </c>
      <c r="BK153" s="72">
        <v>5479.2462763101485</v>
      </c>
    </row>
    <row r="154" spans="1:64" s="3" customFormat="1" x14ac:dyDescent="0.25">
      <c r="A154" s="72" t="s">
        <v>50</v>
      </c>
      <c r="B154" s="317" t="s">
        <v>78</v>
      </c>
      <c r="C154" s="16"/>
      <c r="D154" s="73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>
        <v>2121.0963026676436</v>
      </c>
      <c r="AI154" s="72">
        <v>2121.226964295684</v>
      </c>
      <c r="AJ154" s="72">
        <v>2121.0184925903955</v>
      </c>
      <c r="AK154" s="72">
        <v>2121.0270662184412</v>
      </c>
      <c r="AL154" s="72">
        <v>2120.7711158464863</v>
      </c>
      <c r="AM154" s="72">
        <v>2120.6813408078642</v>
      </c>
      <c r="AN154" s="72">
        <v>2120.5915657692431</v>
      </c>
      <c r="AO154" s="72">
        <v>2120.773097397288</v>
      </c>
      <c r="AP154" s="72">
        <v>2120.5408863586654</v>
      </c>
      <c r="AQ154" s="72">
        <v>2120.3814493200452</v>
      </c>
      <c r="AR154" s="72">
        <v>2120.2102822814227</v>
      </c>
      <c r="AS154" s="72">
        <v>2120.1645945761347</v>
      </c>
      <c r="AT154" s="72">
        <v>2119.9934275375135</v>
      </c>
      <c r="AU154" s="72">
        <v>2119.9409571655588</v>
      </c>
      <c r="AV154" s="72">
        <v>2120.0553403936028</v>
      </c>
      <c r="AW154" s="72">
        <v>2119.8608989966492</v>
      </c>
      <c r="AX154" s="72">
        <v>2119.7324627580274</v>
      </c>
      <c r="AY154" s="72">
        <v>2120.0465955194059</v>
      </c>
      <c r="AZ154" s="72">
        <v>2120.3666292007833</v>
      </c>
      <c r="BA154" s="72">
        <v>2119.8477148421621</v>
      </c>
      <c r="BB154" s="72">
        <v>2121.360683936874</v>
      </c>
      <c r="BC154" s="72">
        <v>2121.2709088982529</v>
      </c>
      <c r="BD154" s="72">
        <v>2121.1811338596303</v>
      </c>
      <c r="BE154" s="72">
        <v>2121.0913588210096</v>
      </c>
      <c r="BF154" s="72">
        <v>2121.0015837823876</v>
      </c>
      <c r="BG154" s="72">
        <v>2120.911808743766</v>
      </c>
      <c r="BH154" s="72">
        <v>2120.8220337051443</v>
      </c>
      <c r="BI154" s="72">
        <v>2120.7322586665232</v>
      </c>
      <c r="BJ154" s="72">
        <v>2120.6424836279016</v>
      </c>
      <c r="BK154" s="72">
        <v>2120.5527085892791</v>
      </c>
    </row>
    <row r="155" spans="1:64" s="3" customFormat="1" x14ac:dyDescent="0.25">
      <c r="A155" s="72" t="s">
        <v>52</v>
      </c>
      <c r="B155" s="317" t="s">
        <v>78</v>
      </c>
      <c r="C155" s="16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>
        <v>8.8084032123708891</v>
      </c>
      <c r="AI155" s="72">
        <v>12.138750798794012</v>
      </c>
      <c r="AJ155" s="72">
        <v>12.282041906233019</v>
      </c>
      <c r="AK155" s="72">
        <v>12.480917368696765</v>
      </c>
      <c r="AL155" s="72">
        <v>12.402624367268805</v>
      </c>
      <c r="AM155" s="72">
        <v>12.353839109866671</v>
      </c>
      <c r="AN155" s="72">
        <v>12.128407294274474</v>
      </c>
      <c r="AO155" s="72">
        <v>11.994529937822493</v>
      </c>
      <c r="AP155" s="72">
        <v>12.137821045261505</v>
      </c>
      <c r="AQ155" s="72">
        <v>12.281112152700279</v>
      </c>
      <c r="AR155" s="72">
        <v>12.501946866531494</v>
      </c>
      <c r="AS155" s="72">
        <v>12.258570857678206</v>
      </c>
      <c r="AT155" s="72">
        <v>12.411469137590348</v>
      </c>
      <c r="AU155" s="72">
        <v>12.672616848999036</v>
      </c>
      <c r="AV155" s="72">
        <v>12.660704690199912</v>
      </c>
      <c r="AW155" s="72">
        <v>12.701340811012376</v>
      </c>
      <c r="AX155" s="72">
        <v>12.847815248317845</v>
      </c>
      <c r="AY155" s="72">
        <v>12.975232848746382</v>
      </c>
      <c r="AZ155" s="72">
        <v>13.140932558594303</v>
      </c>
      <c r="BA155" s="72">
        <v>13.270135248758338</v>
      </c>
      <c r="BB155" s="72">
        <v>13.65751178361298</v>
      </c>
      <c r="BC155" s="72">
        <v>12.911405941804778</v>
      </c>
      <c r="BD155" s="72">
        <v>12.911405941804778</v>
      </c>
      <c r="BE155" s="72">
        <v>12.911405941804778</v>
      </c>
      <c r="BF155" s="72">
        <v>12.911405941804778</v>
      </c>
      <c r="BG155" s="72">
        <v>12.911405941804778</v>
      </c>
      <c r="BH155" s="72">
        <v>12.911405941804778</v>
      </c>
      <c r="BI155" s="72">
        <v>12.911405941804778</v>
      </c>
      <c r="BJ155" s="72">
        <v>12.911405941804778</v>
      </c>
      <c r="BK155" s="72">
        <v>12.911405941804782</v>
      </c>
    </row>
    <row r="156" spans="1:64" s="3" customFormat="1" x14ac:dyDescent="0.25">
      <c r="A156" s="72" t="s">
        <v>51</v>
      </c>
      <c r="B156" s="317" t="s">
        <v>78</v>
      </c>
      <c r="C156" s="16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>
        <v>-1.412751265272E-2</v>
      </c>
      <c r="AI156" s="72">
        <v>-0.11493795105630054</v>
      </c>
      <c r="AJ156" s="72">
        <v>-0.11341988201140912</v>
      </c>
      <c r="AK156" s="72">
        <v>-0.10818424660133981</v>
      </c>
      <c r="AL156" s="72">
        <v>-0.11107934099362932</v>
      </c>
      <c r="AM156" s="72">
        <v>-0.11728512112801591</v>
      </c>
      <c r="AN156" s="72">
        <v>-0.15649501635244015</v>
      </c>
      <c r="AO156" s="72">
        <v>-0.23082149401356047</v>
      </c>
      <c r="AP156" s="72">
        <v>-0.2488128384497231</v>
      </c>
      <c r="AQ156" s="72">
        <v>-0.28156593253535156</v>
      </c>
      <c r="AR156" s="72">
        <v>-0.29639827483728437</v>
      </c>
      <c r="AS156" s="72">
        <v>-0.33416672386396939</v>
      </c>
      <c r="AT156" s="72">
        <v>-0.2813044714656126</v>
      </c>
      <c r="AU156" s="72">
        <v>-0.274256302839543</v>
      </c>
      <c r="AV156" s="72">
        <v>-0.29490052754588675</v>
      </c>
      <c r="AW156" s="72">
        <v>-0.27104837106633961</v>
      </c>
      <c r="AX156" s="72">
        <v>-0.2482314970809574</v>
      </c>
      <c r="AY156" s="72">
        <v>-0.26840001215196474</v>
      </c>
      <c r="AZ156" s="72">
        <v>-0.27971496879489599</v>
      </c>
      <c r="BA156" s="72">
        <v>-0.26825262122700316</v>
      </c>
      <c r="BB156" s="72">
        <v>-0.29391842981573185</v>
      </c>
      <c r="BC156" s="72">
        <v>-0.29983728159642009</v>
      </c>
      <c r="BD156" s="72">
        <v>-0.28841597916934369</v>
      </c>
      <c r="BE156" s="72">
        <v>-0.25716756448266476</v>
      </c>
      <c r="BF156" s="72">
        <v>-0.25321677345498167</v>
      </c>
      <c r="BG156" s="72">
        <v>-0.24148590249013643</v>
      </c>
      <c r="BH156" s="72">
        <v>-0.19992255011723967</v>
      </c>
      <c r="BI156" s="72">
        <v>-0.19529914545994251</v>
      </c>
      <c r="BJ156" s="72">
        <v>-0.26811169980629251</v>
      </c>
      <c r="BK156" s="72">
        <v>-0.27907958268016847</v>
      </c>
    </row>
    <row r="157" spans="1:64" s="2" customFormat="1" x14ac:dyDescent="0.25">
      <c r="A157" s="73" t="s">
        <v>4</v>
      </c>
      <c r="B157" s="318" t="s">
        <v>89</v>
      </c>
      <c r="C157" s="17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>
        <v>9397.8302209660942</v>
      </c>
      <c r="AI157" s="73">
        <v>9371.6006168717067</v>
      </c>
      <c r="AJ157" s="73">
        <v>9338.7263425041365</v>
      </c>
      <c r="AK157" s="73">
        <v>9306.3930402814622</v>
      </c>
      <c r="AL157" s="73">
        <v>9278.6306080431968</v>
      </c>
      <c r="AM157" s="73">
        <v>9248.8030064455616</v>
      </c>
      <c r="AN157" s="73">
        <v>9217.008336533816</v>
      </c>
      <c r="AO157" s="73">
        <v>9189.9982075036532</v>
      </c>
      <c r="AP157" s="73">
        <v>9160.9609680692192</v>
      </c>
      <c r="AQ157" s="73">
        <v>9135.0086536594536</v>
      </c>
      <c r="AR157" s="73">
        <v>9107.3129645309509</v>
      </c>
      <c r="AS157" s="73">
        <v>9080.8075533942028</v>
      </c>
      <c r="AT157" s="73">
        <v>9050.5044309328787</v>
      </c>
      <c r="AU157" s="73">
        <v>9027.0563921907651</v>
      </c>
      <c r="AV157" s="73">
        <v>9013.8358959638153</v>
      </c>
      <c r="AW157" s="73">
        <v>8998.8342472633376</v>
      </c>
      <c r="AX157" s="73">
        <v>8985.8978684516878</v>
      </c>
      <c r="AY157" s="73">
        <v>9007.3669774009068</v>
      </c>
      <c r="AZ157" s="73">
        <v>8993.6152509661006</v>
      </c>
      <c r="BA157" s="73">
        <v>8982.7896622255994</v>
      </c>
      <c r="BB157" s="73">
        <v>8971.5839153234938</v>
      </c>
      <c r="BC157" s="73">
        <v>8953.6835236668139</v>
      </c>
      <c r="BD157" s="73">
        <v>8932.368567562773</v>
      </c>
      <c r="BE157" s="73">
        <v>8902.3617018376444</v>
      </c>
      <c r="BF157" s="73">
        <v>8885.1345808428778</v>
      </c>
      <c r="BG157" s="73">
        <v>8856.5733789720707</v>
      </c>
      <c r="BH157" s="73">
        <v>8829.4401401026898</v>
      </c>
      <c r="BI157" s="73">
        <v>8807.3356324188026</v>
      </c>
      <c r="BJ157" s="73">
        <v>8785.1094667672878</v>
      </c>
      <c r="BK157" s="73">
        <v>8746.0944091349902</v>
      </c>
    </row>
    <row r="158" spans="1:64" s="3" customFormat="1" x14ac:dyDescent="0.25">
      <c r="A158" s="28" t="s">
        <v>171</v>
      </c>
      <c r="B158" s="28"/>
      <c r="C158" s="16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</row>
    <row r="159" spans="1:64" s="3" customFormat="1" x14ac:dyDescent="0.25">
      <c r="A159" s="72" t="s">
        <v>48</v>
      </c>
      <c r="B159" s="317" t="s">
        <v>78</v>
      </c>
      <c r="C159" s="16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>
        <v>-508.96217200365254</v>
      </c>
      <c r="AI159" s="72">
        <v>-519.77639262511286</v>
      </c>
      <c r="AJ159" s="72">
        <v>-534.93105979401844</v>
      </c>
      <c r="AK159" s="72">
        <v>-549.55600095933562</v>
      </c>
      <c r="AL159" s="72">
        <v>-558.87178226393087</v>
      </c>
      <c r="AM159" s="72">
        <v>-572.36352428976011</v>
      </c>
      <c r="AN159" s="72">
        <v>-588.77258055539903</v>
      </c>
      <c r="AO159" s="72">
        <v>-604.23947149796936</v>
      </c>
      <c r="AP159" s="72">
        <v>-622.0143021004269</v>
      </c>
      <c r="AQ159" s="72">
        <v>-635.30387466031675</v>
      </c>
      <c r="AR159" s="72">
        <v>-654.022526867995</v>
      </c>
      <c r="AS159" s="72">
        <v>-673.04406362618943</v>
      </c>
      <c r="AT159" s="72">
        <v>-699.22874434326206</v>
      </c>
      <c r="AU159" s="72">
        <v>-723.00563608512641</v>
      </c>
      <c r="AV159" s="72">
        <v>-743.16281213032755</v>
      </c>
      <c r="AW159" s="72">
        <v>-771.30949732337024</v>
      </c>
      <c r="AX159" s="72">
        <v>-798.4346790880445</v>
      </c>
      <c r="AY159" s="72">
        <v>-824.86444456207744</v>
      </c>
      <c r="AZ159" s="72">
        <v>-854.3208159436623</v>
      </c>
      <c r="BA159" s="72">
        <v>-881.74233139576779</v>
      </c>
      <c r="BB159" s="72">
        <v>-913.30875394129646</v>
      </c>
      <c r="BC159" s="72">
        <v>-942.75453684214892</v>
      </c>
      <c r="BD159" s="72">
        <v>-976.1590670369776</v>
      </c>
      <c r="BE159" s="72">
        <v>-1017.7633122174825</v>
      </c>
      <c r="BF159" s="72">
        <v>-1048.9297337106277</v>
      </c>
      <c r="BG159" s="72">
        <v>-1093.893948781654</v>
      </c>
      <c r="BH159" s="72">
        <v>-1138.6309890704438</v>
      </c>
      <c r="BI159" s="72">
        <v>-1179.0512568025856</v>
      </c>
      <c r="BJ159" s="72">
        <v>-1221.2370734154949</v>
      </c>
      <c r="BK159" s="72">
        <v>-1264.4593984898495</v>
      </c>
      <c r="BL159" s="72"/>
    </row>
    <row r="160" spans="1:64" s="3" customFormat="1" x14ac:dyDescent="0.25">
      <c r="A160" s="72" t="s">
        <v>49</v>
      </c>
      <c r="B160" s="317" t="s">
        <v>78</v>
      </c>
      <c r="C160" s="16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>
        <v>2003.3206143158573</v>
      </c>
      <c r="AI160" s="72">
        <v>2003.7876801438588</v>
      </c>
      <c r="AJ160" s="72">
        <v>2004.2533848028093</v>
      </c>
      <c r="AK160" s="72">
        <v>2004.717732366955</v>
      </c>
      <c r="AL160" s="72">
        <v>2005.1807268922762</v>
      </c>
      <c r="AM160" s="72">
        <v>2005.6423724165982</v>
      </c>
      <c r="AN160" s="72">
        <v>2006.1026729596974</v>
      </c>
      <c r="AO160" s="72">
        <v>2006.5616325234114</v>
      </c>
      <c r="AP160" s="72">
        <v>2007.0192550917423</v>
      </c>
      <c r="AQ160" s="72">
        <v>2007.4755446309646</v>
      </c>
      <c r="AR160" s="72">
        <v>2007.930505089729</v>
      </c>
      <c r="AS160" s="72">
        <v>2008.3841403991676</v>
      </c>
      <c r="AT160" s="72">
        <v>2008.8364544729982</v>
      </c>
      <c r="AU160" s="72">
        <v>2009.2874512076241</v>
      </c>
      <c r="AV160" s="72">
        <v>2010.1055535589062</v>
      </c>
      <c r="AW160" s="72">
        <v>2010.5539272355954</v>
      </c>
      <c r="AX160" s="72">
        <v>2011.000995159432</v>
      </c>
      <c r="AY160" s="72">
        <v>2011.4467611585833</v>
      </c>
      <c r="AZ160" s="72">
        <v>2011.8912290444041</v>
      </c>
      <c r="BA160" s="72">
        <v>2012.3344026115369</v>
      </c>
      <c r="BB160" s="72">
        <v>2012.7762856380109</v>
      </c>
      <c r="BC160" s="72">
        <v>2013.2168818853386</v>
      </c>
      <c r="BD160" s="72">
        <v>2013.6561950986079</v>
      </c>
      <c r="BE160" s="72">
        <v>2014.0942290065836</v>
      </c>
      <c r="BF160" s="72">
        <v>2014.5309873217989</v>
      </c>
      <c r="BG160" s="72">
        <v>2014.9664737406476</v>
      </c>
      <c r="BH160" s="72">
        <v>2015.4006919434828</v>
      </c>
      <c r="BI160" s="72">
        <v>2015.8336455947037</v>
      </c>
      <c r="BJ160" s="72">
        <v>2016.2653383428519</v>
      </c>
      <c r="BK160" s="72">
        <v>2016.6957738207016</v>
      </c>
      <c r="BL160" s="72"/>
    </row>
    <row r="161" spans="1:64" s="3" customFormat="1" x14ac:dyDescent="0.25">
      <c r="A161" s="72" t="s">
        <v>53</v>
      </c>
      <c r="B161" s="317" t="s">
        <v>78</v>
      </c>
      <c r="C161" s="16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>
        <v>5773.5812002865287</v>
      </c>
      <c r="AI161" s="72">
        <v>5739.3868442095372</v>
      </c>
      <c r="AJ161" s="72">
        <v>5706.3134868807265</v>
      </c>
      <c r="AK161" s="72">
        <v>5672.976385533304</v>
      </c>
      <c r="AL161" s="72">
        <v>5639.4521705420902</v>
      </c>
      <c r="AM161" s="72">
        <v>5606.4305389618248</v>
      </c>
      <c r="AN161" s="72">
        <v>5549.7398145270881</v>
      </c>
      <c r="AO161" s="72">
        <v>5494.742967652217</v>
      </c>
      <c r="AP161" s="72">
        <v>5440.1085260978989</v>
      </c>
      <c r="AQ161" s="72">
        <v>5384.017072304433</v>
      </c>
      <c r="AR161" s="72">
        <v>5330.1198333916363</v>
      </c>
      <c r="AS161" s="72">
        <v>5276.1132084921192</v>
      </c>
      <c r="AT161" s="72">
        <v>5222.9218107512052</v>
      </c>
      <c r="AU161" s="72">
        <v>5173.3652563268406</v>
      </c>
      <c r="AV161" s="72">
        <v>5129.4794113895505</v>
      </c>
      <c r="AW161" s="72">
        <v>5091.6028531223328</v>
      </c>
      <c r="AX161" s="72">
        <v>5053.7385327206011</v>
      </c>
      <c r="AY161" s="72">
        <v>5048.2578303921191</v>
      </c>
      <c r="AZ161" s="72">
        <v>5009.4964963569055</v>
      </c>
      <c r="BA161" s="72">
        <v>4971.3581755511168</v>
      </c>
      <c r="BB161" s="72">
        <v>4933.5257762521469</v>
      </c>
      <c r="BC161" s="72">
        <v>4888.3097199916929</v>
      </c>
      <c r="BD161" s="72">
        <v>4841.5206200277162</v>
      </c>
      <c r="BE161" s="72">
        <v>4792.8113246405164</v>
      </c>
      <c r="BF161" s="72">
        <v>4745.0279931222331</v>
      </c>
      <c r="BG161" s="72">
        <v>4698.246280776787</v>
      </c>
      <c r="BH161" s="72">
        <v>4651.1983909198052</v>
      </c>
      <c r="BI161" s="72">
        <v>4603.7495158785568</v>
      </c>
      <c r="BJ161" s="72">
        <v>4556.9634629918892</v>
      </c>
      <c r="BK161" s="72">
        <v>4493.4489843101483</v>
      </c>
      <c r="BL161" s="72"/>
    </row>
    <row r="162" spans="1:64" s="3" customFormat="1" x14ac:dyDescent="0.25">
      <c r="A162" s="72" t="s">
        <v>50</v>
      </c>
      <c r="B162" s="317" t="s">
        <v>78</v>
      </c>
      <c r="C162" s="16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>
        <v>2121.0963026676436</v>
      </c>
      <c r="AI162" s="72">
        <v>2122.7530642956835</v>
      </c>
      <c r="AJ162" s="72">
        <v>2124.0706925903955</v>
      </c>
      <c r="AK162" s="72">
        <v>2125.6053662184413</v>
      </c>
      <c r="AL162" s="72">
        <v>2126.8755158464855</v>
      </c>
      <c r="AM162" s="72">
        <v>2128.3118408078649</v>
      </c>
      <c r="AN162" s="72">
        <v>2133.1394991025763</v>
      </c>
      <c r="AO162" s="72">
        <v>2138.2384640639548</v>
      </c>
      <c r="AP162" s="72">
        <v>2142.9236863586657</v>
      </c>
      <c r="AQ162" s="72">
        <v>2147.6816826533786</v>
      </c>
      <c r="AR162" s="72">
        <v>2152.4279489480896</v>
      </c>
      <c r="AS162" s="72">
        <v>2157.2996945761352</v>
      </c>
      <c r="AT162" s="72">
        <v>2162.045960870847</v>
      </c>
      <c r="AU162" s="72">
        <v>2166.9109238322253</v>
      </c>
      <c r="AV162" s="72">
        <v>2171.9427403936024</v>
      </c>
      <c r="AW162" s="72">
        <v>2176.6657323299823</v>
      </c>
      <c r="AX162" s="72">
        <v>2181.4547294246941</v>
      </c>
      <c r="AY162" s="72">
        <v>2186.6862955194056</v>
      </c>
      <c r="AZ162" s="72">
        <v>2191.9237625341166</v>
      </c>
      <c r="BA162" s="72">
        <v>2196.3222815088288</v>
      </c>
      <c r="BB162" s="72">
        <v>2204.2787839368739</v>
      </c>
      <c r="BC162" s="72">
        <v>2209.1064422315858</v>
      </c>
      <c r="BD162" s="72">
        <v>2213.9341005262977</v>
      </c>
      <c r="BE162" s="72">
        <v>2218.7617588210096</v>
      </c>
      <c r="BF162" s="72">
        <v>2223.5894171157215</v>
      </c>
      <c r="BG162" s="72">
        <v>2231.8084087437664</v>
      </c>
      <c r="BH162" s="72">
        <v>2236.6360670384784</v>
      </c>
      <c r="BI162" s="72">
        <v>2241.4637253331894</v>
      </c>
      <c r="BJ162" s="72">
        <v>2246.2913836279013</v>
      </c>
      <c r="BK162" s="72">
        <v>2251.1190419226127</v>
      </c>
      <c r="BL162" s="72"/>
    </row>
    <row r="163" spans="1:64" s="3" customFormat="1" x14ac:dyDescent="0.25">
      <c r="A163" s="72" t="s">
        <v>52</v>
      </c>
      <c r="B163" s="317" t="s">
        <v>78</v>
      </c>
      <c r="C163" s="16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>
        <v>8.8084032123708891</v>
      </c>
      <c r="AI163" s="72">
        <v>12.138750798794012</v>
      </c>
      <c r="AJ163" s="72">
        <v>12.282041906233019</v>
      </c>
      <c r="AK163" s="72">
        <v>12.480917368696765</v>
      </c>
      <c r="AL163" s="72">
        <v>12.402624367268805</v>
      </c>
      <c r="AM163" s="72">
        <v>12.353839109866671</v>
      </c>
      <c r="AN163" s="72">
        <v>12.128407294274474</v>
      </c>
      <c r="AO163" s="72">
        <v>11.994529937822493</v>
      </c>
      <c r="AP163" s="72">
        <v>12.137821045261505</v>
      </c>
      <c r="AQ163" s="72">
        <v>12.281112152700279</v>
      </c>
      <c r="AR163" s="72">
        <v>12.501946866531494</v>
      </c>
      <c r="AS163" s="72">
        <v>12.258570857678206</v>
      </c>
      <c r="AT163" s="72">
        <v>12.411469137590348</v>
      </c>
      <c r="AU163" s="72">
        <v>12.672616848999036</v>
      </c>
      <c r="AV163" s="72">
        <v>12.660704690199912</v>
      </c>
      <c r="AW163" s="72">
        <v>12.701340811012376</v>
      </c>
      <c r="AX163" s="72">
        <v>12.847815248317845</v>
      </c>
      <c r="AY163" s="72">
        <v>12.975232848746382</v>
      </c>
      <c r="AZ163" s="72">
        <v>13.140932558594303</v>
      </c>
      <c r="BA163" s="72">
        <v>13.270135248758338</v>
      </c>
      <c r="BB163" s="72">
        <v>13.65751178361298</v>
      </c>
      <c r="BC163" s="72">
        <v>12.911405941804778</v>
      </c>
      <c r="BD163" s="72">
        <v>12.911405941804778</v>
      </c>
      <c r="BE163" s="72">
        <v>12.911405941804778</v>
      </c>
      <c r="BF163" s="72">
        <v>12.911405941804778</v>
      </c>
      <c r="BG163" s="72">
        <v>12.911405941804778</v>
      </c>
      <c r="BH163" s="72">
        <v>12.911405941804778</v>
      </c>
      <c r="BI163" s="72">
        <v>12.911405941804778</v>
      </c>
      <c r="BJ163" s="72">
        <v>12.911405941804778</v>
      </c>
      <c r="BK163" s="72">
        <v>12.911405941804782</v>
      </c>
      <c r="BL163" s="72"/>
    </row>
    <row r="164" spans="1:64" s="3" customFormat="1" x14ac:dyDescent="0.25">
      <c r="A164" s="72" t="s">
        <v>51</v>
      </c>
      <c r="B164" s="317" t="s">
        <v>78</v>
      </c>
      <c r="C164" s="16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>
        <v>-1.412751265272E-2</v>
      </c>
      <c r="AI164" s="72">
        <v>-0.11493795105630054</v>
      </c>
      <c r="AJ164" s="72">
        <v>-0.11341988201140912</v>
      </c>
      <c r="AK164" s="72">
        <v>-0.10818424660133981</v>
      </c>
      <c r="AL164" s="72">
        <v>-0.11107934099362932</v>
      </c>
      <c r="AM164" s="72">
        <v>-0.11728512112801591</v>
      </c>
      <c r="AN164" s="72">
        <v>-0.15649501635244015</v>
      </c>
      <c r="AO164" s="72">
        <v>-0.23082149401356047</v>
      </c>
      <c r="AP164" s="72">
        <v>-0.2488128384497231</v>
      </c>
      <c r="AQ164" s="72">
        <v>-0.28156593253535156</v>
      </c>
      <c r="AR164" s="72">
        <v>-0.29639827483728437</v>
      </c>
      <c r="AS164" s="72">
        <v>-0.33416672386396939</v>
      </c>
      <c r="AT164" s="72">
        <v>-0.2813044714656126</v>
      </c>
      <c r="AU164" s="72">
        <v>-0.274256302839543</v>
      </c>
      <c r="AV164" s="72">
        <v>-0.29490052754588675</v>
      </c>
      <c r="AW164" s="72">
        <v>-0.27104837106633961</v>
      </c>
      <c r="AX164" s="72">
        <v>-0.2482314970809574</v>
      </c>
      <c r="AY164" s="72">
        <v>-0.26840001215196474</v>
      </c>
      <c r="AZ164" s="72">
        <v>-0.27971496879489599</v>
      </c>
      <c r="BA164" s="72">
        <v>-0.26825262122700316</v>
      </c>
      <c r="BB164" s="72">
        <v>-0.29391842981573185</v>
      </c>
      <c r="BC164" s="72">
        <v>-0.29983728159642009</v>
      </c>
      <c r="BD164" s="72">
        <v>-0.28841597916934369</v>
      </c>
      <c r="BE164" s="72">
        <v>-0.25716756448266476</v>
      </c>
      <c r="BF164" s="72">
        <v>-0.25321677345498167</v>
      </c>
      <c r="BG164" s="72">
        <v>-0.24148590249013643</v>
      </c>
      <c r="BH164" s="72">
        <v>-0.19992255011723967</v>
      </c>
      <c r="BI164" s="72">
        <v>-0.19529914545994251</v>
      </c>
      <c r="BJ164" s="72">
        <v>-0.26811169980629251</v>
      </c>
      <c r="BK164" s="72">
        <v>-0.27907958268016847</v>
      </c>
      <c r="BL164" s="72"/>
    </row>
    <row r="165" spans="1:64" s="2" customFormat="1" x14ac:dyDescent="0.25">
      <c r="A165" s="73" t="s">
        <v>4</v>
      </c>
      <c r="B165" s="318" t="s">
        <v>89</v>
      </c>
      <c r="C165" s="17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>
        <v>9397.8302209660942</v>
      </c>
      <c r="AI165" s="73">
        <v>9358.1750088717035</v>
      </c>
      <c r="AJ165" s="73">
        <v>9311.8751265041356</v>
      </c>
      <c r="AK165" s="73">
        <v>9266.1162162814599</v>
      </c>
      <c r="AL165" s="73">
        <v>9224.9281760431968</v>
      </c>
      <c r="AM165" s="73">
        <v>9180.257781885266</v>
      </c>
      <c r="AN165" s="73">
        <v>9112.1813183118848</v>
      </c>
      <c r="AO165" s="73">
        <v>9047.0673011854233</v>
      </c>
      <c r="AP165" s="73">
        <v>8979.9261736546923</v>
      </c>
      <c r="AQ165" s="73">
        <v>8915.8699711486261</v>
      </c>
      <c r="AR165" s="73">
        <v>8848.6613091531563</v>
      </c>
      <c r="AS165" s="73">
        <v>8780.6773839750476</v>
      </c>
      <c r="AT165" s="73">
        <v>8706.7056464179132</v>
      </c>
      <c r="AU165" s="73">
        <v>8638.9563558277241</v>
      </c>
      <c r="AV165" s="73">
        <v>8580.7306973743853</v>
      </c>
      <c r="AW165" s="73">
        <v>8519.9433078044858</v>
      </c>
      <c r="AX165" s="73">
        <v>8460.359161967921</v>
      </c>
      <c r="AY165" s="73">
        <v>8434.2332753446262</v>
      </c>
      <c r="AZ165" s="73">
        <v>8371.8518895815632</v>
      </c>
      <c r="BA165" s="73">
        <v>8311.2744109032465</v>
      </c>
      <c r="BB165" s="73">
        <v>8250.6356852395329</v>
      </c>
      <c r="BC165" s="73">
        <v>8180.4900759266757</v>
      </c>
      <c r="BD165" s="73">
        <v>8105.574838578279</v>
      </c>
      <c r="BE165" s="73">
        <v>8020.5582386279484</v>
      </c>
      <c r="BF165" s="73">
        <v>7946.8768530174748</v>
      </c>
      <c r="BG165" s="73">
        <v>7863.7971345188607</v>
      </c>
      <c r="BH165" s="73">
        <v>7777.3156442230093</v>
      </c>
      <c r="BI165" s="73">
        <v>7694.7117368002091</v>
      </c>
      <c r="BJ165" s="73">
        <v>7610.9264057891451</v>
      </c>
      <c r="BK165" s="73">
        <v>7509.4367279227372</v>
      </c>
      <c r="BL165" s="73"/>
    </row>
    <row r="166" spans="1:64" s="3" customFormat="1" x14ac:dyDescent="0.25">
      <c r="A166" s="310" t="s">
        <v>172</v>
      </c>
      <c r="B166" s="317"/>
      <c r="C166" s="16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</row>
    <row r="167" spans="1:64" s="3" customFormat="1" x14ac:dyDescent="0.25">
      <c r="A167" s="72" t="s">
        <v>48</v>
      </c>
      <c r="B167" s="317" t="s">
        <v>78</v>
      </c>
      <c r="C167" s="16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>
        <v>-508.96217200365254</v>
      </c>
      <c r="AI167" s="72">
        <v>-519.77639262511252</v>
      </c>
      <c r="AJ167" s="72">
        <v>-534.93105979401787</v>
      </c>
      <c r="AK167" s="72">
        <v>-549.55600095933517</v>
      </c>
      <c r="AL167" s="72">
        <v>-558.87178226393075</v>
      </c>
      <c r="AM167" s="72">
        <v>-572.36352428975965</v>
      </c>
      <c r="AN167" s="72">
        <v>-588.77258055539869</v>
      </c>
      <c r="AO167" s="72">
        <v>-604.23947149796879</v>
      </c>
      <c r="AP167" s="72">
        <v>-622.01430210042656</v>
      </c>
      <c r="AQ167" s="72">
        <v>-635.3038746603163</v>
      </c>
      <c r="AR167" s="72">
        <v>-654.02252686799454</v>
      </c>
      <c r="AS167" s="72">
        <v>-673.04406362618886</v>
      </c>
      <c r="AT167" s="72">
        <v>-699.22874434326161</v>
      </c>
      <c r="AU167" s="72">
        <v>-723.00563608512607</v>
      </c>
      <c r="AV167" s="72">
        <v>-743.16281213032698</v>
      </c>
      <c r="AW167" s="72">
        <v>-771.30949732336967</v>
      </c>
      <c r="AX167" s="72">
        <v>-798.43467908804394</v>
      </c>
      <c r="AY167" s="72">
        <v>-824.86444456207687</v>
      </c>
      <c r="AZ167" s="72">
        <v>-854.32081594366139</v>
      </c>
      <c r="BA167" s="72">
        <v>-881.74233139576756</v>
      </c>
      <c r="BB167" s="72">
        <v>-913.30875394129589</v>
      </c>
      <c r="BC167" s="72">
        <v>-942.75453684214881</v>
      </c>
      <c r="BD167" s="72">
        <v>-976.15906703697726</v>
      </c>
      <c r="BE167" s="72">
        <v>-1017.7633122174821</v>
      </c>
      <c r="BF167" s="72">
        <v>-1048.9297337106266</v>
      </c>
      <c r="BG167" s="72">
        <v>-1093.8939487816535</v>
      </c>
      <c r="BH167" s="72">
        <v>-1138.6309890704431</v>
      </c>
      <c r="BI167" s="72">
        <v>-1179.0512568025854</v>
      </c>
      <c r="BJ167" s="72">
        <v>-1221.2370734154943</v>
      </c>
      <c r="BK167" s="72">
        <v>-1264.459398489849</v>
      </c>
      <c r="BL167" s="72"/>
    </row>
    <row r="168" spans="1:64" s="3" customFormat="1" x14ac:dyDescent="0.25">
      <c r="A168" s="72" t="s">
        <v>49</v>
      </c>
      <c r="B168" s="317" t="s">
        <v>78</v>
      </c>
      <c r="C168" s="16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>
        <v>2003.3206143158573</v>
      </c>
      <c r="AI168" s="72">
        <v>1990.4955987671949</v>
      </c>
      <c r="AJ168" s="72">
        <v>1987.7000571647964</v>
      </c>
      <c r="AK168" s="72">
        <v>1983.8523248336076</v>
      </c>
      <c r="AL168" s="72">
        <v>1980.0032394635946</v>
      </c>
      <c r="AM168" s="72">
        <v>1976.152805092582</v>
      </c>
      <c r="AN168" s="72">
        <v>1972.3010257403473</v>
      </c>
      <c r="AO168" s="72">
        <v>1968.4479054087271</v>
      </c>
      <c r="AP168" s="72">
        <v>1964.5934480817239</v>
      </c>
      <c r="AQ168" s="72">
        <v>1960.7376577256116</v>
      </c>
      <c r="AR168" s="72">
        <v>1956.8805382890416</v>
      </c>
      <c r="AS168" s="72">
        <v>1953.0220937031463</v>
      </c>
      <c r="AT168" s="72">
        <v>1949.1623278816426</v>
      </c>
      <c r="AU168" s="72">
        <v>1945.3012447209344</v>
      </c>
      <c r="AV168" s="72">
        <v>1941.8072671768828</v>
      </c>
      <c r="AW168" s="72">
        <v>1937.9435609582376</v>
      </c>
      <c r="AX168" s="72">
        <v>1934.0785489867405</v>
      </c>
      <c r="AY168" s="72">
        <v>1930.212235090557</v>
      </c>
      <c r="AZ168" s="72">
        <v>1926.344623081043</v>
      </c>
      <c r="BA168" s="72">
        <v>1922.4757167528421</v>
      </c>
      <c r="BB168" s="72">
        <v>1918.6055198839824</v>
      </c>
      <c r="BC168" s="72">
        <v>1914.7340362359755</v>
      </c>
      <c r="BD168" s="72">
        <v>1910.8612695539105</v>
      </c>
      <c r="BE168" s="72">
        <v>1906.9872235665525</v>
      </c>
      <c r="BF168" s="72">
        <v>1903.1119019864334</v>
      </c>
      <c r="BG168" s="72">
        <v>1899.2353085099478</v>
      </c>
      <c r="BH168" s="72">
        <v>1895.3574468174484</v>
      </c>
      <c r="BI168" s="72">
        <v>1891.4783205733352</v>
      </c>
      <c r="BJ168" s="72">
        <v>1887.5979334261492</v>
      </c>
      <c r="BK168" s="72">
        <v>1883.7162890086645</v>
      </c>
      <c r="BL168" s="72"/>
    </row>
    <row r="169" spans="1:64" s="3" customFormat="1" x14ac:dyDescent="0.25">
      <c r="A169" s="72" t="s">
        <v>53</v>
      </c>
      <c r="B169" s="317" t="s">
        <v>78</v>
      </c>
      <c r="C169" s="16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>
        <v>5773.5812002865287</v>
      </c>
      <c r="AI169" s="72">
        <v>5727.7798650929708</v>
      </c>
      <c r="AJ169" s="72">
        <v>5683.2024128587364</v>
      </c>
      <c r="AK169" s="72">
        <v>5638.3612165282575</v>
      </c>
      <c r="AL169" s="72">
        <v>5593.3329064767104</v>
      </c>
      <c r="AM169" s="72">
        <v>5548.8071797591874</v>
      </c>
      <c r="AN169" s="72">
        <v>5480.6123601106146</v>
      </c>
      <c r="AO169" s="72">
        <v>5414.1114179456763</v>
      </c>
      <c r="AP169" s="72">
        <v>5347.9728810254101</v>
      </c>
      <c r="AQ169" s="72">
        <v>5280.3773317904488</v>
      </c>
      <c r="AR169" s="72">
        <v>5214.9759973609589</v>
      </c>
      <c r="AS169" s="72">
        <v>5149.465276869887</v>
      </c>
      <c r="AT169" s="72">
        <v>5084.7697834628871</v>
      </c>
      <c r="AU169" s="72">
        <v>5023.7091332982509</v>
      </c>
      <c r="AV169" s="72">
        <v>4968.3191925468254</v>
      </c>
      <c r="AW169" s="72">
        <v>4918.9385383919462</v>
      </c>
      <c r="AX169" s="72">
        <v>4869.5701220293549</v>
      </c>
      <c r="AY169" s="72">
        <v>4852.5853236671364</v>
      </c>
      <c r="AZ169" s="72">
        <v>4802.3198935256432</v>
      </c>
      <c r="BA169" s="72">
        <v>4752.6774765413484</v>
      </c>
      <c r="BB169" s="72">
        <v>4703.3409835387392</v>
      </c>
      <c r="BC169" s="72">
        <v>4646.6207450737293</v>
      </c>
      <c r="BD169" s="72">
        <v>4588.3275492255852</v>
      </c>
      <c r="BE169" s="72">
        <v>4528.1141578831321</v>
      </c>
      <c r="BF169" s="72">
        <v>4468.8267303388284</v>
      </c>
      <c r="BG169" s="72">
        <v>4410.5409218969044</v>
      </c>
      <c r="BH169" s="72">
        <v>4351.9889358733017</v>
      </c>
      <c r="BI169" s="72">
        <v>4293.0359645955959</v>
      </c>
      <c r="BJ169" s="72">
        <v>4234.7458154029346</v>
      </c>
      <c r="BK169" s="72">
        <v>4159.7272403459783</v>
      </c>
      <c r="BL169" s="72"/>
    </row>
    <row r="170" spans="1:64" s="3" customFormat="1" x14ac:dyDescent="0.25">
      <c r="A170" s="72" t="s">
        <v>50</v>
      </c>
      <c r="B170" s="317" t="s">
        <v>78</v>
      </c>
      <c r="C170" s="16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>
        <v>2121.0963026676436</v>
      </c>
      <c r="AI170" s="72">
        <v>2124.928296042639</v>
      </c>
      <c r="AJ170" s="72">
        <v>2128.4044127093057</v>
      </c>
      <c r="AK170" s="72">
        <v>2132.0975747093053</v>
      </c>
      <c r="AL170" s="72">
        <v>2135.5262127093065</v>
      </c>
      <c r="AM170" s="72">
        <v>2139.1210260426396</v>
      </c>
      <c r="AN170" s="72">
        <v>2146.1071727093063</v>
      </c>
      <c r="AO170" s="72">
        <v>2153.3646260426394</v>
      </c>
      <c r="AP170" s="72">
        <v>2160.2083367093064</v>
      </c>
      <c r="AQ170" s="72">
        <v>2167.1248213759727</v>
      </c>
      <c r="AR170" s="72">
        <v>2174.0295760426388</v>
      </c>
      <c r="AS170" s="72">
        <v>2181.0598100426387</v>
      </c>
      <c r="AT170" s="72">
        <v>2187.9645647093062</v>
      </c>
      <c r="AU170" s="72">
        <v>2194.9880160426392</v>
      </c>
      <c r="AV170" s="72">
        <v>2202.1783209759724</v>
      </c>
      <c r="AW170" s="72">
        <v>2209.0430579093054</v>
      </c>
      <c r="AX170" s="72">
        <v>2215.9905433759727</v>
      </c>
      <c r="AY170" s="72">
        <v>2223.380597842639</v>
      </c>
      <c r="AZ170" s="72">
        <v>2230.7765532293056</v>
      </c>
      <c r="BA170" s="72">
        <v>2237.3335605759735</v>
      </c>
      <c r="BB170" s="72">
        <v>2247.4485513759719</v>
      </c>
      <c r="BC170" s="72">
        <v>2254.434698042639</v>
      </c>
      <c r="BD170" s="72">
        <v>2261.420844709306</v>
      </c>
      <c r="BE170" s="72">
        <v>2268.4069913759727</v>
      </c>
      <c r="BF170" s="72">
        <v>2275.3931380426384</v>
      </c>
      <c r="BG170" s="72">
        <v>2285.7706180426385</v>
      </c>
      <c r="BH170" s="72">
        <v>2292.7567647093056</v>
      </c>
      <c r="BI170" s="72">
        <v>2299.7429113759727</v>
      </c>
      <c r="BJ170" s="72">
        <v>2306.7290580426388</v>
      </c>
      <c r="BK170" s="72">
        <v>2313.7152047093055</v>
      </c>
      <c r="BL170" s="72"/>
    </row>
    <row r="171" spans="1:64" s="3" customFormat="1" x14ac:dyDescent="0.25">
      <c r="A171" s="72" t="s">
        <v>52</v>
      </c>
      <c r="B171" s="317" t="s">
        <v>78</v>
      </c>
      <c r="C171" s="16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>
        <v>8.8084032123708891</v>
      </c>
      <c r="AI171" s="72">
        <v>12.000040796173144</v>
      </c>
      <c r="AJ171" s="72">
        <v>12.13475119219631</v>
      </c>
      <c r="AK171" s="72">
        <v>12.325045943244215</v>
      </c>
      <c r="AL171" s="72">
        <v>12.251655597698488</v>
      </c>
      <c r="AM171" s="72">
        <v>12.207772996178589</v>
      </c>
      <c r="AN171" s="72">
        <v>11.994401673429335</v>
      </c>
      <c r="AO171" s="72">
        <v>11.865426972859588</v>
      </c>
      <c r="AP171" s="72">
        <v>12.000137368882756</v>
      </c>
      <c r="AQ171" s="72">
        <v>12.134847764905688</v>
      </c>
      <c r="AR171" s="72">
        <v>12.347101767321059</v>
      </c>
      <c r="AS171" s="72">
        <v>12.113955176739372</v>
      </c>
      <c r="AT171" s="72">
        <v>12.258272745235672</v>
      </c>
      <c r="AU171" s="72">
        <v>12.513170203773866</v>
      </c>
      <c r="AV171" s="72">
        <v>12.492677333558902</v>
      </c>
      <c r="AW171" s="72">
        <v>12.529726582695551</v>
      </c>
      <c r="AX171" s="72">
        <v>12.667620308585184</v>
      </c>
      <c r="AY171" s="72">
        <v>12.787229393403718</v>
      </c>
      <c r="AZ171" s="72">
        <v>12.944348391835797</v>
      </c>
      <c r="BA171" s="72">
        <v>13.064970370583991</v>
      </c>
      <c r="BB171" s="72">
        <v>13.483550450618344</v>
      </c>
      <c r="BC171" s="72">
        <v>12.737444608810142</v>
      </c>
      <c r="BD171" s="72">
        <v>12.737444608810142</v>
      </c>
      <c r="BE171" s="72">
        <v>12.737444608810142</v>
      </c>
      <c r="BF171" s="72">
        <v>12.737444608810142</v>
      </c>
      <c r="BG171" s="72">
        <v>12.737444608810142</v>
      </c>
      <c r="BH171" s="72">
        <v>12.737444608810142</v>
      </c>
      <c r="BI171" s="72">
        <v>12.737444608810142</v>
      </c>
      <c r="BJ171" s="72">
        <v>12.737444608810142</v>
      </c>
      <c r="BK171" s="72">
        <v>12.737444608810144</v>
      </c>
      <c r="BL171" s="72"/>
    </row>
    <row r="172" spans="1:64" s="3" customFormat="1" x14ac:dyDescent="0.25">
      <c r="A172" s="72" t="s">
        <v>51</v>
      </c>
      <c r="B172" s="317" t="s">
        <v>78</v>
      </c>
      <c r="C172" s="16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>
        <v>-1.412751265272E-2</v>
      </c>
      <c r="AI172" s="72">
        <v>-1.4127512652723148E-2</v>
      </c>
      <c r="AJ172" s="72">
        <v>-0.11493795105630054</v>
      </c>
      <c r="AK172" s="72">
        <v>-0.11341988201140912</v>
      </c>
      <c r="AL172" s="72">
        <v>-0.10818424660133981</v>
      </c>
      <c r="AM172" s="72">
        <v>-0.11107934099362932</v>
      </c>
      <c r="AN172" s="72">
        <v>-0.11728512112801591</v>
      </c>
      <c r="AO172" s="72">
        <v>-0.15649501635244015</v>
      </c>
      <c r="AP172" s="72">
        <v>-0.23082149401356047</v>
      </c>
      <c r="AQ172" s="72">
        <v>-0.2488128384497231</v>
      </c>
      <c r="AR172" s="72">
        <v>-0.28156593253535156</v>
      </c>
      <c r="AS172" s="72">
        <v>-0.29639827483728437</v>
      </c>
      <c r="AT172" s="72">
        <v>-0.33416672386396939</v>
      </c>
      <c r="AU172" s="72">
        <v>-0.2813044714656126</v>
      </c>
      <c r="AV172" s="72">
        <v>-0.274256302839543</v>
      </c>
      <c r="AW172" s="72">
        <v>-0.29490052754588675</v>
      </c>
      <c r="AX172" s="72">
        <v>-0.27104837106633961</v>
      </c>
      <c r="AY172" s="72">
        <v>-0.2482314970809574</v>
      </c>
      <c r="AZ172" s="72">
        <v>-0.26840001215196474</v>
      </c>
      <c r="BA172" s="72">
        <v>-0.27971496879489599</v>
      </c>
      <c r="BB172" s="72">
        <v>-0.26825262122700316</v>
      </c>
      <c r="BC172" s="72">
        <v>-0.29391842981573185</v>
      </c>
      <c r="BD172" s="72">
        <v>-0.29983728159642009</v>
      </c>
      <c r="BE172" s="72">
        <v>-0.28841597916934369</v>
      </c>
      <c r="BF172" s="72">
        <v>-0.25716756448266476</v>
      </c>
      <c r="BG172" s="72">
        <v>-0.25321677345498167</v>
      </c>
      <c r="BH172" s="72">
        <v>-0.24148590249013643</v>
      </c>
      <c r="BI172" s="72">
        <v>-0.19992255011723967</v>
      </c>
      <c r="BJ172" s="72">
        <v>-0.19529914545994251</v>
      </c>
      <c r="BK172" s="72">
        <v>-0.26811169980629251</v>
      </c>
      <c r="BL172" s="72"/>
    </row>
    <row r="173" spans="1:64" s="3" customFormat="1" x14ac:dyDescent="0.25">
      <c r="A173" s="73" t="s">
        <v>4</v>
      </c>
      <c r="B173" s="318" t="s">
        <v>89</v>
      </c>
      <c r="C173" s="16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3">
        <v>9397.8302209660942</v>
      </c>
      <c r="AI173" s="73">
        <v>9335.4132805612116</v>
      </c>
      <c r="AJ173" s="73">
        <v>9276.3956361799592</v>
      </c>
      <c r="AK173" s="73">
        <v>9216.9667411730679</v>
      </c>
      <c r="AL173" s="73">
        <v>9162.1340477367776</v>
      </c>
      <c r="AM173" s="73">
        <v>9103.8141802598348</v>
      </c>
      <c r="AN173" s="73">
        <v>9022.1250945571701</v>
      </c>
      <c r="AO173" s="73">
        <v>8943.3934098555819</v>
      </c>
      <c r="AP173" s="73">
        <v>8862.5296795908835</v>
      </c>
      <c r="AQ173" s="73">
        <v>8784.8219711581714</v>
      </c>
      <c r="AR173" s="73">
        <v>8703.9291206594316</v>
      </c>
      <c r="AS173" s="73">
        <v>8622.320673891385</v>
      </c>
      <c r="AT173" s="73">
        <v>8534.5920377319453</v>
      </c>
      <c r="AU173" s="73">
        <v>8453.2246237090076</v>
      </c>
      <c r="AV173" s="73">
        <v>8381.360389600075</v>
      </c>
      <c r="AW173" s="73">
        <v>8306.85048599127</v>
      </c>
      <c r="AX173" s="73">
        <v>8233.6011072415422</v>
      </c>
      <c r="AY173" s="73">
        <v>8193.8527099345793</v>
      </c>
      <c r="AZ173" s="73">
        <v>8117.7962022720139</v>
      </c>
      <c r="BA173" s="73">
        <v>8043.5296778761849</v>
      </c>
      <c r="BB173" s="73">
        <v>7969.3015986867895</v>
      </c>
      <c r="BC173" s="73">
        <v>7885.478468689189</v>
      </c>
      <c r="BD173" s="73">
        <v>7796.8882037790381</v>
      </c>
      <c r="BE173" s="73">
        <v>7698.1940892378152</v>
      </c>
      <c r="BF173" s="73">
        <v>7610.8823137015997</v>
      </c>
      <c r="BG173" s="73">
        <v>7514.1371275031916</v>
      </c>
      <c r="BH173" s="73">
        <v>7413.9681170359318</v>
      </c>
      <c r="BI173" s="73">
        <v>7317.7434618010102</v>
      </c>
      <c r="BJ173" s="73">
        <v>7220.3778789195785</v>
      </c>
      <c r="BK173" s="73">
        <v>7105.1686684831029</v>
      </c>
      <c r="BL173" s="72"/>
    </row>
    <row r="174" spans="1:64" s="67" customFormat="1" x14ac:dyDescent="0.25">
      <c r="A174" s="62" t="s">
        <v>69</v>
      </c>
      <c r="B174" s="62"/>
      <c r="C174" s="9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4"/>
      <c r="AJ174" s="65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</row>
    <row r="175" spans="1:64" s="3" customFormat="1" x14ac:dyDescent="0.25">
      <c r="A175" s="28" t="s">
        <v>64</v>
      </c>
      <c r="B175" s="16"/>
      <c r="C175" s="16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1"/>
      <c r="AJ175" s="75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</row>
    <row r="176" spans="1:64" s="3" customFormat="1" x14ac:dyDescent="0.25">
      <c r="A176" s="72" t="s">
        <v>44</v>
      </c>
      <c r="B176" s="317" t="s">
        <v>78</v>
      </c>
      <c r="C176" s="72">
        <v>221.10937807666664</v>
      </c>
      <c r="D176" s="72">
        <v>223.45648422493338</v>
      </c>
      <c r="E176" s="72">
        <v>204.96673222053337</v>
      </c>
      <c r="F176" s="72">
        <v>196.93769391346669</v>
      </c>
      <c r="G176" s="72">
        <v>215.03342151853334</v>
      </c>
      <c r="H176" s="72">
        <v>237.71387227506665</v>
      </c>
      <c r="I176" s="72">
        <v>273.30475524573336</v>
      </c>
      <c r="J176" s="72">
        <v>294.05093427306673</v>
      </c>
      <c r="K176" s="72">
        <v>340.36743871786666</v>
      </c>
      <c r="L176" s="72">
        <v>365.77115387800001</v>
      </c>
      <c r="M176" s="72">
        <v>410.43408736853331</v>
      </c>
      <c r="N176" s="72">
        <v>351.43484296319997</v>
      </c>
      <c r="O176" s="72">
        <v>311.89578576600002</v>
      </c>
      <c r="P176" s="72">
        <v>335.20031285813332</v>
      </c>
      <c r="Q176" s="72">
        <v>382.51090829640003</v>
      </c>
      <c r="R176" s="72">
        <v>424.43004818280002</v>
      </c>
      <c r="S176" s="72">
        <v>503.20407568560006</v>
      </c>
      <c r="T176" s="72">
        <v>514.92035819013336</v>
      </c>
      <c r="U176" s="72">
        <v>430.65361113226669</v>
      </c>
      <c r="V176" s="72">
        <v>345.61492852480001</v>
      </c>
      <c r="W176" s="72">
        <v>379.7535549454667</v>
      </c>
      <c r="X176" s="72">
        <v>424.71952189760009</v>
      </c>
      <c r="Y176" s="72">
        <v>445.07818250000008</v>
      </c>
      <c r="Z176" s="72">
        <v>502.36303520266659</v>
      </c>
      <c r="AA176" s="72">
        <v>584.78753803533334</v>
      </c>
      <c r="AB176" s="72">
        <v>679.12283684040005</v>
      </c>
      <c r="AC176" s="72">
        <v>923.85523979279992</v>
      </c>
      <c r="AD176" s="72">
        <v>1155.4370035488</v>
      </c>
      <c r="AE176" s="72">
        <v>1294.8181528967998</v>
      </c>
      <c r="AF176" s="72">
        <v>963.65322670770036</v>
      </c>
      <c r="AG176" s="72">
        <v>263.34999061560001</v>
      </c>
      <c r="AH176" s="72">
        <v>415.3539187728</v>
      </c>
      <c r="AI176" s="71"/>
      <c r="AJ176" s="75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</row>
    <row r="177" spans="1:63" s="3" customFormat="1" x14ac:dyDescent="0.25">
      <c r="A177" s="72" t="s">
        <v>45</v>
      </c>
      <c r="B177" s="317" t="s">
        <v>78</v>
      </c>
      <c r="C177" s="72">
        <v>28.078924997337403</v>
      </c>
      <c r="D177" s="72">
        <v>14.003294293724482</v>
      </c>
      <c r="E177" s="72">
        <v>20.477506171547937</v>
      </c>
      <c r="F177" s="72">
        <v>29.859948628888905</v>
      </c>
      <c r="G177" s="72">
        <v>33.981450185235616</v>
      </c>
      <c r="H177" s="72">
        <v>3.3673142021675906</v>
      </c>
      <c r="I177" s="72">
        <v>19.20316050014323</v>
      </c>
      <c r="J177" s="72">
        <v>38.488416696452902</v>
      </c>
      <c r="K177" s="72">
        <v>52.028676183577467</v>
      </c>
      <c r="L177" s="72">
        <v>39.300358002951661</v>
      </c>
      <c r="M177" s="72">
        <v>54.39266252464077</v>
      </c>
      <c r="N177" s="72">
        <v>59.58949244727156</v>
      </c>
      <c r="O177" s="72">
        <v>85.828630656119159</v>
      </c>
      <c r="P177" s="72">
        <v>19.407378412801254</v>
      </c>
      <c r="Q177" s="72">
        <v>21.049201422195413</v>
      </c>
      <c r="R177" s="72">
        <v>1.7528135484112446</v>
      </c>
      <c r="S177" s="72">
        <v>17.329076702058739</v>
      </c>
      <c r="T177" s="72">
        <v>12.056398064687073</v>
      </c>
      <c r="U177" s="72">
        <v>47.983835185837414</v>
      </c>
      <c r="V177" s="72">
        <v>8.2248711263977814</v>
      </c>
      <c r="W177" s="72">
        <v>0.25239549866666666</v>
      </c>
      <c r="X177" s="72">
        <v>50.095054390143758</v>
      </c>
      <c r="Y177" s="72">
        <v>23.973493968715886</v>
      </c>
      <c r="Z177" s="72">
        <v>78.828862465477414</v>
      </c>
      <c r="AA177" s="72">
        <v>71.218037488772836</v>
      </c>
      <c r="AB177" s="72">
        <v>149.09981223853765</v>
      </c>
      <c r="AC177" s="72">
        <v>186.2811143378903</v>
      </c>
      <c r="AD177" s="72">
        <v>213.30217433150287</v>
      </c>
      <c r="AE177" s="72">
        <v>242.53078987824037</v>
      </c>
      <c r="AF177" s="72">
        <v>205.50549032160174</v>
      </c>
      <c r="AG177" s="72">
        <v>77.945079331447673</v>
      </c>
      <c r="AH177" s="72">
        <v>123.74961420414947</v>
      </c>
      <c r="AI177" s="71"/>
      <c r="AJ177" s="75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</row>
    <row r="178" spans="1:63" s="2" customFormat="1" x14ac:dyDescent="0.25">
      <c r="A178" s="73" t="s">
        <v>4</v>
      </c>
      <c r="B178" s="318" t="s">
        <v>89</v>
      </c>
      <c r="C178" s="73">
        <v>249.18830307400407</v>
      </c>
      <c r="D178" s="73">
        <v>237.45977851865786</v>
      </c>
      <c r="E178" s="73">
        <v>225.4442383920813</v>
      </c>
      <c r="F178" s="73">
        <v>226.79764254235559</v>
      </c>
      <c r="G178" s="73">
        <v>249.01487170376896</v>
      </c>
      <c r="H178" s="73">
        <v>241.08118647723427</v>
      </c>
      <c r="I178" s="73">
        <v>292.50791574587663</v>
      </c>
      <c r="J178" s="73">
        <v>332.53935096951966</v>
      </c>
      <c r="K178" s="73">
        <v>392.39611490144415</v>
      </c>
      <c r="L178" s="73">
        <v>405.07151188095168</v>
      </c>
      <c r="M178" s="73">
        <v>464.82674989317411</v>
      </c>
      <c r="N178" s="73">
        <v>411.02433541047156</v>
      </c>
      <c r="O178" s="73">
        <v>397.72441642211913</v>
      </c>
      <c r="P178" s="73">
        <v>354.60769127093454</v>
      </c>
      <c r="Q178" s="73">
        <v>403.56010971859541</v>
      </c>
      <c r="R178" s="73">
        <v>426.18286173121129</v>
      </c>
      <c r="S178" s="73">
        <v>520.53315238765879</v>
      </c>
      <c r="T178" s="73">
        <v>526.97675625482043</v>
      </c>
      <c r="U178" s="73">
        <v>478.63744631810414</v>
      </c>
      <c r="V178" s="73">
        <v>353.83979965119778</v>
      </c>
      <c r="W178" s="73">
        <v>380.00595044413336</v>
      </c>
      <c r="X178" s="73">
        <v>474.81457628774382</v>
      </c>
      <c r="Y178" s="73">
        <v>469.05167646871598</v>
      </c>
      <c r="Z178" s="73">
        <v>581.19189766814407</v>
      </c>
      <c r="AA178" s="73">
        <v>656.00557552410612</v>
      </c>
      <c r="AB178" s="73">
        <v>828.22264907893759</v>
      </c>
      <c r="AC178" s="73">
        <v>1110.1363541306901</v>
      </c>
      <c r="AD178" s="73">
        <v>1368.7391778803028</v>
      </c>
      <c r="AE178" s="73">
        <v>1537.3489427750405</v>
      </c>
      <c r="AF178" s="73">
        <v>1169.1587170293021</v>
      </c>
      <c r="AG178" s="73">
        <v>341.29506994704764</v>
      </c>
      <c r="AH178" s="73">
        <v>539.1035329769494</v>
      </c>
      <c r="AI178" s="86"/>
      <c r="AJ178" s="85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</row>
    <row r="179" spans="1:63" s="3" customFormat="1" x14ac:dyDescent="0.25">
      <c r="A179" s="28" t="s">
        <v>170</v>
      </c>
      <c r="B179" s="16"/>
      <c r="C179" s="16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1"/>
      <c r="AJ179" s="75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</row>
    <row r="180" spans="1:63" s="3" customFormat="1" x14ac:dyDescent="0.25">
      <c r="A180" s="72" t="s">
        <v>44</v>
      </c>
      <c r="B180" s="317" t="s">
        <v>78</v>
      </c>
      <c r="C180" s="16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>
        <v>415.3539187728</v>
      </c>
      <c r="AI180" s="72">
        <v>782.54271585498554</v>
      </c>
      <c r="AJ180" s="72">
        <v>868.14520185125923</v>
      </c>
      <c r="AK180" s="72">
        <v>927.90526384553993</v>
      </c>
      <c r="AL180" s="72">
        <v>996.97124108500759</v>
      </c>
      <c r="AM180" s="72">
        <v>1011.9718849649623</v>
      </c>
      <c r="AN180" s="72">
        <v>1020.7234295390728</v>
      </c>
      <c r="AO180" s="72">
        <v>1029.4975831460058</v>
      </c>
      <c r="AP180" s="72">
        <v>1037.5853508901303</v>
      </c>
      <c r="AQ180" s="72">
        <v>1045.8351911700001</v>
      </c>
      <c r="AR180" s="72">
        <v>1051.9251758999828</v>
      </c>
      <c r="AS180" s="72">
        <v>1057.2821190869065</v>
      </c>
      <c r="AT180" s="72">
        <v>1061.7212909127322</v>
      </c>
      <c r="AU180" s="72">
        <v>1065.3250902186817</v>
      </c>
      <c r="AV180" s="72">
        <v>1046.1370195080001</v>
      </c>
      <c r="AW180" s="72">
        <v>1054.5882129719998</v>
      </c>
      <c r="AX180" s="72">
        <v>1062.7375780980003</v>
      </c>
      <c r="AY180" s="72">
        <v>1060.2643424271637</v>
      </c>
      <c r="AZ180" s="72">
        <v>1052.1100925600949</v>
      </c>
      <c r="BA180" s="72">
        <v>1040.1815108102264</v>
      </c>
      <c r="BB180" s="72">
        <v>1024.6718300775053</v>
      </c>
      <c r="BC180" s="72">
        <v>1004.0192105570708</v>
      </c>
      <c r="BD180" s="72">
        <v>977.3134282601784</v>
      </c>
      <c r="BE180" s="72">
        <v>944.55397856491084</v>
      </c>
      <c r="BF180" s="72">
        <v>904.87795584582318</v>
      </c>
      <c r="BG180" s="72">
        <v>858.49741487615552</v>
      </c>
      <c r="BH180" s="72">
        <v>805.94949039567643</v>
      </c>
      <c r="BI180" s="72">
        <v>747.55475120848757</v>
      </c>
      <c r="BJ180" s="72">
        <v>684.7378824230899</v>
      </c>
      <c r="BK180" s="72">
        <v>619.06580694000002</v>
      </c>
    </row>
    <row r="181" spans="1:63" s="3" customFormat="1" x14ac:dyDescent="0.25">
      <c r="A181" s="72" t="s">
        <v>45</v>
      </c>
      <c r="B181" s="317" t="s">
        <v>78</v>
      </c>
      <c r="C181" s="16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>
        <v>123.74961420414947</v>
      </c>
      <c r="AI181" s="72">
        <v>197.14807552018968</v>
      </c>
      <c r="AJ181" s="72">
        <v>224.18004547606279</v>
      </c>
      <c r="AK181" s="72">
        <v>239.65881271011162</v>
      </c>
      <c r="AL181" s="72">
        <v>257.59855189138494</v>
      </c>
      <c r="AM181" s="72">
        <v>261.57792626398356</v>
      </c>
      <c r="AN181" s="72">
        <v>265.53950312199441</v>
      </c>
      <c r="AO181" s="72">
        <v>269.80209069655706</v>
      </c>
      <c r="AP181" s="72">
        <v>273.72380970164937</v>
      </c>
      <c r="AQ181" s="72">
        <v>277.62234426962681</v>
      </c>
      <c r="AR181" s="72">
        <v>277.64492736731859</v>
      </c>
      <c r="AS181" s="72">
        <v>279.09571847886843</v>
      </c>
      <c r="AT181" s="72">
        <v>280.3486465779003</v>
      </c>
      <c r="AU181" s="72">
        <v>281.03508872953103</v>
      </c>
      <c r="AV181" s="72">
        <v>281.71814918899418</v>
      </c>
      <c r="AW181" s="72">
        <v>281.68512503717051</v>
      </c>
      <c r="AX181" s="72">
        <v>281.14637806198351</v>
      </c>
      <c r="AY181" s="72">
        <v>279.97411535208471</v>
      </c>
      <c r="AZ181" s="72">
        <v>278.01481231723949</v>
      </c>
      <c r="BA181" s="72">
        <v>275.08843482809169</v>
      </c>
      <c r="BB181" s="72">
        <v>270.91531863230944</v>
      </c>
      <c r="BC181" s="72">
        <v>265.63594265559976</v>
      </c>
      <c r="BD181" s="72">
        <v>258.72502313814266</v>
      </c>
      <c r="BE181" s="72">
        <v>249.70965107556069</v>
      </c>
      <c r="BF181" s="72">
        <v>238.97068153110266</v>
      </c>
      <c r="BG181" s="72">
        <v>226.16460723938144</v>
      </c>
      <c r="BH181" s="72">
        <v>211.13282370785171</v>
      </c>
      <c r="BI181" s="72">
        <v>194.55156345888801</v>
      </c>
      <c r="BJ181" s="72">
        <v>176.57336053615234</v>
      </c>
      <c r="BK181" s="72">
        <v>157.57160106451056</v>
      </c>
    </row>
    <row r="182" spans="1:63" s="2" customFormat="1" x14ac:dyDescent="0.25">
      <c r="A182" s="73" t="s">
        <v>4</v>
      </c>
      <c r="B182" s="318" t="s">
        <v>89</v>
      </c>
      <c r="C182" s="17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>
        <v>539.1035329769494</v>
      </c>
      <c r="AI182" s="73">
        <v>979.69079137517519</v>
      </c>
      <c r="AJ182" s="73">
        <v>1092.3252473273221</v>
      </c>
      <c r="AK182" s="73">
        <v>1167.5640765556516</v>
      </c>
      <c r="AL182" s="73">
        <v>1254.5697929763924</v>
      </c>
      <c r="AM182" s="73">
        <v>1273.5498112289458</v>
      </c>
      <c r="AN182" s="73">
        <v>1286.2629326610672</v>
      </c>
      <c r="AO182" s="73">
        <v>1299.2996738425629</v>
      </c>
      <c r="AP182" s="73">
        <v>1311.3091605917796</v>
      </c>
      <c r="AQ182" s="73">
        <v>1323.457535439627</v>
      </c>
      <c r="AR182" s="73">
        <v>1329.5701032673014</v>
      </c>
      <c r="AS182" s="73">
        <v>1336.3778375657748</v>
      </c>
      <c r="AT182" s="73">
        <v>1342.0699374906324</v>
      </c>
      <c r="AU182" s="73">
        <v>1346.3601789482125</v>
      </c>
      <c r="AV182" s="73">
        <v>1327.855168696994</v>
      </c>
      <c r="AW182" s="73">
        <v>1336.2733380091704</v>
      </c>
      <c r="AX182" s="73">
        <v>1343.8839561599837</v>
      </c>
      <c r="AY182" s="73">
        <v>1340.2384577792486</v>
      </c>
      <c r="AZ182" s="73">
        <v>1330.1249048773345</v>
      </c>
      <c r="BA182" s="73">
        <v>1315.2699456383179</v>
      </c>
      <c r="BB182" s="73">
        <v>1295.5871487098148</v>
      </c>
      <c r="BC182" s="73">
        <v>1269.6551532126705</v>
      </c>
      <c r="BD182" s="73">
        <v>1236.0384513983211</v>
      </c>
      <c r="BE182" s="73">
        <v>1194.2636296404714</v>
      </c>
      <c r="BF182" s="73">
        <v>1143.8486373769258</v>
      </c>
      <c r="BG182" s="73">
        <v>1084.662022115537</v>
      </c>
      <c r="BH182" s="73">
        <v>1017.0823141035281</v>
      </c>
      <c r="BI182" s="73">
        <v>942.1063146673755</v>
      </c>
      <c r="BJ182" s="73">
        <v>861.31124295924212</v>
      </c>
      <c r="BK182" s="73">
        <v>776.63740800451069</v>
      </c>
    </row>
    <row r="183" spans="1:63" s="328" customFormat="1" x14ac:dyDescent="0.25">
      <c r="A183" s="325"/>
      <c r="B183" s="326"/>
      <c r="C183" s="327"/>
      <c r="D183" s="325"/>
      <c r="E183" s="325"/>
      <c r="F183" s="325"/>
      <c r="G183" s="325"/>
      <c r="H183" s="325"/>
      <c r="I183" s="325"/>
      <c r="J183" s="325"/>
      <c r="K183" s="325"/>
      <c r="L183" s="325"/>
      <c r="M183" s="325"/>
      <c r="N183" s="325"/>
      <c r="O183" s="325"/>
      <c r="P183" s="325"/>
      <c r="Q183" s="325"/>
      <c r="R183" s="325"/>
      <c r="S183" s="325"/>
      <c r="T183" s="325"/>
      <c r="U183" s="325"/>
      <c r="V183" s="325"/>
      <c r="W183" s="325"/>
      <c r="X183" s="325"/>
      <c r="Y183" s="325"/>
      <c r="Z183" s="325"/>
      <c r="AA183" s="325"/>
      <c r="AB183" s="325"/>
      <c r="AC183" s="325"/>
      <c r="AD183" s="325"/>
      <c r="AE183" s="325"/>
      <c r="AF183" s="325"/>
      <c r="AG183" s="325"/>
      <c r="AH183" s="325"/>
      <c r="AI183" s="325"/>
      <c r="AJ183" s="325"/>
      <c r="AK183" s="325"/>
      <c r="AL183" s="325"/>
      <c r="AM183" s="325"/>
      <c r="AN183" s="325"/>
      <c r="AO183" s="325"/>
      <c r="AP183" s="325"/>
      <c r="AQ183" s="325"/>
      <c r="AR183" s="325"/>
      <c r="AS183" s="325"/>
      <c r="AT183" s="325"/>
      <c r="AU183" s="325"/>
      <c r="AV183" s="325"/>
      <c r="AW183" s="325"/>
      <c r="AX183" s="325"/>
      <c r="AY183" s="325"/>
      <c r="AZ183" s="325"/>
      <c r="BA183" s="325"/>
      <c r="BB183" s="325"/>
      <c r="BC183" s="325"/>
      <c r="BD183" s="325"/>
      <c r="BE183" s="325"/>
      <c r="BF183" s="325"/>
      <c r="BG183" s="325"/>
      <c r="BH183" s="325"/>
      <c r="BI183" s="325"/>
      <c r="BJ183" s="325"/>
      <c r="BK183" s="325"/>
    </row>
    <row r="184" spans="1:63" s="328" customFormat="1" x14ac:dyDescent="0.25">
      <c r="A184" s="325"/>
      <c r="B184" s="326"/>
      <c r="C184" s="327"/>
      <c r="D184" s="325"/>
      <c r="E184" s="325"/>
      <c r="F184" s="325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5"/>
      <c r="V184" s="325"/>
      <c r="W184" s="325"/>
      <c r="X184" s="325"/>
      <c r="Y184" s="325"/>
      <c r="Z184" s="325"/>
      <c r="AA184" s="325"/>
      <c r="AB184" s="325"/>
      <c r="AC184" s="325"/>
      <c r="AD184" s="325"/>
      <c r="AE184" s="325"/>
      <c r="AF184" s="325"/>
      <c r="AG184" s="325"/>
      <c r="AH184" s="325"/>
      <c r="AI184" s="325"/>
      <c r="AJ184" s="325"/>
      <c r="AK184" s="325"/>
      <c r="AL184" s="325"/>
      <c r="AM184" s="325"/>
      <c r="AN184" s="325"/>
      <c r="AO184" s="325"/>
      <c r="AP184" s="325"/>
      <c r="AQ184" s="325"/>
      <c r="AR184" s="325"/>
      <c r="AS184" s="325"/>
      <c r="AT184" s="325"/>
      <c r="AU184" s="325"/>
      <c r="AV184" s="325"/>
      <c r="AW184" s="325"/>
      <c r="AX184" s="325"/>
      <c r="AY184" s="325"/>
      <c r="AZ184" s="325"/>
      <c r="BA184" s="325"/>
      <c r="BB184" s="325"/>
      <c r="BC184" s="325"/>
      <c r="BD184" s="325"/>
      <c r="BE184" s="325"/>
      <c r="BF184" s="325"/>
      <c r="BG184" s="325"/>
      <c r="BH184" s="325"/>
      <c r="BI184" s="325"/>
      <c r="BJ184" s="325"/>
      <c r="BK184" s="325"/>
    </row>
    <row r="185" spans="1:63" s="328" customFormat="1" x14ac:dyDescent="0.25">
      <c r="A185" s="325"/>
      <c r="B185" s="326"/>
      <c r="C185" s="327"/>
      <c r="D185" s="325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/>
      <c r="Z185" s="325"/>
      <c r="AA185" s="325"/>
      <c r="AB185" s="325"/>
      <c r="AC185" s="325"/>
      <c r="AD185" s="325"/>
      <c r="AE185" s="325"/>
      <c r="AF185" s="325"/>
      <c r="AG185" s="325"/>
      <c r="AH185" s="325"/>
      <c r="AI185" s="325"/>
      <c r="AJ185" s="325"/>
      <c r="AK185" s="325"/>
      <c r="AL185" s="325"/>
      <c r="AM185" s="325"/>
      <c r="AN185" s="325"/>
      <c r="AO185" s="325"/>
      <c r="AP185" s="325"/>
      <c r="AQ185" s="325"/>
      <c r="AR185" s="325"/>
      <c r="AS185" s="325"/>
      <c r="AT185" s="325"/>
      <c r="AU185" s="325"/>
      <c r="AV185" s="325"/>
      <c r="AW185" s="325"/>
      <c r="AX185" s="325"/>
      <c r="AY185" s="325"/>
      <c r="AZ185" s="325"/>
      <c r="BA185" s="325"/>
      <c r="BB185" s="325"/>
      <c r="BC185" s="325"/>
      <c r="BD185" s="325"/>
      <c r="BE185" s="325"/>
      <c r="BF185" s="325"/>
      <c r="BG185" s="325"/>
      <c r="BH185" s="325"/>
      <c r="BI185" s="325"/>
      <c r="BJ185" s="325"/>
      <c r="BK185" s="325"/>
    </row>
    <row r="186" spans="1:63" s="328" customFormat="1" x14ac:dyDescent="0.25">
      <c r="A186" s="325"/>
      <c r="B186" s="326"/>
      <c r="C186" s="327"/>
      <c r="D186" s="325"/>
      <c r="E186" s="325"/>
      <c r="F186" s="325"/>
      <c r="G186" s="325"/>
      <c r="H186" s="325"/>
      <c r="I186" s="325"/>
      <c r="J186" s="325"/>
      <c r="K186" s="325"/>
      <c r="L186" s="325"/>
      <c r="M186" s="325"/>
      <c r="N186" s="325"/>
      <c r="O186" s="325"/>
      <c r="P186" s="325"/>
      <c r="Q186" s="325"/>
      <c r="R186" s="325"/>
      <c r="S186" s="325"/>
      <c r="T186" s="325"/>
      <c r="U186" s="325"/>
      <c r="V186" s="325"/>
      <c r="W186" s="325"/>
      <c r="X186" s="325"/>
      <c r="Y186" s="325"/>
      <c r="Z186" s="325"/>
      <c r="AA186" s="325"/>
      <c r="AB186" s="325"/>
      <c r="AC186" s="325"/>
      <c r="AD186" s="325"/>
      <c r="AE186" s="325"/>
      <c r="AF186" s="325"/>
      <c r="AG186" s="325"/>
      <c r="AH186" s="325"/>
      <c r="AI186" s="325"/>
      <c r="AJ186" s="325"/>
      <c r="AK186" s="325"/>
      <c r="AL186" s="325"/>
      <c r="AM186" s="325"/>
      <c r="AN186" s="325"/>
      <c r="AO186" s="325"/>
      <c r="AP186" s="325"/>
      <c r="AQ186" s="325"/>
      <c r="AR186" s="325"/>
      <c r="AS186" s="325"/>
      <c r="AT186" s="325"/>
      <c r="AU186" s="325"/>
      <c r="AV186" s="325"/>
      <c r="AW186" s="325"/>
      <c r="AX186" s="325"/>
      <c r="AY186" s="325"/>
      <c r="AZ186" s="325"/>
      <c r="BA186" s="325"/>
      <c r="BB186" s="325"/>
      <c r="BC186" s="325"/>
      <c r="BD186" s="325"/>
      <c r="BE186" s="325"/>
      <c r="BF186" s="325"/>
      <c r="BG186" s="325"/>
      <c r="BH186" s="325"/>
      <c r="BI186" s="325"/>
      <c r="BJ186" s="325"/>
      <c r="BK186" s="325"/>
    </row>
    <row r="187" spans="1:63" s="332" customFormat="1" ht="17.25" customHeight="1" x14ac:dyDescent="0.25">
      <c r="A187" s="329" t="s">
        <v>104</v>
      </c>
      <c r="B187" s="330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  <c r="Q187" s="331"/>
      <c r="R187" s="331"/>
      <c r="S187" s="331"/>
      <c r="T187" s="331"/>
      <c r="U187" s="331"/>
      <c r="V187" s="331"/>
      <c r="W187" s="331"/>
      <c r="X187" s="331"/>
      <c r="Y187" s="331"/>
      <c r="Z187" s="331"/>
      <c r="AA187" s="331"/>
      <c r="AB187" s="331"/>
      <c r="AC187" s="331"/>
      <c r="AD187" s="331"/>
      <c r="AE187" s="331"/>
      <c r="AF187" s="331"/>
      <c r="AG187" s="331"/>
      <c r="AH187" s="331"/>
      <c r="AI187" s="331"/>
      <c r="AJ187" s="331"/>
      <c r="AK187" s="331"/>
    </row>
    <row r="188" spans="1:63" s="29" customFormat="1" ht="17.25" customHeight="1" x14ac:dyDescent="0.25">
      <c r="A188" s="28" t="s">
        <v>64</v>
      </c>
      <c r="B188" s="314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</row>
    <row r="189" spans="1:63" s="29" customFormat="1" ht="17.25" customHeight="1" x14ac:dyDescent="0.2">
      <c r="A189" s="72" t="s">
        <v>29</v>
      </c>
      <c r="B189" s="317" t="s">
        <v>78</v>
      </c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72">
        <v>852.8829310927872</v>
      </c>
      <c r="S189" s="72">
        <v>1273.7572023640969</v>
      </c>
      <c r="T189" s="72">
        <v>1414.5983388630546</v>
      </c>
      <c r="U189" s="72">
        <v>1931.1151277677468</v>
      </c>
      <c r="V189" s="72">
        <v>1764.1449942061058</v>
      </c>
      <c r="W189" s="72">
        <v>1783.4334517036384</v>
      </c>
      <c r="X189" s="72">
        <v>1680.8912393316</v>
      </c>
      <c r="Y189" s="72">
        <v>1754.8609910767771</v>
      </c>
      <c r="Z189" s="72">
        <v>1771.0008677179781</v>
      </c>
      <c r="AA189" s="72">
        <v>1744.9715736278213</v>
      </c>
      <c r="AB189" s="72">
        <v>1801.5981907139039</v>
      </c>
      <c r="AC189" s="72">
        <v>1771.6683497563383</v>
      </c>
      <c r="AD189" s="72">
        <v>1824.7934949065466</v>
      </c>
      <c r="AE189" s="72">
        <v>1846.9543490538745</v>
      </c>
      <c r="AF189" s="72">
        <v>1802.8861236605896</v>
      </c>
      <c r="AG189" s="72">
        <v>1770.3866457865277</v>
      </c>
      <c r="AH189" s="72">
        <v>1843.588681561808</v>
      </c>
      <c r="AI189" s="30"/>
      <c r="AJ189" s="30"/>
      <c r="AK189" s="30"/>
    </row>
    <row r="190" spans="1:63" s="29" customFormat="1" ht="17.25" customHeight="1" x14ac:dyDescent="0.2">
      <c r="A190" s="72" t="s">
        <v>31</v>
      </c>
      <c r="B190" s="317" t="s">
        <v>78</v>
      </c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72">
        <v>26.007138153333333</v>
      </c>
      <c r="S190" s="72">
        <v>28.138312839999998</v>
      </c>
      <c r="T190" s="72">
        <v>22.051151063333332</v>
      </c>
      <c r="U190" s="72">
        <v>26.235003593333332</v>
      </c>
      <c r="V190" s="72">
        <v>21.786911006666664</v>
      </c>
      <c r="W190" s="72">
        <v>21.137412779999998</v>
      </c>
      <c r="X190" s="72">
        <v>20.279152960000001</v>
      </c>
      <c r="Y190" s="72">
        <v>20.86468747</v>
      </c>
      <c r="Z190" s="72">
        <v>19.615938723333336</v>
      </c>
      <c r="AA190" s="72">
        <v>19.549418533333334</v>
      </c>
      <c r="AB190" s="72">
        <v>20.441658636666666</v>
      </c>
      <c r="AC190" s="72">
        <v>22.574404196666666</v>
      </c>
      <c r="AD190" s="72">
        <v>22.95845761</v>
      </c>
      <c r="AE190" s="72">
        <v>24.583191306666667</v>
      </c>
      <c r="AF190" s="72">
        <v>27.755915457878668</v>
      </c>
      <c r="AG190" s="72">
        <v>13.1457037426</v>
      </c>
      <c r="AH190" s="72">
        <v>20.735413380000001</v>
      </c>
      <c r="AI190" s="30"/>
      <c r="AJ190" s="30"/>
      <c r="AK190" s="30"/>
    </row>
    <row r="191" spans="1:63" s="29" customFormat="1" ht="17.25" customHeight="1" x14ac:dyDescent="0.2">
      <c r="A191" s="72" t="s">
        <v>43</v>
      </c>
      <c r="B191" s="317" t="s">
        <v>78</v>
      </c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72">
        <f t="shared" ref="R191:AH191" si="18">R215</f>
        <v>3180.4498889757797</v>
      </c>
      <c r="S191" s="72">
        <f t="shared" si="18"/>
        <v>3317.5229598673745</v>
      </c>
      <c r="T191" s="72">
        <f t="shared" si="18"/>
        <v>3487.6685692537594</v>
      </c>
      <c r="U191" s="72">
        <f t="shared" si="18"/>
        <v>3350.4504234489796</v>
      </c>
      <c r="V191" s="72">
        <f t="shared" si="18"/>
        <v>3215.5721876044458</v>
      </c>
      <c r="W191" s="72">
        <f t="shared" si="18"/>
        <v>3101.7804808368996</v>
      </c>
      <c r="X191" s="72">
        <f t="shared" si="18"/>
        <v>2991.0768278027367</v>
      </c>
      <c r="Y191" s="72">
        <f t="shared" si="18"/>
        <v>2911.1744054834585</v>
      </c>
      <c r="Z191" s="72">
        <f t="shared" si="18"/>
        <v>2904.0553194569361</v>
      </c>
      <c r="AA191" s="72">
        <f t="shared" si="18"/>
        <v>2922.9943361808087</v>
      </c>
      <c r="AB191" s="72">
        <f t="shared" si="18"/>
        <v>2950.6684863401679</v>
      </c>
      <c r="AC191" s="72">
        <f t="shared" si="18"/>
        <v>2921.2943420528622</v>
      </c>
      <c r="AD191" s="72">
        <f t="shared" si="18"/>
        <v>2951.9472243302703</v>
      </c>
      <c r="AE191" s="72">
        <f t="shared" si="18"/>
        <v>2998.8764598024304</v>
      </c>
      <c r="AF191" s="72">
        <f t="shared" si="18"/>
        <v>2893.25604317751</v>
      </c>
      <c r="AG191" s="72">
        <f t="shared" si="18"/>
        <v>2737.5269194687789</v>
      </c>
      <c r="AH191" s="72">
        <f t="shared" si="18"/>
        <v>2797.9154226727792</v>
      </c>
      <c r="AI191" s="30"/>
      <c r="AJ191" s="30"/>
      <c r="AK191" s="30"/>
    </row>
    <row r="192" spans="1:63" s="29" customFormat="1" ht="17.25" customHeight="1" x14ac:dyDescent="0.2">
      <c r="A192" s="72" t="s">
        <v>46</v>
      </c>
      <c r="B192" s="317" t="s">
        <v>78</v>
      </c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72">
        <v>9635.3395763794288</v>
      </c>
      <c r="S192" s="72">
        <v>9698.2890895655109</v>
      </c>
      <c r="T192" s="72">
        <v>9602.0133866501692</v>
      </c>
      <c r="U192" s="72">
        <v>9642.5852801346937</v>
      </c>
      <c r="V192" s="72">
        <v>9632.9253070605064</v>
      </c>
      <c r="W192" s="72">
        <v>9596.2359399262714</v>
      </c>
      <c r="X192" s="72">
        <v>9569.411760904095</v>
      </c>
      <c r="Y192" s="72">
        <v>9563.1011964686841</v>
      </c>
      <c r="Z192" s="72">
        <v>9549.5028908710137</v>
      </c>
      <c r="AA192" s="72">
        <v>9529.0723309977056</v>
      </c>
      <c r="AB192" s="72">
        <v>9505.8491517526509</v>
      </c>
      <c r="AC192" s="72">
        <v>9476.4526394273234</v>
      </c>
      <c r="AD192" s="72">
        <v>9436.2715248631866</v>
      </c>
      <c r="AE192" s="72">
        <v>9409.7079341230492</v>
      </c>
      <c r="AF192" s="72">
        <v>9410.3332836944865</v>
      </c>
      <c r="AG192" s="72">
        <v>9420.7806043339006</v>
      </c>
      <c r="AH192" s="72">
        <v>9397.8302209660942</v>
      </c>
      <c r="AI192" s="30"/>
      <c r="AJ192" s="30"/>
      <c r="AK192" s="30"/>
    </row>
    <row r="193" spans="1:287" s="88" customFormat="1" ht="17.25" customHeight="1" x14ac:dyDescent="0.2">
      <c r="A193" s="73" t="s">
        <v>56</v>
      </c>
      <c r="B193" s="318" t="s">
        <v>89</v>
      </c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73">
        <f>SUM(R189:R192)</f>
        <v>13694.67953460133</v>
      </c>
      <c r="S193" s="73">
        <f t="shared" ref="S193:AH193" si="19">SUM(S189:S192)</f>
        <v>14317.707564636981</v>
      </c>
      <c r="T193" s="73">
        <f t="shared" si="19"/>
        <v>14526.331445830318</v>
      </c>
      <c r="U193" s="73">
        <f t="shared" si="19"/>
        <v>14950.385834944755</v>
      </c>
      <c r="V193" s="73">
        <f t="shared" si="19"/>
        <v>14634.429399877725</v>
      </c>
      <c r="W193" s="73">
        <f t="shared" si="19"/>
        <v>14502.587285246809</v>
      </c>
      <c r="X193" s="73">
        <f t="shared" si="19"/>
        <v>14261.658980998433</v>
      </c>
      <c r="Y193" s="73">
        <f t="shared" si="19"/>
        <v>14250.00128049892</v>
      </c>
      <c r="Z193" s="73">
        <f t="shared" si="19"/>
        <v>14244.175016769261</v>
      </c>
      <c r="AA193" s="73">
        <f t="shared" si="19"/>
        <v>14216.587659339668</v>
      </c>
      <c r="AB193" s="73">
        <f t="shared" si="19"/>
        <v>14278.55748744339</v>
      </c>
      <c r="AC193" s="73">
        <f t="shared" si="19"/>
        <v>14191.989735433192</v>
      </c>
      <c r="AD193" s="73">
        <f t="shared" si="19"/>
        <v>14235.970701710005</v>
      </c>
      <c r="AE193" s="73">
        <f t="shared" si="19"/>
        <v>14280.12193428602</v>
      </c>
      <c r="AF193" s="73">
        <f t="shared" si="19"/>
        <v>14134.231365990465</v>
      </c>
      <c r="AG193" s="73">
        <f t="shared" si="19"/>
        <v>13941.839873331806</v>
      </c>
      <c r="AH193" s="73">
        <f t="shared" si="19"/>
        <v>14060.069738580682</v>
      </c>
      <c r="AI193" s="87"/>
      <c r="AJ193" s="87"/>
      <c r="AK193" s="87"/>
    </row>
    <row r="194" spans="1:287" s="88" customFormat="1" ht="17.25" customHeight="1" x14ac:dyDescent="0.2">
      <c r="A194" s="73" t="s">
        <v>55</v>
      </c>
      <c r="B194" s="318" t="s">
        <v>89</v>
      </c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73">
        <f>SUM(R189:R191)</f>
        <v>4059.3399582219004</v>
      </c>
      <c r="S194" s="73">
        <f t="shared" ref="S194:AG194" si="20">SUM(S189:S191)</f>
        <v>4619.4184750714712</v>
      </c>
      <c r="T194" s="73">
        <f t="shared" si="20"/>
        <v>4924.3180591801474</v>
      </c>
      <c r="U194" s="73">
        <f t="shared" si="20"/>
        <v>5307.80055481006</v>
      </c>
      <c r="V194" s="73">
        <f t="shared" si="20"/>
        <v>5001.5040928172184</v>
      </c>
      <c r="W194" s="73">
        <f t="shared" si="20"/>
        <v>4906.3513453205378</v>
      </c>
      <c r="X194" s="73">
        <f t="shared" si="20"/>
        <v>4692.2472200943366</v>
      </c>
      <c r="Y194" s="73">
        <f t="shared" si="20"/>
        <v>4686.900084030236</v>
      </c>
      <c r="Z194" s="73">
        <f t="shared" si="20"/>
        <v>4694.672125898247</v>
      </c>
      <c r="AA194" s="73">
        <f t="shared" si="20"/>
        <v>4687.5153283419631</v>
      </c>
      <c r="AB194" s="73">
        <f t="shared" si="20"/>
        <v>4772.7083356907387</v>
      </c>
      <c r="AC194" s="73">
        <f t="shared" si="20"/>
        <v>4715.5370960058672</v>
      </c>
      <c r="AD194" s="73">
        <f t="shared" si="20"/>
        <v>4799.699176846817</v>
      </c>
      <c r="AE194" s="73">
        <f t="shared" si="20"/>
        <v>4870.4140001629712</v>
      </c>
      <c r="AF194" s="73">
        <f t="shared" si="20"/>
        <v>4723.8980822959784</v>
      </c>
      <c r="AG194" s="73">
        <f t="shared" si="20"/>
        <v>4521.0592689979067</v>
      </c>
      <c r="AH194" s="73">
        <f>SUM(AH189:AH191)</f>
        <v>4662.2395176145874</v>
      </c>
      <c r="AI194" s="87"/>
      <c r="AJ194" s="87"/>
      <c r="AK194" s="87"/>
    </row>
    <row r="195" spans="1:287" s="29" customFormat="1" ht="17.25" customHeight="1" x14ac:dyDescent="0.25">
      <c r="A195" s="28" t="s">
        <v>170</v>
      </c>
      <c r="B195" s="314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</row>
    <row r="196" spans="1:287" s="74" customFormat="1" ht="18" customHeight="1" x14ac:dyDescent="0.25">
      <c r="A196" s="72" t="s">
        <v>29</v>
      </c>
      <c r="B196" s="317" t="s">
        <v>78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>
        <v>1843.588681561808</v>
      </c>
      <c r="AI196" s="72">
        <v>1894.9111680664937</v>
      </c>
      <c r="AJ196" s="72">
        <v>1937.7801352287543</v>
      </c>
      <c r="AK196" s="72">
        <v>1938.039691876563</v>
      </c>
      <c r="AL196" s="72">
        <v>1926.787481027849</v>
      </c>
      <c r="AM196" s="72">
        <v>1921.4769877457195</v>
      </c>
      <c r="AN196" s="72">
        <v>1915.4242844635896</v>
      </c>
      <c r="AO196" s="72">
        <v>1913.3217352635622</v>
      </c>
      <c r="AP196" s="72">
        <v>1905.5484909526633</v>
      </c>
      <c r="AQ196" s="72">
        <v>1899.4987707238668</v>
      </c>
      <c r="AR196" s="72">
        <v>1893.4460674417371</v>
      </c>
      <c r="AS196" s="72">
        <v>1888.2893482417094</v>
      </c>
      <c r="AT196" s="72">
        <v>1881.3436439308109</v>
      </c>
      <c r="AU196" s="72">
        <v>1875.2939237020144</v>
      </c>
      <c r="AV196" s="72">
        <v>1869.2412204198845</v>
      </c>
      <c r="AW196" s="72">
        <v>1864.0815181665237</v>
      </c>
      <c r="AX196" s="72">
        <v>1857.1387969089583</v>
      </c>
      <c r="AY196" s="72">
        <v>1851.0860936268286</v>
      </c>
      <c r="AZ196" s="72">
        <v>1845.0363733980321</v>
      </c>
      <c r="BA196" s="72">
        <v>1839.8766711446713</v>
      </c>
      <c r="BB196" s="72">
        <v>1832.931911333666</v>
      </c>
      <c r="BC196" s="72">
        <v>1826.8771694980965</v>
      </c>
      <c r="BD196" s="72">
        <v>1820.8224276625269</v>
      </c>
      <c r="BE196" s="72">
        <v>1815.6636699090593</v>
      </c>
      <c r="BF196" s="72">
        <v>1808.715927044721</v>
      </c>
      <c r="BG196" s="72">
        <v>1802.6641682624847</v>
      </c>
      <c r="BH196" s="72">
        <v>1796.609426426915</v>
      </c>
      <c r="BI196" s="72">
        <v>1791.4506686734476</v>
      </c>
      <c r="BJ196" s="72">
        <v>1784.5029258091092</v>
      </c>
      <c r="BK196" s="72">
        <v>1778.4481839735395</v>
      </c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  <c r="HW196" s="29"/>
      <c r="HX196" s="29"/>
      <c r="HY196" s="29"/>
      <c r="HZ196" s="29"/>
      <c r="IA196" s="29"/>
      <c r="IB196" s="29"/>
      <c r="IC196" s="29"/>
      <c r="ID196" s="29"/>
      <c r="IE196" s="29"/>
      <c r="IF196" s="29"/>
      <c r="IG196" s="29"/>
      <c r="IH196" s="29"/>
      <c r="II196" s="29"/>
      <c r="IJ196" s="29"/>
      <c r="IK196" s="29"/>
      <c r="IL196" s="29"/>
      <c r="IM196" s="29"/>
      <c r="IN196" s="29"/>
      <c r="IO196" s="29"/>
      <c r="IP196" s="29"/>
      <c r="IQ196" s="29"/>
      <c r="IR196" s="29"/>
      <c r="IS196" s="29"/>
      <c r="IT196" s="29"/>
      <c r="IU196" s="29"/>
      <c r="IV196" s="29"/>
      <c r="IW196" s="29"/>
      <c r="IX196" s="29"/>
      <c r="IY196" s="29"/>
      <c r="IZ196" s="29"/>
      <c r="JA196" s="29"/>
      <c r="JB196" s="29"/>
      <c r="JC196" s="29"/>
      <c r="JD196" s="29"/>
      <c r="JE196" s="29"/>
      <c r="JF196" s="29"/>
      <c r="JG196" s="29"/>
      <c r="JH196" s="29"/>
      <c r="JI196" s="29"/>
      <c r="JJ196" s="29"/>
      <c r="JK196" s="29"/>
      <c r="JL196" s="29"/>
      <c r="JM196" s="29"/>
      <c r="JN196" s="29"/>
      <c r="JO196" s="29"/>
      <c r="JP196" s="29"/>
      <c r="JQ196" s="29"/>
      <c r="JR196" s="29"/>
      <c r="JS196" s="29"/>
      <c r="JT196" s="29"/>
      <c r="JU196" s="29"/>
      <c r="JV196" s="29"/>
      <c r="JW196" s="29"/>
      <c r="JX196" s="29"/>
      <c r="JY196" s="29"/>
      <c r="JZ196" s="29"/>
      <c r="KA196" s="29"/>
    </row>
    <row r="197" spans="1:287" s="71" customFormat="1" ht="18" customHeight="1" x14ac:dyDescent="0.2">
      <c r="A197" s="72" t="s">
        <v>31</v>
      </c>
      <c r="B197" s="317" t="s">
        <v>78</v>
      </c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>
        <v>20.735413380000001</v>
      </c>
      <c r="AI197" s="72">
        <v>23.996222975494593</v>
      </c>
      <c r="AJ197" s="72">
        <v>24.806896400721826</v>
      </c>
      <c r="AK197" s="72">
        <v>25.617243221063038</v>
      </c>
      <c r="AL197" s="72">
        <v>26.39901428915956</v>
      </c>
      <c r="AM197" s="72">
        <v>27.140651639196648</v>
      </c>
      <c r="AN197" s="72">
        <v>26.866636996784546</v>
      </c>
      <c r="AO197" s="72">
        <v>26.54132194548534</v>
      </c>
      <c r="AP197" s="72">
        <v>26.149590312207987</v>
      </c>
      <c r="AQ197" s="72">
        <v>25.643822937490818</v>
      </c>
      <c r="AR197" s="72">
        <v>24.96823337582396</v>
      </c>
      <c r="AS197" s="72">
        <v>23.902302561640298</v>
      </c>
      <c r="AT197" s="72">
        <v>22.29638161659361</v>
      </c>
      <c r="AU197" s="72">
        <v>20.040991644822153</v>
      </c>
      <c r="AV197" s="72">
        <v>17.152656717012892</v>
      </c>
      <c r="AW197" s="72">
        <v>13.850849932544877</v>
      </c>
      <c r="AX197" s="72">
        <v>10.52215579140509</v>
      </c>
      <c r="AY197" s="72">
        <v>7.5588321360612394</v>
      </c>
      <c r="AZ197" s="72">
        <v>5.1932469580088041</v>
      </c>
      <c r="BA197" s="72">
        <v>3.4587572624412135</v>
      </c>
      <c r="BB197" s="72">
        <v>2.260866823660117</v>
      </c>
      <c r="BC197" s="72">
        <v>1.4639932866572185</v>
      </c>
      <c r="BD197" s="72">
        <v>0.94510529753132744</v>
      </c>
      <c r="BE197" s="72">
        <v>0.61072522963766995</v>
      </c>
      <c r="BF197" s="72">
        <v>0.39598400129814304</v>
      </c>
      <c r="BG197" s="72">
        <v>0.25798880295089388</v>
      </c>
      <c r="BH197" s="72">
        <v>0.16904490372581948</v>
      </c>
      <c r="BI197" s="72">
        <v>0.11146349878418342</v>
      </c>
      <c r="BJ197" s="72">
        <v>7.3983948888766388E-2</v>
      </c>
      <c r="BK197" s="72">
        <v>4.9443115783707553E-2</v>
      </c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  <c r="IW197" s="29"/>
      <c r="IX197" s="29"/>
      <c r="IY197" s="29"/>
      <c r="IZ197" s="29"/>
      <c r="JA197" s="29"/>
      <c r="JB197" s="29"/>
      <c r="JC197" s="29"/>
      <c r="JD197" s="29"/>
      <c r="JE197" s="29"/>
      <c r="JF197" s="29"/>
      <c r="JG197" s="29"/>
      <c r="JH197" s="29"/>
      <c r="JI197" s="29"/>
      <c r="JJ197" s="29"/>
      <c r="JK197" s="29"/>
      <c r="JL197" s="29"/>
      <c r="JM197" s="29"/>
      <c r="JN197" s="29"/>
      <c r="JO197" s="29"/>
      <c r="JP197" s="29"/>
      <c r="JQ197" s="29"/>
      <c r="JR197" s="29"/>
      <c r="JS197" s="29"/>
      <c r="JT197" s="29"/>
      <c r="JU197" s="29"/>
      <c r="JV197" s="29"/>
      <c r="JW197" s="29"/>
      <c r="JX197" s="29"/>
      <c r="JY197" s="29"/>
      <c r="JZ197" s="29"/>
      <c r="KA197" s="29"/>
    </row>
    <row r="198" spans="1:287" s="71" customFormat="1" ht="17.25" customHeight="1" x14ac:dyDescent="0.2">
      <c r="A198" s="72" t="s">
        <v>43</v>
      </c>
      <c r="B198" s="317" t="s">
        <v>78</v>
      </c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>
        <f>AH221</f>
        <v>2797.9154226727792</v>
      </c>
      <c r="AI198" s="72">
        <f t="shared" ref="AI198:BK198" si="21">AI221</f>
        <v>2972.5661393655732</v>
      </c>
      <c r="AJ198" s="72">
        <f t="shared" si="21"/>
        <v>2830.5674234431513</v>
      </c>
      <c r="AK198" s="72">
        <f t="shared" si="21"/>
        <v>2795.7305000669403</v>
      </c>
      <c r="AL198" s="72">
        <f t="shared" si="21"/>
        <v>2726.559110373847</v>
      </c>
      <c r="AM198" s="72">
        <f t="shared" si="21"/>
        <v>2638.2692534068615</v>
      </c>
      <c r="AN198" s="72">
        <f t="shared" si="21"/>
        <v>2578.2686566141947</v>
      </c>
      <c r="AO198" s="72">
        <f t="shared" si="21"/>
        <v>2460.7506947707852</v>
      </c>
      <c r="AP198" s="72">
        <f t="shared" si="21"/>
        <v>2400.0147400370706</v>
      </c>
      <c r="AQ198" s="72">
        <f t="shared" si="21"/>
        <v>2348.6487292721536</v>
      </c>
      <c r="AR198" s="72">
        <f t="shared" si="21"/>
        <v>2269.8299302857731</v>
      </c>
      <c r="AS198" s="72">
        <f t="shared" si="21"/>
        <v>2217.6892952758681</v>
      </c>
      <c r="AT198" s="72">
        <f t="shared" si="21"/>
        <v>2169.5433690231062</v>
      </c>
      <c r="AU198" s="72">
        <f t="shared" si="21"/>
        <v>2092.6574110422607</v>
      </c>
      <c r="AV198" s="72">
        <f t="shared" si="21"/>
        <v>2026.377726322127</v>
      </c>
      <c r="AW198" s="72">
        <f t="shared" si="21"/>
        <v>1969.9294373277851</v>
      </c>
      <c r="AX198" s="72">
        <f t="shared" si="21"/>
        <v>1904.0480426353658</v>
      </c>
      <c r="AY198" s="72">
        <f t="shared" si="21"/>
        <v>1833.9691027091596</v>
      </c>
      <c r="AZ198" s="72">
        <f t="shared" si="21"/>
        <v>1762.3629551563113</v>
      </c>
      <c r="BA198" s="72">
        <f t="shared" si="21"/>
        <v>1692.1235588515458</v>
      </c>
      <c r="BB198" s="72">
        <f t="shared" si="21"/>
        <v>1620.9102809841313</v>
      </c>
      <c r="BC198" s="72">
        <f t="shared" si="21"/>
        <v>1547.3411139922068</v>
      </c>
      <c r="BD198" s="72">
        <f t="shared" si="21"/>
        <v>1475.1452038073894</v>
      </c>
      <c r="BE198" s="72">
        <f t="shared" si="21"/>
        <v>1406.928581275919</v>
      </c>
      <c r="BF198" s="72">
        <f t="shared" si="21"/>
        <v>1370.7794868566546</v>
      </c>
      <c r="BG198" s="72">
        <f t="shared" si="21"/>
        <v>1335.4415432790156</v>
      </c>
      <c r="BH198" s="72">
        <f t="shared" si="21"/>
        <v>1301.0353844459012</v>
      </c>
      <c r="BI198" s="72">
        <f t="shared" si="21"/>
        <v>1264.5767061732342</v>
      </c>
      <c r="BJ198" s="72">
        <f t="shared" si="21"/>
        <v>1229.4490631184185</v>
      </c>
      <c r="BK198" s="72">
        <f t="shared" si="21"/>
        <v>1200.2616417841716</v>
      </c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  <c r="IV198" s="29"/>
      <c r="IW198" s="29"/>
      <c r="IX198" s="29"/>
      <c r="IY198" s="29"/>
      <c r="IZ198" s="29"/>
      <c r="JA198" s="29"/>
      <c r="JB198" s="29"/>
      <c r="JC198" s="29"/>
      <c r="JD198" s="29"/>
      <c r="JE198" s="29"/>
      <c r="JF198" s="29"/>
      <c r="JG198" s="29"/>
      <c r="JH198" s="29"/>
      <c r="JI198" s="29"/>
      <c r="JJ198" s="29"/>
      <c r="JK198" s="29"/>
      <c r="JL198" s="29"/>
      <c r="JM198" s="29"/>
      <c r="JN198" s="29"/>
      <c r="JO198" s="29"/>
      <c r="JP198" s="29"/>
      <c r="JQ198" s="29"/>
      <c r="JR198" s="29"/>
      <c r="JS198" s="29"/>
      <c r="JT198" s="29"/>
      <c r="JU198" s="29"/>
      <c r="JV198" s="29"/>
      <c r="JW198" s="29"/>
      <c r="JX198" s="29"/>
      <c r="JY198" s="29"/>
      <c r="JZ198" s="29"/>
      <c r="KA198" s="29"/>
    </row>
    <row r="199" spans="1:287" s="71" customFormat="1" ht="16.5" customHeight="1" x14ac:dyDescent="0.2">
      <c r="A199" s="72" t="s">
        <v>46</v>
      </c>
      <c r="B199" s="317" t="s">
        <v>78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>
        <v>9397.8302209660942</v>
      </c>
      <c r="AI199" s="72">
        <v>9371.6006168717067</v>
      </c>
      <c r="AJ199" s="72">
        <v>9338.7263425041365</v>
      </c>
      <c r="AK199" s="72">
        <v>9306.3930402814622</v>
      </c>
      <c r="AL199" s="72">
        <v>9278.6306080431968</v>
      </c>
      <c r="AM199" s="72">
        <v>9248.8030064455616</v>
      </c>
      <c r="AN199" s="72">
        <v>9217.008336533816</v>
      </c>
      <c r="AO199" s="72">
        <v>9189.9982075036532</v>
      </c>
      <c r="AP199" s="72">
        <v>9160.9609680692192</v>
      </c>
      <c r="AQ199" s="72">
        <v>9135.0086536594536</v>
      </c>
      <c r="AR199" s="72">
        <v>9107.3129645309509</v>
      </c>
      <c r="AS199" s="72">
        <v>9080.8075533942028</v>
      </c>
      <c r="AT199" s="72">
        <v>9050.5044309328787</v>
      </c>
      <c r="AU199" s="72">
        <v>9027.0563921907651</v>
      </c>
      <c r="AV199" s="72">
        <v>9013.8358959638153</v>
      </c>
      <c r="AW199" s="72">
        <v>8998.8342472633376</v>
      </c>
      <c r="AX199" s="72">
        <v>8985.8978684516878</v>
      </c>
      <c r="AY199" s="72">
        <v>9007.3669774009068</v>
      </c>
      <c r="AZ199" s="72">
        <v>8993.6152509661006</v>
      </c>
      <c r="BA199" s="72">
        <v>8982.7896622255994</v>
      </c>
      <c r="BB199" s="72">
        <v>8971.5839153234938</v>
      </c>
      <c r="BC199" s="72">
        <v>8953.6835236668139</v>
      </c>
      <c r="BD199" s="72">
        <v>8932.368567562773</v>
      </c>
      <c r="BE199" s="72">
        <v>8902.3617018376444</v>
      </c>
      <c r="BF199" s="72">
        <v>8885.1345808428778</v>
      </c>
      <c r="BG199" s="72">
        <v>8856.5733789720707</v>
      </c>
      <c r="BH199" s="72">
        <v>8829.4401401026898</v>
      </c>
      <c r="BI199" s="72">
        <v>8807.3356324188026</v>
      </c>
      <c r="BJ199" s="72">
        <v>8785.1094667672878</v>
      </c>
      <c r="BK199" s="72">
        <v>8746.0944091349902</v>
      </c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  <c r="IT199" s="29"/>
      <c r="IU199" s="29"/>
      <c r="IV199" s="29"/>
      <c r="IW199" s="29"/>
      <c r="IX199" s="29"/>
      <c r="IY199" s="29"/>
      <c r="IZ199" s="29"/>
      <c r="JA199" s="29"/>
      <c r="JB199" s="29"/>
      <c r="JC199" s="29"/>
      <c r="JD199" s="29"/>
      <c r="JE199" s="29"/>
      <c r="JF199" s="29"/>
      <c r="JG199" s="29"/>
      <c r="JH199" s="29"/>
      <c r="JI199" s="29"/>
      <c r="JJ199" s="29"/>
      <c r="JK199" s="29"/>
      <c r="JL199" s="29"/>
      <c r="JM199" s="29"/>
      <c r="JN199" s="29"/>
      <c r="JO199" s="29"/>
      <c r="JP199" s="29"/>
      <c r="JQ199" s="29"/>
      <c r="JR199" s="29"/>
      <c r="JS199" s="29"/>
      <c r="JT199" s="29"/>
      <c r="JU199" s="29"/>
      <c r="JV199" s="29"/>
      <c r="JW199" s="29"/>
      <c r="JX199" s="29"/>
      <c r="JY199" s="29"/>
      <c r="JZ199" s="29"/>
      <c r="KA199" s="29"/>
    </row>
    <row r="200" spans="1:287" s="86" customFormat="1" ht="15.6" customHeight="1" x14ac:dyDescent="0.2">
      <c r="A200" s="73" t="s">
        <v>56</v>
      </c>
      <c r="B200" s="318" t="s">
        <v>89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>
        <f t="shared" ref="AH200:BK200" si="22">SUM(AH196:AH199)</f>
        <v>14060.069738580682</v>
      </c>
      <c r="AI200" s="73">
        <f t="shared" si="22"/>
        <v>14263.074147279269</v>
      </c>
      <c r="AJ200" s="73">
        <f t="shared" si="22"/>
        <v>14131.880797576763</v>
      </c>
      <c r="AK200" s="73">
        <f t="shared" si="22"/>
        <v>14065.780475446029</v>
      </c>
      <c r="AL200" s="73">
        <f t="shared" si="22"/>
        <v>13958.376213734053</v>
      </c>
      <c r="AM200" s="73">
        <f t="shared" si="22"/>
        <v>13835.689899237339</v>
      </c>
      <c r="AN200" s="73">
        <f t="shared" si="22"/>
        <v>13737.567914608386</v>
      </c>
      <c r="AO200" s="73">
        <f t="shared" si="22"/>
        <v>13590.611959483485</v>
      </c>
      <c r="AP200" s="73">
        <f t="shared" si="22"/>
        <v>13492.673789371162</v>
      </c>
      <c r="AQ200" s="73">
        <f t="shared" si="22"/>
        <v>13408.799976592964</v>
      </c>
      <c r="AR200" s="73">
        <f t="shared" si="22"/>
        <v>13295.557195634285</v>
      </c>
      <c r="AS200" s="73">
        <f t="shared" si="22"/>
        <v>13210.688499473421</v>
      </c>
      <c r="AT200" s="73">
        <f t="shared" si="22"/>
        <v>13123.68782550339</v>
      </c>
      <c r="AU200" s="73">
        <f t="shared" si="22"/>
        <v>13015.048718579863</v>
      </c>
      <c r="AV200" s="73">
        <f t="shared" si="22"/>
        <v>12926.60749942284</v>
      </c>
      <c r="AW200" s="73">
        <f t="shared" si="22"/>
        <v>12846.696052690191</v>
      </c>
      <c r="AX200" s="73">
        <f t="shared" si="22"/>
        <v>12757.606863787416</v>
      </c>
      <c r="AY200" s="73">
        <f t="shared" si="22"/>
        <v>12699.981005872956</v>
      </c>
      <c r="AZ200" s="73">
        <f t="shared" si="22"/>
        <v>12606.207826478452</v>
      </c>
      <c r="BA200" s="73">
        <f t="shared" si="22"/>
        <v>12518.248649484258</v>
      </c>
      <c r="BB200" s="73">
        <f t="shared" si="22"/>
        <v>12427.686974464952</v>
      </c>
      <c r="BC200" s="73">
        <f t="shared" si="22"/>
        <v>12329.365800443775</v>
      </c>
      <c r="BD200" s="73">
        <f t="shared" si="22"/>
        <v>12229.281304330221</v>
      </c>
      <c r="BE200" s="73">
        <f t="shared" si="22"/>
        <v>12125.56467825226</v>
      </c>
      <c r="BF200" s="73">
        <f t="shared" si="22"/>
        <v>12065.025978745551</v>
      </c>
      <c r="BG200" s="73">
        <f t="shared" si="22"/>
        <v>11994.937079316522</v>
      </c>
      <c r="BH200" s="73">
        <f t="shared" si="22"/>
        <v>11927.253995879231</v>
      </c>
      <c r="BI200" s="73">
        <f t="shared" si="22"/>
        <v>11863.474470764268</v>
      </c>
      <c r="BJ200" s="73">
        <f t="shared" si="22"/>
        <v>11799.135439643705</v>
      </c>
      <c r="BK200" s="73">
        <f t="shared" si="22"/>
        <v>11724.853678008485</v>
      </c>
      <c r="BL200" s="88"/>
      <c r="BM200" s="88"/>
      <c r="BN200" s="88"/>
      <c r="BO200" s="88"/>
      <c r="BP200" s="88"/>
      <c r="BQ200" s="88"/>
      <c r="BR200" s="88"/>
      <c r="BS200" s="88"/>
      <c r="BT200" s="88"/>
      <c r="BU200" s="88"/>
      <c r="BV200" s="88"/>
      <c r="BW200" s="88"/>
      <c r="BX200" s="88"/>
      <c r="BY200" s="88"/>
      <c r="BZ200" s="88"/>
      <c r="CA200" s="88"/>
      <c r="CB200" s="88"/>
      <c r="CC200" s="88"/>
      <c r="CD200" s="88"/>
      <c r="CE200" s="88"/>
      <c r="CF200" s="88"/>
      <c r="CG200" s="88"/>
      <c r="CH200" s="88"/>
      <c r="CI200" s="88"/>
      <c r="CJ200" s="88"/>
      <c r="CK200" s="88"/>
      <c r="CL200" s="88"/>
      <c r="CM200" s="88"/>
      <c r="CN200" s="88"/>
      <c r="CO200" s="88"/>
      <c r="CP200" s="88"/>
      <c r="CQ200" s="88"/>
      <c r="CR200" s="88"/>
      <c r="CS200" s="88"/>
      <c r="CT200" s="88"/>
      <c r="CU200" s="88"/>
      <c r="CV200" s="88"/>
      <c r="CW200" s="88"/>
      <c r="CX200" s="88"/>
      <c r="CY200" s="88"/>
      <c r="CZ200" s="88"/>
      <c r="DA200" s="88"/>
      <c r="DB200" s="88"/>
      <c r="DC200" s="88"/>
      <c r="DD200" s="88"/>
      <c r="DE200" s="88"/>
      <c r="DF200" s="88"/>
      <c r="DG200" s="88"/>
      <c r="DH200" s="88"/>
      <c r="DI200" s="88"/>
      <c r="DJ200" s="88"/>
      <c r="DK200" s="88"/>
      <c r="DL200" s="88"/>
      <c r="DM200" s="88"/>
      <c r="DN200" s="88"/>
      <c r="DO200" s="88"/>
      <c r="DP200" s="88"/>
      <c r="DQ200" s="88"/>
      <c r="DR200" s="88"/>
      <c r="DS200" s="88"/>
      <c r="DT200" s="88"/>
      <c r="DU200" s="88"/>
      <c r="DV200" s="88"/>
      <c r="DW200" s="88"/>
      <c r="DX200" s="88"/>
      <c r="DY200" s="88"/>
      <c r="DZ200" s="88"/>
      <c r="EA200" s="88"/>
      <c r="EB200" s="88"/>
      <c r="EC200" s="88"/>
      <c r="ED200" s="88"/>
      <c r="EE200" s="88"/>
      <c r="EF200" s="88"/>
      <c r="EG200" s="88"/>
      <c r="EH200" s="88"/>
      <c r="EI200" s="88"/>
      <c r="EJ200" s="88"/>
      <c r="EK200" s="88"/>
      <c r="EL200" s="88"/>
      <c r="EM200" s="88"/>
      <c r="EN200" s="88"/>
      <c r="EO200" s="88"/>
      <c r="EP200" s="88"/>
      <c r="EQ200" s="88"/>
      <c r="ER200" s="88"/>
      <c r="ES200" s="88"/>
      <c r="ET200" s="88"/>
      <c r="EU200" s="88"/>
      <c r="EV200" s="88"/>
      <c r="EW200" s="88"/>
      <c r="EX200" s="88"/>
      <c r="EY200" s="88"/>
      <c r="EZ200" s="88"/>
      <c r="FA200" s="88"/>
      <c r="FB200" s="88"/>
      <c r="FC200" s="88"/>
      <c r="FD200" s="88"/>
      <c r="FE200" s="88"/>
      <c r="FF200" s="88"/>
      <c r="FG200" s="88"/>
      <c r="FH200" s="88"/>
      <c r="FI200" s="88"/>
      <c r="FJ200" s="88"/>
      <c r="FK200" s="88"/>
      <c r="FL200" s="88"/>
      <c r="FM200" s="88"/>
      <c r="FN200" s="88"/>
      <c r="FO200" s="88"/>
      <c r="FP200" s="88"/>
      <c r="FQ200" s="88"/>
      <c r="FR200" s="88"/>
      <c r="FS200" s="88"/>
      <c r="FT200" s="88"/>
      <c r="FU200" s="88"/>
      <c r="FV200" s="88"/>
      <c r="FW200" s="88"/>
      <c r="FX200" s="88"/>
      <c r="FY200" s="88"/>
      <c r="FZ200" s="88"/>
      <c r="GA200" s="88"/>
      <c r="GB200" s="88"/>
      <c r="GC200" s="88"/>
      <c r="GD200" s="88"/>
      <c r="GE200" s="88"/>
      <c r="GF200" s="88"/>
      <c r="GG200" s="88"/>
      <c r="GH200" s="88"/>
      <c r="GI200" s="88"/>
      <c r="GJ200" s="88"/>
      <c r="GK200" s="88"/>
      <c r="GL200" s="88"/>
      <c r="GM200" s="88"/>
      <c r="GN200" s="88"/>
      <c r="GO200" s="88"/>
      <c r="GP200" s="88"/>
      <c r="GQ200" s="88"/>
      <c r="GR200" s="88"/>
      <c r="GS200" s="88"/>
      <c r="GT200" s="88"/>
      <c r="GU200" s="88"/>
      <c r="GV200" s="88"/>
      <c r="GW200" s="88"/>
      <c r="GX200" s="88"/>
      <c r="GY200" s="88"/>
      <c r="GZ200" s="88"/>
      <c r="HA200" s="88"/>
      <c r="HB200" s="88"/>
      <c r="HC200" s="88"/>
      <c r="HD200" s="88"/>
      <c r="HE200" s="88"/>
      <c r="HF200" s="88"/>
      <c r="HG200" s="88"/>
      <c r="HH200" s="88"/>
      <c r="HI200" s="88"/>
      <c r="HJ200" s="88"/>
      <c r="HK200" s="88"/>
      <c r="HL200" s="88"/>
      <c r="HM200" s="88"/>
      <c r="HN200" s="88"/>
      <c r="HO200" s="88"/>
      <c r="HP200" s="88"/>
      <c r="HQ200" s="88"/>
      <c r="HR200" s="88"/>
      <c r="HS200" s="88"/>
      <c r="HT200" s="88"/>
      <c r="HU200" s="88"/>
      <c r="HV200" s="88"/>
      <c r="HW200" s="88"/>
      <c r="HX200" s="88"/>
      <c r="HY200" s="88"/>
      <c r="HZ200" s="88"/>
      <c r="IA200" s="88"/>
      <c r="IB200" s="88"/>
      <c r="IC200" s="88"/>
      <c r="ID200" s="88"/>
      <c r="IE200" s="88"/>
      <c r="IF200" s="88"/>
      <c r="IG200" s="88"/>
      <c r="IH200" s="88"/>
      <c r="II200" s="88"/>
      <c r="IJ200" s="88"/>
      <c r="IK200" s="88"/>
      <c r="IL200" s="88"/>
      <c r="IM200" s="88"/>
      <c r="IN200" s="88"/>
      <c r="IO200" s="88"/>
      <c r="IP200" s="88"/>
      <c r="IQ200" s="88"/>
      <c r="IR200" s="88"/>
      <c r="IS200" s="88"/>
      <c r="IT200" s="88"/>
      <c r="IU200" s="88"/>
      <c r="IV200" s="88"/>
      <c r="IW200" s="88"/>
      <c r="IX200" s="88"/>
      <c r="IY200" s="88"/>
      <c r="IZ200" s="88"/>
      <c r="JA200" s="88"/>
      <c r="JB200" s="88"/>
      <c r="JC200" s="88"/>
      <c r="JD200" s="88"/>
      <c r="JE200" s="88"/>
      <c r="JF200" s="88"/>
      <c r="JG200" s="88"/>
      <c r="JH200" s="88"/>
      <c r="JI200" s="88"/>
      <c r="JJ200" s="88"/>
      <c r="JK200" s="88"/>
      <c r="JL200" s="88"/>
      <c r="JM200" s="88"/>
      <c r="JN200" s="88"/>
      <c r="JO200" s="88"/>
      <c r="JP200" s="88"/>
      <c r="JQ200" s="88"/>
      <c r="JR200" s="88"/>
      <c r="JS200" s="88"/>
      <c r="JT200" s="88"/>
      <c r="JU200" s="88"/>
      <c r="JV200" s="88"/>
      <c r="JW200" s="88"/>
      <c r="JX200" s="88"/>
      <c r="JY200" s="88"/>
      <c r="JZ200" s="88"/>
      <c r="KA200" s="88"/>
    </row>
    <row r="201" spans="1:287" s="86" customFormat="1" ht="15.6" customHeight="1" x14ac:dyDescent="0.2">
      <c r="A201" s="73" t="s">
        <v>55</v>
      </c>
      <c r="B201" s="318" t="s">
        <v>89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>
        <f>SUM(AH196:AH198)</f>
        <v>4662.2395176145874</v>
      </c>
      <c r="AI201" s="73">
        <f t="shared" ref="AI201:BK201" si="23">SUM(AI196:AI198)</f>
        <v>4891.4735304075621</v>
      </c>
      <c r="AJ201" s="73">
        <f t="shared" si="23"/>
        <v>4793.1544550726276</v>
      </c>
      <c r="AK201" s="73">
        <f t="shared" si="23"/>
        <v>4759.3874351645663</v>
      </c>
      <c r="AL201" s="73">
        <f t="shared" si="23"/>
        <v>4679.7456056908559</v>
      </c>
      <c r="AM201" s="73">
        <f t="shared" si="23"/>
        <v>4586.8868927917774</v>
      </c>
      <c r="AN201" s="73">
        <f t="shared" si="23"/>
        <v>4520.5595780745689</v>
      </c>
      <c r="AO201" s="73">
        <f t="shared" si="23"/>
        <v>4400.6137519798331</v>
      </c>
      <c r="AP201" s="73">
        <f t="shared" si="23"/>
        <v>4331.7128213019423</v>
      </c>
      <c r="AQ201" s="73">
        <f t="shared" si="23"/>
        <v>4273.7913229335109</v>
      </c>
      <c r="AR201" s="73">
        <f t="shared" si="23"/>
        <v>4188.2442311033337</v>
      </c>
      <c r="AS201" s="73">
        <f t="shared" si="23"/>
        <v>4129.8809460792181</v>
      </c>
      <c r="AT201" s="73">
        <f t="shared" si="23"/>
        <v>4073.1833945705107</v>
      </c>
      <c r="AU201" s="73">
        <f t="shared" si="23"/>
        <v>3987.9923263890969</v>
      </c>
      <c r="AV201" s="73">
        <f t="shared" si="23"/>
        <v>3912.7716034590244</v>
      </c>
      <c r="AW201" s="73">
        <f t="shared" si="23"/>
        <v>3847.8618054268536</v>
      </c>
      <c r="AX201" s="73">
        <f t="shared" si="23"/>
        <v>3771.708995335729</v>
      </c>
      <c r="AY201" s="73">
        <f t="shared" si="23"/>
        <v>3692.6140284720495</v>
      </c>
      <c r="AZ201" s="73">
        <f t="shared" si="23"/>
        <v>3612.5925755123521</v>
      </c>
      <c r="BA201" s="73">
        <f t="shared" si="23"/>
        <v>3535.4589872586585</v>
      </c>
      <c r="BB201" s="73">
        <f t="shared" si="23"/>
        <v>3456.1030591414574</v>
      </c>
      <c r="BC201" s="73">
        <f t="shared" si="23"/>
        <v>3375.6822767769604</v>
      </c>
      <c r="BD201" s="73">
        <f t="shared" si="23"/>
        <v>3296.9127367674478</v>
      </c>
      <c r="BE201" s="73">
        <f t="shared" si="23"/>
        <v>3223.2029764146159</v>
      </c>
      <c r="BF201" s="73">
        <f t="shared" si="23"/>
        <v>3179.8913979026738</v>
      </c>
      <c r="BG201" s="73">
        <f t="shared" si="23"/>
        <v>3138.363700344451</v>
      </c>
      <c r="BH201" s="73">
        <f t="shared" si="23"/>
        <v>3097.8138557765419</v>
      </c>
      <c r="BI201" s="73">
        <f t="shared" si="23"/>
        <v>3056.138838345466</v>
      </c>
      <c r="BJ201" s="73">
        <f t="shared" si="23"/>
        <v>3014.0259728764167</v>
      </c>
      <c r="BK201" s="73">
        <f t="shared" si="23"/>
        <v>2978.7592688734949</v>
      </c>
      <c r="BL201" s="88"/>
      <c r="BM201" s="88"/>
      <c r="BN201" s="88"/>
      <c r="BO201" s="88"/>
      <c r="BP201" s="88"/>
      <c r="BQ201" s="88"/>
      <c r="BR201" s="88"/>
      <c r="BS201" s="88"/>
      <c r="BT201" s="88"/>
      <c r="BU201" s="88"/>
      <c r="BV201" s="88"/>
      <c r="BW201" s="88"/>
      <c r="BX201" s="88"/>
      <c r="BY201" s="88"/>
      <c r="BZ201" s="88"/>
      <c r="CA201" s="88"/>
      <c r="CB201" s="88"/>
      <c r="CC201" s="88"/>
      <c r="CD201" s="88"/>
      <c r="CE201" s="88"/>
      <c r="CF201" s="88"/>
      <c r="CG201" s="88"/>
      <c r="CH201" s="88"/>
      <c r="CI201" s="88"/>
      <c r="CJ201" s="88"/>
      <c r="CK201" s="88"/>
      <c r="CL201" s="88"/>
      <c r="CM201" s="88"/>
      <c r="CN201" s="88"/>
      <c r="CO201" s="88"/>
      <c r="CP201" s="88"/>
      <c r="CQ201" s="88"/>
      <c r="CR201" s="88"/>
      <c r="CS201" s="88"/>
      <c r="CT201" s="88"/>
      <c r="CU201" s="88"/>
      <c r="CV201" s="88"/>
      <c r="CW201" s="88"/>
      <c r="CX201" s="88"/>
      <c r="CY201" s="88"/>
      <c r="CZ201" s="88"/>
      <c r="DA201" s="88"/>
      <c r="DB201" s="88"/>
      <c r="DC201" s="88"/>
      <c r="DD201" s="88"/>
      <c r="DE201" s="88"/>
      <c r="DF201" s="88"/>
      <c r="DG201" s="88"/>
      <c r="DH201" s="88"/>
      <c r="DI201" s="88"/>
      <c r="DJ201" s="88"/>
      <c r="DK201" s="88"/>
      <c r="DL201" s="88"/>
      <c r="DM201" s="88"/>
      <c r="DN201" s="88"/>
      <c r="DO201" s="88"/>
      <c r="DP201" s="88"/>
      <c r="DQ201" s="88"/>
      <c r="DR201" s="88"/>
      <c r="DS201" s="88"/>
      <c r="DT201" s="88"/>
      <c r="DU201" s="88"/>
      <c r="DV201" s="88"/>
      <c r="DW201" s="88"/>
      <c r="DX201" s="88"/>
      <c r="DY201" s="88"/>
      <c r="DZ201" s="88"/>
      <c r="EA201" s="88"/>
      <c r="EB201" s="88"/>
      <c r="EC201" s="88"/>
      <c r="ED201" s="88"/>
      <c r="EE201" s="88"/>
      <c r="EF201" s="88"/>
      <c r="EG201" s="88"/>
      <c r="EH201" s="88"/>
      <c r="EI201" s="88"/>
      <c r="EJ201" s="88"/>
      <c r="EK201" s="88"/>
      <c r="EL201" s="88"/>
      <c r="EM201" s="88"/>
      <c r="EN201" s="88"/>
      <c r="EO201" s="88"/>
      <c r="EP201" s="88"/>
      <c r="EQ201" s="88"/>
      <c r="ER201" s="88"/>
      <c r="ES201" s="88"/>
      <c r="ET201" s="88"/>
      <c r="EU201" s="88"/>
      <c r="EV201" s="88"/>
      <c r="EW201" s="88"/>
      <c r="EX201" s="88"/>
      <c r="EY201" s="88"/>
      <c r="EZ201" s="88"/>
      <c r="FA201" s="88"/>
      <c r="FB201" s="88"/>
      <c r="FC201" s="88"/>
      <c r="FD201" s="88"/>
      <c r="FE201" s="88"/>
      <c r="FF201" s="88"/>
      <c r="FG201" s="88"/>
      <c r="FH201" s="88"/>
      <c r="FI201" s="88"/>
      <c r="FJ201" s="88"/>
      <c r="FK201" s="88"/>
      <c r="FL201" s="88"/>
      <c r="FM201" s="88"/>
      <c r="FN201" s="88"/>
      <c r="FO201" s="88"/>
      <c r="FP201" s="88"/>
      <c r="FQ201" s="88"/>
      <c r="FR201" s="88"/>
      <c r="FS201" s="88"/>
      <c r="FT201" s="88"/>
      <c r="FU201" s="88"/>
      <c r="FV201" s="88"/>
      <c r="FW201" s="88"/>
      <c r="FX201" s="88"/>
      <c r="FY201" s="88"/>
      <c r="FZ201" s="88"/>
      <c r="GA201" s="88"/>
      <c r="GB201" s="88"/>
      <c r="GC201" s="88"/>
      <c r="GD201" s="88"/>
      <c r="GE201" s="88"/>
      <c r="GF201" s="88"/>
      <c r="GG201" s="88"/>
      <c r="GH201" s="88"/>
      <c r="GI201" s="88"/>
      <c r="GJ201" s="88"/>
      <c r="GK201" s="88"/>
      <c r="GL201" s="88"/>
      <c r="GM201" s="88"/>
      <c r="GN201" s="88"/>
      <c r="GO201" s="88"/>
      <c r="GP201" s="88"/>
      <c r="GQ201" s="88"/>
      <c r="GR201" s="88"/>
      <c r="GS201" s="88"/>
      <c r="GT201" s="88"/>
      <c r="GU201" s="88"/>
      <c r="GV201" s="88"/>
      <c r="GW201" s="88"/>
      <c r="GX201" s="88"/>
      <c r="GY201" s="88"/>
      <c r="GZ201" s="88"/>
      <c r="HA201" s="88"/>
      <c r="HB201" s="88"/>
      <c r="HC201" s="88"/>
      <c r="HD201" s="88"/>
      <c r="HE201" s="88"/>
      <c r="HF201" s="88"/>
      <c r="HG201" s="88"/>
      <c r="HH201" s="88"/>
      <c r="HI201" s="88"/>
      <c r="HJ201" s="88"/>
      <c r="HK201" s="88"/>
      <c r="HL201" s="88"/>
      <c r="HM201" s="88"/>
      <c r="HN201" s="88"/>
      <c r="HO201" s="88"/>
      <c r="HP201" s="88"/>
      <c r="HQ201" s="88"/>
      <c r="HR201" s="88"/>
      <c r="HS201" s="88"/>
      <c r="HT201" s="88"/>
      <c r="HU201" s="88"/>
      <c r="HV201" s="88"/>
      <c r="HW201" s="88"/>
      <c r="HX201" s="88"/>
      <c r="HY201" s="88"/>
      <c r="HZ201" s="88"/>
      <c r="IA201" s="88"/>
      <c r="IB201" s="88"/>
      <c r="IC201" s="88"/>
      <c r="ID201" s="88"/>
      <c r="IE201" s="88"/>
      <c r="IF201" s="88"/>
      <c r="IG201" s="88"/>
      <c r="IH201" s="88"/>
      <c r="II201" s="88"/>
      <c r="IJ201" s="88"/>
      <c r="IK201" s="88"/>
      <c r="IL201" s="88"/>
      <c r="IM201" s="88"/>
      <c r="IN201" s="88"/>
      <c r="IO201" s="88"/>
      <c r="IP201" s="88"/>
      <c r="IQ201" s="88"/>
      <c r="IR201" s="88"/>
      <c r="IS201" s="88"/>
      <c r="IT201" s="88"/>
      <c r="IU201" s="88"/>
      <c r="IV201" s="88"/>
      <c r="IW201" s="88"/>
      <c r="IX201" s="88"/>
      <c r="IY201" s="88"/>
      <c r="IZ201" s="88"/>
      <c r="JA201" s="88"/>
      <c r="JB201" s="88"/>
      <c r="JC201" s="88"/>
      <c r="JD201" s="88"/>
      <c r="JE201" s="88"/>
      <c r="JF201" s="88"/>
      <c r="JG201" s="88"/>
      <c r="JH201" s="88"/>
      <c r="JI201" s="88"/>
      <c r="JJ201" s="88"/>
      <c r="JK201" s="88"/>
      <c r="JL201" s="88"/>
      <c r="JM201" s="88"/>
      <c r="JN201" s="88"/>
      <c r="JO201" s="88"/>
      <c r="JP201" s="88"/>
      <c r="JQ201" s="88"/>
      <c r="JR201" s="88"/>
      <c r="JS201" s="88"/>
      <c r="JT201" s="88"/>
      <c r="JU201" s="88"/>
      <c r="JV201" s="88"/>
      <c r="JW201" s="88"/>
      <c r="JX201" s="88"/>
      <c r="JY201" s="88"/>
      <c r="JZ201" s="88"/>
      <c r="KA201" s="88"/>
    </row>
    <row r="202" spans="1:287" s="3" customFormat="1" x14ac:dyDescent="0.25">
      <c r="A202" s="28" t="s">
        <v>171</v>
      </c>
      <c r="B202" s="314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</row>
    <row r="203" spans="1:287" s="3" customFormat="1" x14ac:dyDescent="0.25">
      <c r="A203" s="72" t="s">
        <v>29</v>
      </c>
      <c r="B203" s="317" t="s">
        <v>78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72">
        <v>1843.588681561808</v>
      </c>
      <c r="AI203" s="72">
        <v>1894.9111680664937</v>
      </c>
      <c r="AJ203" s="72">
        <v>1937.7801352287543</v>
      </c>
      <c r="AK203" s="72">
        <v>1938.039691876563</v>
      </c>
      <c r="AL203" s="72">
        <v>1926.787481027849</v>
      </c>
      <c r="AM203" s="72">
        <v>1921.4769877457195</v>
      </c>
      <c r="AN203" s="72">
        <v>1915.4242844635896</v>
      </c>
      <c r="AO203" s="72">
        <v>1913.3217352635622</v>
      </c>
      <c r="AP203" s="72">
        <v>1905.5484909526633</v>
      </c>
      <c r="AQ203" s="72">
        <v>1899.4987707238668</v>
      </c>
      <c r="AR203" s="72">
        <v>1893.4460674417371</v>
      </c>
      <c r="AS203" s="72">
        <v>1888.2893482417094</v>
      </c>
      <c r="AT203" s="72">
        <v>1881.3436439308109</v>
      </c>
      <c r="AU203" s="72">
        <v>1875.2939237020144</v>
      </c>
      <c r="AV203" s="72">
        <v>1869.2412204198845</v>
      </c>
      <c r="AW203" s="72">
        <v>1864.0815181665237</v>
      </c>
      <c r="AX203" s="72">
        <v>1857.1387969089583</v>
      </c>
      <c r="AY203" s="72">
        <v>1851.0860936268286</v>
      </c>
      <c r="AZ203" s="72">
        <v>1845.0363733980321</v>
      </c>
      <c r="BA203" s="72">
        <v>1839.8766711446713</v>
      </c>
      <c r="BB203" s="72">
        <v>1832.931911333666</v>
      </c>
      <c r="BC203" s="72">
        <v>1826.8771694980965</v>
      </c>
      <c r="BD203" s="72">
        <v>1820.8224276625269</v>
      </c>
      <c r="BE203" s="72">
        <v>1815.6636699090593</v>
      </c>
      <c r="BF203" s="72">
        <v>1808.715927044721</v>
      </c>
      <c r="BG203" s="72">
        <v>1802.6641682624847</v>
      </c>
      <c r="BH203" s="72">
        <v>1796.609426426915</v>
      </c>
      <c r="BI203" s="72">
        <v>1791.4506686734476</v>
      </c>
      <c r="BJ203" s="72">
        <v>1784.5029258091092</v>
      </c>
      <c r="BK203" s="72">
        <v>1778.4481839735395</v>
      </c>
    </row>
    <row r="204" spans="1:287" s="3" customFormat="1" x14ac:dyDescent="0.25">
      <c r="A204" s="72" t="s">
        <v>31</v>
      </c>
      <c r="B204" s="317" t="s">
        <v>78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72">
        <v>20.735413380000001</v>
      </c>
      <c r="AI204" s="72">
        <v>23.996222975494593</v>
      </c>
      <c r="AJ204" s="72">
        <v>24.806896400721826</v>
      </c>
      <c r="AK204" s="72">
        <v>25.617243221063038</v>
      </c>
      <c r="AL204" s="72">
        <v>26.39901428915956</v>
      </c>
      <c r="AM204" s="72">
        <v>27.140651639196648</v>
      </c>
      <c r="AN204" s="72">
        <v>26.866636996784546</v>
      </c>
      <c r="AO204" s="72">
        <v>26.54132194548534</v>
      </c>
      <c r="AP204" s="72">
        <v>26.149590312207987</v>
      </c>
      <c r="AQ204" s="72">
        <v>25.643822937490818</v>
      </c>
      <c r="AR204" s="72">
        <v>24.96823337582396</v>
      </c>
      <c r="AS204" s="72">
        <v>23.902302561640298</v>
      </c>
      <c r="AT204" s="72">
        <v>22.29638161659361</v>
      </c>
      <c r="AU204" s="72">
        <v>20.040991644822153</v>
      </c>
      <c r="AV204" s="72">
        <v>17.152656717012892</v>
      </c>
      <c r="AW204" s="72">
        <v>13.850849932544877</v>
      </c>
      <c r="AX204" s="72">
        <v>10.52215579140509</v>
      </c>
      <c r="AY204" s="72">
        <v>7.5588321360612394</v>
      </c>
      <c r="AZ204" s="72">
        <v>5.1932469580088041</v>
      </c>
      <c r="BA204" s="72">
        <v>3.4587572624412135</v>
      </c>
      <c r="BB204" s="72">
        <v>2.260866823660117</v>
      </c>
      <c r="BC204" s="72">
        <v>1.4639932866572185</v>
      </c>
      <c r="BD204" s="72">
        <v>0.94510529753132744</v>
      </c>
      <c r="BE204" s="72">
        <v>0.61072522963766995</v>
      </c>
      <c r="BF204" s="72">
        <v>0.39598400129814304</v>
      </c>
      <c r="BG204" s="72">
        <v>0.25798880295089388</v>
      </c>
      <c r="BH204" s="72">
        <v>0.16904490372581948</v>
      </c>
      <c r="BI204" s="72">
        <v>0.11146349878418342</v>
      </c>
      <c r="BJ204" s="72">
        <v>7.3983948888766388E-2</v>
      </c>
      <c r="BK204" s="72">
        <v>4.9443115783707553E-2</v>
      </c>
    </row>
    <row r="205" spans="1:287" s="3" customFormat="1" x14ac:dyDescent="0.25">
      <c r="A205" s="72" t="s">
        <v>43</v>
      </c>
      <c r="B205" s="317" t="s">
        <v>78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72">
        <f>AH227</f>
        <v>2797.9154226727787</v>
      </c>
      <c r="AI205" s="72">
        <f>AI227</f>
        <v>2972.5661393655728</v>
      </c>
      <c r="AJ205" s="72">
        <f t="shared" ref="AJ205:BK205" si="24">AJ227</f>
        <v>2826.4761390600461</v>
      </c>
      <c r="AK205" s="72">
        <f t="shared" si="24"/>
        <v>2785.5525167563665</v>
      </c>
      <c r="AL205" s="72">
        <f t="shared" si="24"/>
        <v>2708.5049626220743</v>
      </c>
      <c r="AM205" s="72">
        <f t="shared" si="24"/>
        <v>2612.3653741299067</v>
      </c>
      <c r="AN205" s="72">
        <f t="shared" si="24"/>
        <v>2547.1564421199314</v>
      </c>
      <c r="AO205" s="72">
        <f t="shared" si="24"/>
        <v>2434.6530372206944</v>
      </c>
      <c r="AP205" s="72">
        <f t="shared" si="24"/>
        <v>2370.6077071981827</v>
      </c>
      <c r="AQ205" s="72">
        <f t="shared" si="24"/>
        <v>2311.9257522283178</v>
      </c>
      <c r="AR205" s="72">
        <f t="shared" si="24"/>
        <v>2230.0286871821063</v>
      </c>
      <c r="AS205" s="72">
        <f t="shared" si="24"/>
        <v>2175.7426321508533</v>
      </c>
      <c r="AT205" s="72">
        <f t="shared" si="24"/>
        <v>2126.149841220129</v>
      </c>
      <c r="AU205" s="72">
        <f t="shared" si="24"/>
        <v>2048.3272612825076</v>
      </c>
      <c r="AV205" s="72">
        <f t="shared" si="24"/>
        <v>1981.4768505355751</v>
      </c>
      <c r="AW205" s="72">
        <f t="shared" si="24"/>
        <v>1924.7157407025941</v>
      </c>
      <c r="AX205" s="72">
        <f t="shared" si="24"/>
        <v>1858.7064226172583</v>
      </c>
      <c r="AY205" s="72">
        <f t="shared" si="24"/>
        <v>1788.6384217582486</v>
      </c>
      <c r="AZ205" s="72">
        <f t="shared" si="24"/>
        <v>1717.1427920196834</v>
      </c>
      <c r="BA205" s="72">
        <f t="shared" si="24"/>
        <v>1647.0855572937155</v>
      </c>
      <c r="BB205" s="72">
        <f t="shared" si="24"/>
        <v>1576.1862439240222</v>
      </c>
      <c r="BC205" s="72">
        <f t="shared" si="24"/>
        <v>1503.2178522807458</v>
      </c>
      <c r="BD205" s="72">
        <f t="shared" si="24"/>
        <v>1451.7693101950722</v>
      </c>
      <c r="BE205" s="72">
        <f t="shared" si="24"/>
        <v>1405.3275652559098</v>
      </c>
      <c r="BF205" s="72">
        <f t="shared" si="24"/>
        <v>1369.106664261968</v>
      </c>
      <c r="BG205" s="72">
        <f t="shared" si="24"/>
        <v>1333.6971150806555</v>
      </c>
      <c r="BH205" s="72">
        <f t="shared" si="24"/>
        <v>1299.219640202261</v>
      </c>
      <c r="BI205" s="72">
        <f t="shared" si="24"/>
        <v>1262.6901099969173</v>
      </c>
      <c r="BJ205" s="72">
        <f t="shared" si="24"/>
        <v>1227.4923444787244</v>
      </c>
      <c r="BK205" s="72">
        <f t="shared" si="24"/>
        <v>1198.2328164464743</v>
      </c>
    </row>
    <row r="206" spans="1:287" s="3" customFormat="1" x14ac:dyDescent="0.25">
      <c r="A206" s="72" t="s">
        <v>46</v>
      </c>
      <c r="B206" s="317" t="s">
        <v>78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72">
        <v>9397.8302209660942</v>
      </c>
      <c r="AI206" s="72">
        <v>9371.6006168717067</v>
      </c>
      <c r="AJ206" s="72">
        <v>9338.7263425041365</v>
      </c>
      <c r="AK206" s="72">
        <v>9306.3930402814622</v>
      </c>
      <c r="AL206" s="72">
        <v>9278.6306080431968</v>
      </c>
      <c r="AM206" s="72">
        <v>9248.8030064455616</v>
      </c>
      <c r="AN206" s="72">
        <v>9217.008336533816</v>
      </c>
      <c r="AO206" s="72">
        <v>9189.9982075036532</v>
      </c>
      <c r="AP206" s="72">
        <v>9160.9609680692192</v>
      </c>
      <c r="AQ206" s="72">
        <v>9135.0086536594536</v>
      </c>
      <c r="AR206" s="72">
        <v>9107.3129645309509</v>
      </c>
      <c r="AS206" s="72">
        <v>9080.8075533942028</v>
      </c>
      <c r="AT206" s="72">
        <v>9050.5044309328787</v>
      </c>
      <c r="AU206" s="72">
        <v>9027.0563921907651</v>
      </c>
      <c r="AV206" s="72">
        <v>9013.8358959638153</v>
      </c>
      <c r="AW206" s="72">
        <v>8998.8342472633376</v>
      </c>
      <c r="AX206" s="72">
        <v>8985.8978684516878</v>
      </c>
      <c r="AY206" s="72">
        <v>9007.3669774009068</v>
      </c>
      <c r="AZ206" s="72">
        <v>8993.6152509661006</v>
      </c>
      <c r="BA206" s="72">
        <v>8982.7896622255994</v>
      </c>
      <c r="BB206" s="72">
        <v>8971.5839153234938</v>
      </c>
      <c r="BC206" s="72">
        <v>8953.6835236668139</v>
      </c>
      <c r="BD206" s="72">
        <v>8932.368567562773</v>
      </c>
      <c r="BE206" s="72">
        <v>8902.3617018376444</v>
      </c>
      <c r="BF206" s="72">
        <v>8885.1345808428778</v>
      </c>
      <c r="BG206" s="72">
        <v>8856.5733789720707</v>
      </c>
      <c r="BH206" s="72">
        <v>8829.4401401026898</v>
      </c>
      <c r="BI206" s="72">
        <v>8807.3356324188026</v>
      </c>
      <c r="BJ206" s="72">
        <v>8785.1094667672878</v>
      </c>
      <c r="BK206" s="72">
        <v>8746.0944091349902</v>
      </c>
    </row>
    <row r="207" spans="1:287" s="2" customFormat="1" x14ac:dyDescent="0.25">
      <c r="A207" s="73" t="s">
        <v>56</v>
      </c>
      <c r="B207" s="318" t="s">
        <v>89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73">
        <f>SUM(AH203:AH206)</f>
        <v>14060.069738580682</v>
      </c>
      <c r="AI207" s="73">
        <f>SUM(AI203:AI206)</f>
        <v>14263.074147279269</v>
      </c>
      <c r="AJ207" s="73">
        <f t="shared" ref="AJ207:BK207" si="25">SUM(AJ203:AJ206)</f>
        <v>14127.789513193658</v>
      </c>
      <c r="AK207" s="73">
        <f t="shared" si="25"/>
        <v>14055.602492135455</v>
      </c>
      <c r="AL207" s="73">
        <f t="shared" si="25"/>
        <v>13940.32206598228</v>
      </c>
      <c r="AM207" s="73">
        <f t="shared" si="25"/>
        <v>13809.786019960386</v>
      </c>
      <c r="AN207" s="73">
        <f t="shared" si="25"/>
        <v>13706.455700114122</v>
      </c>
      <c r="AO207" s="73">
        <f t="shared" si="25"/>
        <v>13564.514301933395</v>
      </c>
      <c r="AP207" s="73">
        <f t="shared" si="25"/>
        <v>13463.266756532274</v>
      </c>
      <c r="AQ207" s="73">
        <f t="shared" si="25"/>
        <v>13372.076999549128</v>
      </c>
      <c r="AR207" s="73">
        <f t="shared" si="25"/>
        <v>13255.755952530619</v>
      </c>
      <c r="AS207" s="73">
        <f t="shared" si="25"/>
        <v>13168.741836348407</v>
      </c>
      <c r="AT207" s="73">
        <f t="shared" si="25"/>
        <v>13080.294297700413</v>
      </c>
      <c r="AU207" s="73">
        <f t="shared" si="25"/>
        <v>12970.71856882011</v>
      </c>
      <c r="AV207" s="73">
        <f t="shared" si="25"/>
        <v>12881.706623636288</v>
      </c>
      <c r="AW207" s="73">
        <f t="shared" si="25"/>
        <v>12801.482356065</v>
      </c>
      <c r="AX207" s="73">
        <f t="shared" si="25"/>
        <v>12712.26524376931</v>
      </c>
      <c r="AY207" s="73">
        <f t="shared" si="25"/>
        <v>12654.650324922044</v>
      </c>
      <c r="AZ207" s="73">
        <f t="shared" si="25"/>
        <v>12560.987663341824</v>
      </c>
      <c r="BA207" s="73">
        <f t="shared" si="25"/>
        <v>12473.210647926428</v>
      </c>
      <c r="BB207" s="73">
        <f t="shared" si="25"/>
        <v>12382.962937404842</v>
      </c>
      <c r="BC207" s="73">
        <f t="shared" si="25"/>
        <v>12285.242538732313</v>
      </c>
      <c r="BD207" s="73">
        <f t="shared" si="25"/>
        <v>12205.905410717904</v>
      </c>
      <c r="BE207" s="73">
        <f t="shared" si="25"/>
        <v>12123.96366223225</v>
      </c>
      <c r="BF207" s="73">
        <f t="shared" si="25"/>
        <v>12063.353156150864</v>
      </c>
      <c r="BG207" s="73">
        <f t="shared" si="25"/>
        <v>11993.192651118163</v>
      </c>
      <c r="BH207" s="73">
        <f t="shared" si="25"/>
        <v>11925.438251635591</v>
      </c>
      <c r="BI207" s="73">
        <f t="shared" si="25"/>
        <v>11861.587874587953</v>
      </c>
      <c r="BJ207" s="73">
        <f t="shared" si="25"/>
        <v>11797.178721004009</v>
      </c>
      <c r="BK207" s="73">
        <f t="shared" si="25"/>
        <v>11722.824852670787</v>
      </c>
    </row>
    <row r="208" spans="1:287" s="2" customFormat="1" x14ac:dyDescent="0.25">
      <c r="A208" s="73" t="s">
        <v>55</v>
      </c>
      <c r="B208" s="318" t="s">
        <v>89</v>
      </c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73">
        <f>SUM(AH203:AH205)</f>
        <v>4662.2395176145865</v>
      </c>
      <c r="AI208" s="73">
        <f t="shared" ref="AI208:BK208" si="26">SUM(AI203:AI205)</f>
        <v>4891.4735304075612</v>
      </c>
      <c r="AJ208" s="73">
        <f t="shared" si="26"/>
        <v>4789.0631706895219</v>
      </c>
      <c r="AK208" s="73">
        <f t="shared" si="26"/>
        <v>4749.2094518539925</v>
      </c>
      <c r="AL208" s="73">
        <f t="shared" si="26"/>
        <v>4661.6914579390832</v>
      </c>
      <c r="AM208" s="73">
        <f t="shared" si="26"/>
        <v>4560.9830135148231</v>
      </c>
      <c r="AN208" s="73">
        <f t="shared" si="26"/>
        <v>4489.447363580306</v>
      </c>
      <c r="AO208" s="73">
        <f t="shared" si="26"/>
        <v>4374.5160944297422</v>
      </c>
      <c r="AP208" s="73">
        <f t="shared" si="26"/>
        <v>4302.3057884630543</v>
      </c>
      <c r="AQ208" s="73">
        <f t="shared" si="26"/>
        <v>4237.0683458896756</v>
      </c>
      <c r="AR208" s="73">
        <f t="shared" si="26"/>
        <v>4148.4429879996678</v>
      </c>
      <c r="AS208" s="73">
        <f t="shared" si="26"/>
        <v>4087.9342829542029</v>
      </c>
      <c r="AT208" s="73">
        <f t="shared" si="26"/>
        <v>4029.7898667675336</v>
      </c>
      <c r="AU208" s="73">
        <f t="shared" si="26"/>
        <v>3943.6621766293438</v>
      </c>
      <c r="AV208" s="73">
        <f t="shared" si="26"/>
        <v>3867.8707276724726</v>
      </c>
      <c r="AW208" s="73">
        <f t="shared" si="26"/>
        <v>3802.6481088016626</v>
      </c>
      <c r="AX208" s="73">
        <f t="shared" si="26"/>
        <v>3726.3673753176217</v>
      </c>
      <c r="AY208" s="73">
        <f t="shared" si="26"/>
        <v>3647.2833475211382</v>
      </c>
      <c r="AZ208" s="73">
        <f t="shared" si="26"/>
        <v>3567.3724123757243</v>
      </c>
      <c r="BA208" s="73">
        <f t="shared" si="26"/>
        <v>3490.4209857008282</v>
      </c>
      <c r="BB208" s="73">
        <f t="shared" si="26"/>
        <v>3411.379022081348</v>
      </c>
      <c r="BC208" s="73">
        <f t="shared" si="26"/>
        <v>3331.5590150654994</v>
      </c>
      <c r="BD208" s="73">
        <f t="shared" si="26"/>
        <v>3273.5368431551306</v>
      </c>
      <c r="BE208" s="73">
        <f t="shared" si="26"/>
        <v>3221.601960394607</v>
      </c>
      <c r="BF208" s="73">
        <f t="shared" si="26"/>
        <v>3178.2185753079871</v>
      </c>
      <c r="BG208" s="73">
        <f t="shared" si="26"/>
        <v>3136.6192721460911</v>
      </c>
      <c r="BH208" s="73">
        <f t="shared" si="26"/>
        <v>3095.9981115329019</v>
      </c>
      <c r="BI208" s="73">
        <f t="shared" si="26"/>
        <v>3054.2522421691492</v>
      </c>
      <c r="BJ208" s="73">
        <f t="shared" si="26"/>
        <v>3012.0692542367224</v>
      </c>
      <c r="BK208" s="73">
        <f t="shared" si="26"/>
        <v>2976.7304435357973</v>
      </c>
    </row>
    <row r="209" spans="1:63" s="70" customFormat="1" x14ac:dyDescent="0.25">
      <c r="A209" s="312" t="s">
        <v>76</v>
      </c>
      <c r="B209" s="320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</row>
    <row r="210" spans="1:63" s="3" customFormat="1" x14ac:dyDescent="0.25">
      <c r="A210" s="28" t="s">
        <v>64</v>
      </c>
      <c r="B210" s="3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</row>
    <row r="211" spans="1:63" s="3" customFormat="1" x14ac:dyDescent="0.25">
      <c r="A211" s="72" t="s">
        <v>17</v>
      </c>
      <c r="B211" s="317" t="s">
        <v>78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72">
        <v>2101.1071329886945</v>
      </c>
      <c r="S211" s="72">
        <v>2168.0604950990942</v>
      </c>
      <c r="T211" s="72">
        <v>2315.4924754674944</v>
      </c>
      <c r="U211" s="72">
        <v>2183.561735248968</v>
      </c>
      <c r="V211" s="72">
        <v>2095.0808897406655</v>
      </c>
      <c r="W211" s="72">
        <v>1983.7459885007804</v>
      </c>
      <c r="X211" s="72">
        <v>1862.6443170077098</v>
      </c>
      <c r="Y211" s="72">
        <v>1819.0181940202747</v>
      </c>
      <c r="Z211" s="72">
        <v>1789.5313602926453</v>
      </c>
      <c r="AA211" s="72">
        <v>1781.3706637414309</v>
      </c>
      <c r="AB211" s="72">
        <v>1825.4309139991808</v>
      </c>
      <c r="AC211" s="72">
        <v>1793.9107986099968</v>
      </c>
      <c r="AD211" s="72">
        <v>1836.3708014386416</v>
      </c>
      <c r="AE211" s="72">
        <v>1874.405998090218</v>
      </c>
      <c r="AF211" s="72">
        <v>1815.3760001159264</v>
      </c>
      <c r="AG211" s="72">
        <v>1642.7626655751501</v>
      </c>
      <c r="AH211" s="72">
        <v>1735.696706863899</v>
      </c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</row>
    <row r="212" spans="1:63" s="3" customFormat="1" x14ac:dyDescent="0.25">
      <c r="A212" s="72" t="s">
        <v>77</v>
      </c>
      <c r="B212" s="317" t="s">
        <v>78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72">
        <v>128.80534665723394</v>
      </c>
      <c r="S212" s="72">
        <v>146.11329539738836</v>
      </c>
      <c r="T212" s="72">
        <v>149.3445424586987</v>
      </c>
      <c r="U212" s="72">
        <v>146.8043651617827</v>
      </c>
      <c r="V212" s="72">
        <v>125.10010350793414</v>
      </c>
      <c r="W212" s="72">
        <v>137.1769109517702</v>
      </c>
      <c r="X212" s="72">
        <v>170.46789314945818</v>
      </c>
      <c r="Y212" s="72">
        <v>158.88225538227766</v>
      </c>
      <c r="Z212" s="72">
        <v>186.68287195038693</v>
      </c>
      <c r="AA212" s="72">
        <v>184.18974514672414</v>
      </c>
      <c r="AB212" s="72">
        <v>176.52336533157518</v>
      </c>
      <c r="AC212" s="72">
        <v>194.0353818942383</v>
      </c>
      <c r="AD212" s="72">
        <v>186.01550215192947</v>
      </c>
      <c r="AE212" s="72">
        <v>206.49132710230811</v>
      </c>
      <c r="AF212" s="72">
        <v>215.30337982888523</v>
      </c>
      <c r="AG212" s="72">
        <v>212.10330423013306</v>
      </c>
      <c r="AH212" s="72">
        <v>173.66897201512938</v>
      </c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</row>
    <row r="213" spans="1:63" s="3" customFormat="1" x14ac:dyDescent="0.25">
      <c r="A213" s="72" t="s">
        <v>9</v>
      </c>
      <c r="B213" s="317" t="s">
        <v>78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72">
        <v>610.78114923114538</v>
      </c>
      <c r="S213" s="72">
        <v>636.32857206226208</v>
      </c>
      <c r="T213" s="72">
        <v>652.37989330680921</v>
      </c>
      <c r="U213" s="72">
        <v>669.18393746210143</v>
      </c>
      <c r="V213" s="72">
        <v>658.48658106477239</v>
      </c>
      <c r="W213" s="72">
        <v>646.36999037064732</v>
      </c>
      <c r="X213" s="72">
        <v>644.46114878873925</v>
      </c>
      <c r="Y213" s="72">
        <v>640.7161661137053</v>
      </c>
      <c r="Z213" s="72">
        <v>624.96953855339348</v>
      </c>
      <c r="AA213" s="72">
        <v>668.28164369658623</v>
      </c>
      <c r="AB213" s="72">
        <v>659.22725948199002</v>
      </c>
      <c r="AC213" s="72">
        <v>658.72725584813452</v>
      </c>
      <c r="AD213" s="72">
        <v>659.5847837943553</v>
      </c>
      <c r="AE213" s="72">
        <v>637.77419921119576</v>
      </c>
      <c r="AF213" s="72">
        <v>621.46596325216376</v>
      </c>
      <c r="AG213" s="72">
        <v>617.00931408045869</v>
      </c>
      <c r="AH213" s="72">
        <v>620.07141185378475</v>
      </c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</row>
    <row r="214" spans="1:63" s="3" customFormat="1" x14ac:dyDescent="0.25">
      <c r="A214" s="72" t="s">
        <v>13</v>
      </c>
      <c r="B214" s="317" t="s">
        <v>78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72">
        <v>339.75626009870632</v>
      </c>
      <c r="S214" s="72">
        <v>367.02059730863004</v>
      </c>
      <c r="T214" s="72">
        <v>370.45165802075758</v>
      </c>
      <c r="U214" s="72">
        <v>350.90038557612746</v>
      </c>
      <c r="V214" s="72">
        <v>336.90461329107382</v>
      </c>
      <c r="W214" s="72">
        <v>334.48759101370166</v>
      </c>
      <c r="X214" s="72">
        <v>313.50346885682939</v>
      </c>
      <c r="Y214" s="72">
        <v>292.55778996720062</v>
      </c>
      <c r="Z214" s="72">
        <v>302.87154866051031</v>
      </c>
      <c r="AA214" s="72">
        <v>289.15228359606715</v>
      </c>
      <c r="AB214" s="72">
        <v>289.48694752742165</v>
      </c>
      <c r="AC214" s="72">
        <v>274.62090570049247</v>
      </c>
      <c r="AD214" s="72">
        <v>269.97613694534391</v>
      </c>
      <c r="AE214" s="72">
        <v>280.20493539870802</v>
      </c>
      <c r="AF214" s="72">
        <v>241.11069998053449</v>
      </c>
      <c r="AG214" s="72">
        <v>265.65163558303732</v>
      </c>
      <c r="AH214" s="72">
        <v>268.4783319399661</v>
      </c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</row>
    <row r="215" spans="1:63" s="2" customFormat="1" x14ac:dyDescent="0.25">
      <c r="A215" s="73" t="s">
        <v>4</v>
      </c>
      <c r="B215" s="318" t="s">
        <v>89</v>
      </c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73">
        <f>SUM(R211:R214)</f>
        <v>3180.4498889757797</v>
      </c>
      <c r="S215" s="73">
        <f t="shared" ref="S215:AH215" si="27">SUM(S211:S214)</f>
        <v>3317.5229598673745</v>
      </c>
      <c r="T215" s="73">
        <f t="shared" si="27"/>
        <v>3487.6685692537594</v>
      </c>
      <c r="U215" s="73">
        <f t="shared" si="27"/>
        <v>3350.4504234489796</v>
      </c>
      <c r="V215" s="73">
        <f t="shared" si="27"/>
        <v>3215.5721876044458</v>
      </c>
      <c r="W215" s="73">
        <f t="shared" si="27"/>
        <v>3101.7804808368996</v>
      </c>
      <c r="X215" s="73">
        <f t="shared" si="27"/>
        <v>2991.0768278027367</v>
      </c>
      <c r="Y215" s="73">
        <f t="shared" si="27"/>
        <v>2911.1744054834585</v>
      </c>
      <c r="Z215" s="73">
        <f t="shared" si="27"/>
        <v>2904.0553194569361</v>
      </c>
      <c r="AA215" s="73">
        <f t="shared" si="27"/>
        <v>2922.9943361808087</v>
      </c>
      <c r="AB215" s="73">
        <f t="shared" si="27"/>
        <v>2950.6684863401679</v>
      </c>
      <c r="AC215" s="73">
        <f t="shared" si="27"/>
        <v>2921.2943420528622</v>
      </c>
      <c r="AD215" s="73">
        <f t="shared" si="27"/>
        <v>2951.9472243302703</v>
      </c>
      <c r="AE215" s="73">
        <f t="shared" si="27"/>
        <v>2998.8764598024304</v>
      </c>
      <c r="AF215" s="73">
        <f t="shared" si="27"/>
        <v>2893.25604317751</v>
      </c>
      <c r="AG215" s="73">
        <f t="shared" si="27"/>
        <v>2737.5269194687789</v>
      </c>
      <c r="AH215" s="73">
        <f t="shared" si="27"/>
        <v>2797.9154226727792</v>
      </c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  <c r="BH215" s="84"/>
      <c r="BI215" s="84"/>
      <c r="BJ215" s="84"/>
      <c r="BK215" s="84"/>
    </row>
    <row r="216" spans="1:63" s="3" customFormat="1" x14ac:dyDescent="0.25">
      <c r="A216" s="28" t="s">
        <v>170</v>
      </c>
      <c r="B216" s="3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</row>
    <row r="217" spans="1:63" s="3" customFormat="1" x14ac:dyDescent="0.25">
      <c r="A217" s="72" t="s">
        <v>17</v>
      </c>
      <c r="B217" s="317" t="s">
        <v>78</v>
      </c>
      <c r="C217" s="16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>
        <v>1735.696706863899</v>
      </c>
      <c r="AI217" s="72">
        <v>1938.3776004308138</v>
      </c>
      <c r="AJ217" s="72">
        <v>1801.8803763418246</v>
      </c>
      <c r="AK217" s="72">
        <v>1780.5549983791791</v>
      </c>
      <c r="AL217" s="72">
        <v>1724.0960541497109</v>
      </c>
      <c r="AM217" s="72">
        <v>1668.7485773635162</v>
      </c>
      <c r="AN217" s="72">
        <v>1615.2319504271798</v>
      </c>
      <c r="AO217" s="72">
        <v>1550.2527658655026</v>
      </c>
      <c r="AP217" s="72">
        <v>1501.1749806178896</v>
      </c>
      <c r="AQ217" s="72">
        <v>1439.5527333956238</v>
      </c>
      <c r="AR217" s="72">
        <v>1392.8832521527754</v>
      </c>
      <c r="AS217" s="72">
        <v>1344.5758319261752</v>
      </c>
      <c r="AT217" s="72">
        <v>1293.4610675904207</v>
      </c>
      <c r="AU217" s="72">
        <v>1239.2918671721629</v>
      </c>
      <c r="AV217" s="72">
        <v>1182.2280383318941</v>
      </c>
      <c r="AW217" s="72">
        <v>1122.6919726994695</v>
      </c>
      <c r="AX217" s="72">
        <v>1060.306312853216</v>
      </c>
      <c r="AY217" s="72">
        <v>995.55416307211726</v>
      </c>
      <c r="AZ217" s="72">
        <v>928.86969422996583</v>
      </c>
      <c r="BA217" s="72">
        <v>860.59877520084524</v>
      </c>
      <c r="BB217" s="72">
        <v>792.09191453321307</v>
      </c>
      <c r="BC217" s="72">
        <v>723.45971711220284</v>
      </c>
      <c r="BD217" s="72">
        <v>655.3984772145667</v>
      </c>
      <c r="BE217" s="72">
        <v>592.23835357371752</v>
      </c>
      <c r="BF217" s="72">
        <v>559.30051417544269</v>
      </c>
      <c r="BG217" s="72">
        <v>526.07602980795377</v>
      </c>
      <c r="BH217" s="72">
        <v>492.9187793837159</v>
      </c>
      <c r="BI217" s="72">
        <v>459.90714004656002</v>
      </c>
      <c r="BJ217" s="72">
        <v>427.22808880256588</v>
      </c>
      <c r="BK217" s="72">
        <v>399.73340672240039</v>
      </c>
    </row>
    <row r="218" spans="1:63" s="3" customFormat="1" x14ac:dyDescent="0.25">
      <c r="A218" s="72" t="s">
        <v>77</v>
      </c>
      <c r="B218" s="317" t="s">
        <v>78</v>
      </c>
      <c r="C218" s="16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>
        <v>173.66897201512938</v>
      </c>
      <c r="AI218" s="72">
        <v>153.79002499642957</v>
      </c>
      <c r="AJ218" s="72">
        <v>155.57279017672477</v>
      </c>
      <c r="AK218" s="72">
        <v>147.6231985959173</v>
      </c>
      <c r="AL218" s="72">
        <v>146.69122044662709</v>
      </c>
      <c r="AM218" s="72">
        <v>124.53114623745205</v>
      </c>
      <c r="AN218" s="72">
        <v>127.57315942769083</v>
      </c>
      <c r="AO218" s="72">
        <v>79.241220600484667</v>
      </c>
      <c r="AP218" s="72">
        <v>68.756025437436392</v>
      </c>
      <c r="AQ218" s="72">
        <v>80.594858788483634</v>
      </c>
      <c r="AR218" s="72">
        <v>56.377087682119054</v>
      </c>
      <c r="AS218" s="72">
        <v>55.959810638860063</v>
      </c>
      <c r="AT218" s="72">
        <v>61.751034549925635</v>
      </c>
      <c r="AU218" s="72">
        <v>41.334194539640976</v>
      </c>
      <c r="AV218" s="72">
        <v>33.961839830412146</v>
      </c>
      <c r="AW218" s="72">
        <v>38.731387518287875</v>
      </c>
      <c r="AX218" s="72">
        <v>40.229944004250228</v>
      </c>
      <c r="AY218" s="72">
        <v>39.582713558892692</v>
      </c>
      <c r="AZ218" s="72">
        <v>39.06067422491742</v>
      </c>
      <c r="BA218" s="72">
        <v>41.244213069461011</v>
      </c>
      <c r="BB218" s="72">
        <v>42.429101509818565</v>
      </c>
      <c r="BC218" s="72">
        <v>41.186841030950063</v>
      </c>
      <c r="BD218" s="72">
        <v>40.572239739926772</v>
      </c>
      <c r="BE218" s="72">
        <v>38.877989744882825</v>
      </c>
      <c r="BF218" s="72">
        <v>38.887356030300907</v>
      </c>
      <c r="BG218" s="72">
        <v>39.86664618703071</v>
      </c>
      <c r="BH218" s="72">
        <v>41.594409554099002</v>
      </c>
      <c r="BI218" s="72">
        <v>41.016620348888409</v>
      </c>
      <c r="BJ218" s="72">
        <v>41.340675945163184</v>
      </c>
      <c r="BK218" s="72">
        <v>42.328884282976333</v>
      </c>
    </row>
    <row r="219" spans="1:63" s="3" customFormat="1" x14ac:dyDescent="0.25">
      <c r="A219" s="72" t="s">
        <v>9</v>
      </c>
      <c r="B219" s="317" t="s">
        <v>78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72">
        <v>620.07141185378475</v>
      </c>
      <c r="AI219" s="72">
        <v>618.06464907294719</v>
      </c>
      <c r="AJ219" s="72">
        <v>616.39831710833482</v>
      </c>
      <c r="AK219" s="72">
        <v>614.69759666258028</v>
      </c>
      <c r="AL219" s="72">
        <v>613.08986865902057</v>
      </c>
      <c r="AM219" s="72">
        <v>611.70437985317403</v>
      </c>
      <c r="AN219" s="72">
        <v>610.32891865286149</v>
      </c>
      <c r="AO219" s="72">
        <v>608.90815828990878</v>
      </c>
      <c r="AP219" s="72">
        <v>607.10936410686543</v>
      </c>
      <c r="AQ219" s="72">
        <v>605.31150017100072</v>
      </c>
      <c r="AR219" s="72">
        <v>603.51460835762362</v>
      </c>
      <c r="AS219" s="72">
        <v>601.71872964489103</v>
      </c>
      <c r="AT219" s="72">
        <v>599.92390413424437</v>
      </c>
      <c r="AU219" s="72">
        <v>598.13017107048813</v>
      </c>
      <c r="AV219" s="72">
        <v>596.33756886150888</v>
      </c>
      <c r="AW219" s="72">
        <v>594.54613509762487</v>
      </c>
      <c r="AX219" s="72">
        <v>592.75590657056568</v>
      </c>
      <c r="AY219" s="72">
        <v>590.96691929208237</v>
      </c>
      <c r="AZ219" s="72">
        <v>589.17920851218764</v>
      </c>
      <c r="BA219" s="72">
        <v>587.39280873702444</v>
      </c>
      <c r="BB219" s="72">
        <v>585.60776543490931</v>
      </c>
      <c r="BC219" s="72">
        <v>583.82409063782529</v>
      </c>
      <c r="BD219" s="72">
        <v>582.04182607467146</v>
      </c>
      <c r="BE219" s="72">
        <v>580.26100344744873</v>
      </c>
      <c r="BF219" s="72">
        <v>578.48165379814509</v>
      </c>
      <c r="BG219" s="72">
        <v>576.70380752442964</v>
      </c>
      <c r="BH219" s="72">
        <v>574.92749439499437</v>
      </c>
      <c r="BI219" s="72">
        <v>573.15274356456064</v>
      </c>
      <c r="BJ219" s="72">
        <v>571.3795835885312</v>
      </c>
      <c r="BK219" s="72">
        <v>569.60804243731798</v>
      </c>
    </row>
    <row r="220" spans="1:63" s="3" customFormat="1" x14ac:dyDescent="0.25">
      <c r="A220" s="72" t="s">
        <v>13</v>
      </c>
      <c r="B220" s="317" t="s">
        <v>78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72">
        <v>268.4783319399661</v>
      </c>
      <c r="AI220" s="72">
        <v>262.33386486538268</v>
      </c>
      <c r="AJ220" s="72">
        <v>256.71593981626711</v>
      </c>
      <c r="AK220" s="72">
        <v>252.8547064292635</v>
      </c>
      <c r="AL220" s="72">
        <v>242.68196711848873</v>
      </c>
      <c r="AM220" s="72">
        <v>233.28514995271897</v>
      </c>
      <c r="AN220" s="72">
        <v>225.13462810646271</v>
      </c>
      <c r="AO220" s="72">
        <v>222.34855001488884</v>
      </c>
      <c r="AP220" s="72">
        <v>222.97436987487913</v>
      </c>
      <c r="AQ220" s="72">
        <v>223.18963691704556</v>
      </c>
      <c r="AR220" s="72">
        <v>217.05498209325538</v>
      </c>
      <c r="AS220" s="72">
        <v>215.43492306594166</v>
      </c>
      <c r="AT220" s="72">
        <v>214.40736274851534</v>
      </c>
      <c r="AU220" s="72">
        <v>213.90117825996876</v>
      </c>
      <c r="AV220" s="72">
        <v>213.85027929831193</v>
      </c>
      <c r="AW220" s="72">
        <v>213.95994201240299</v>
      </c>
      <c r="AX220" s="72">
        <v>210.75587920733392</v>
      </c>
      <c r="AY220" s="72">
        <v>207.86530678606741</v>
      </c>
      <c r="AZ220" s="72">
        <v>205.25337818924035</v>
      </c>
      <c r="BA220" s="72">
        <v>202.88776184421505</v>
      </c>
      <c r="BB220" s="72">
        <v>200.7814995061903</v>
      </c>
      <c r="BC220" s="72">
        <v>198.87046521122886</v>
      </c>
      <c r="BD220" s="72">
        <v>197.13266077822448</v>
      </c>
      <c r="BE220" s="72">
        <v>195.55123450986997</v>
      </c>
      <c r="BF220" s="72">
        <v>194.10996285276593</v>
      </c>
      <c r="BG220" s="72">
        <v>192.79505975960132</v>
      </c>
      <c r="BH220" s="72">
        <v>191.59470111309184</v>
      </c>
      <c r="BI220" s="72">
        <v>190.50020221322507</v>
      </c>
      <c r="BJ220" s="72">
        <v>189.50071478215807</v>
      </c>
      <c r="BK220" s="72">
        <v>188.59130834147692</v>
      </c>
    </row>
    <row r="221" spans="1:63" s="2" customFormat="1" x14ac:dyDescent="0.25">
      <c r="A221" s="73" t="s">
        <v>4</v>
      </c>
      <c r="B221" s="318" t="s">
        <v>89</v>
      </c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73">
        <f t="shared" ref="AH221" si="28">SUM(AH217:AH220)</f>
        <v>2797.9154226727792</v>
      </c>
      <c r="AI221" s="73">
        <f>SUM(AI217:AI220)</f>
        <v>2972.5661393655732</v>
      </c>
      <c r="AJ221" s="73">
        <f t="shared" ref="AJ221:BK221" si="29">SUM(AJ217:AJ220)</f>
        <v>2830.5674234431513</v>
      </c>
      <c r="AK221" s="73">
        <f t="shared" si="29"/>
        <v>2795.7305000669403</v>
      </c>
      <c r="AL221" s="73">
        <f t="shared" si="29"/>
        <v>2726.559110373847</v>
      </c>
      <c r="AM221" s="73">
        <f t="shared" si="29"/>
        <v>2638.2692534068615</v>
      </c>
      <c r="AN221" s="73">
        <f t="shared" si="29"/>
        <v>2578.2686566141947</v>
      </c>
      <c r="AO221" s="73">
        <f t="shared" si="29"/>
        <v>2460.7506947707852</v>
      </c>
      <c r="AP221" s="73">
        <f t="shared" si="29"/>
        <v>2400.0147400370706</v>
      </c>
      <c r="AQ221" s="73">
        <f t="shared" si="29"/>
        <v>2348.6487292721536</v>
      </c>
      <c r="AR221" s="73">
        <f t="shared" si="29"/>
        <v>2269.8299302857731</v>
      </c>
      <c r="AS221" s="73">
        <f t="shared" si="29"/>
        <v>2217.6892952758681</v>
      </c>
      <c r="AT221" s="73">
        <f t="shared" si="29"/>
        <v>2169.5433690231062</v>
      </c>
      <c r="AU221" s="73">
        <f t="shared" si="29"/>
        <v>2092.6574110422607</v>
      </c>
      <c r="AV221" s="73">
        <f t="shared" si="29"/>
        <v>2026.377726322127</v>
      </c>
      <c r="AW221" s="73">
        <f t="shared" si="29"/>
        <v>1969.9294373277851</v>
      </c>
      <c r="AX221" s="73">
        <f t="shared" si="29"/>
        <v>1904.0480426353658</v>
      </c>
      <c r="AY221" s="73">
        <f t="shared" si="29"/>
        <v>1833.9691027091596</v>
      </c>
      <c r="AZ221" s="73">
        <f t="shared" si="29"/>
        <v>1762.3629551563113</v>
      </c>
      <c r="BA221" s="73">
        <f t="shared" si="29"/>
        <v>1692.1235588515458</v>
      </c>
      <c r="BB221" s="73">
        <f t="shared" si="29"/>
        <v>1620.9102809841313</v>
      </c>
      <c r="BC221" s="73">
        <f t="shared" si="29"/>
        <v>1547.3411139922068</v>
      </c>
      <c r="BD221" s="73">
        <f t="shared" si="29"/>
        <v>1475.1452038073894</v>
      </c>
      <c r="BE221" s="73">
        <f t="shared" si="29"/>
        <v>1406.928581275919</v>
      </c>
      <c r="BF221" s="73">
        <f t="shared" si="29"/>
        <v>1370.7794868566546</v>
      </c>
      <c r="BG221" s="73">
        <f t="shared" si="29"/>
        <v>1335.4415432790156</v>
      </c>
      <c r="BH221" s="73">
        <f t="shared" si="29"/>
        <v>1301.0353844459012</v>
      </c>
      <c r="BI221" s="73">
        <f t="shared" si="29"/>
        <v>1264.5767061732342</v>
      </c>
      <c r="BJ221" s="73">
        <f t="shared" si="29"/>
        <v>1229.4490631184185</v>
      </c>
      <c r="BK221" s="73">
        <f t="shared" si="29"/>
        <v>1200.2616417841716</v>
      </c>
    </row>
    <row r="222" spans="1:63" s="3" customFormat="1" x14ac:dyDescent="0.25">
      <c r="A222" s="28" t="s">
        <v>171</v>
      </c>
      <c r="B222" s="3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</row>
    <row r="223" spans="1:63" s="3" customFormat="1" x14ac:dyDescent="0.25">
      <c r="A223" s="72" t="s">
        <v>17</v>
      </c>
      <c r="B223" s="317" t="s">
        <v>78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72">
        <f>AH227-(SUM(AH224:AH226))</f>
        <v>1735.6967068638985</v>
      </c>
      <c r="AI223" s="72">
        <f>AI227-(SUM(AI224:AI226))</f>
        <v>1938.3776004308133</v>
      </c>
      <c r="AJ223" s="72">
        <f t="shared" ref="AJ223:BK223" si="30">AJ227-(SUM(AJ224:AJ226))</f>
        <v>1797.7890919587194</v>
      </c>
      <c r="AK223" s="72">
        <f t="shared" si="30"/>
        <v>1770.3770150686055</v>
      </c>
      <c r="AL223" s="72">
        <f t="shared" si="30"/>
        <v>1706.041906397938</v>
      </c>
      <c r="AM223" s="72">
        <f t="shared" si="30"/>
        <v>1642.8446980865617</v>
      </c>
      <c r="AN223" s="72">
        <f t="shared" si="30"/>
        <v>1584.1197359329162</v>
      </c>
      <c r="AO223" s="72">
        <f t="shared" si="30"/>
        <v>1524.1551083154122</v>
      </c>
      <c r="AP223" s="72">
        <f t="shared" si="30"/>
        <v>1471.7679477790016</v>
      </c>
      <c r="AQ223" s="72">
        <f t="shared" si="30"/>
        <v>1402.8297563517879</v>
      </c>
      <c r="AR223" s="72">
        <f t="shared" si="30"/>
        <v>1353.0820090491084</v>
      </c>
      <c r="AS223" s="72">
        <f t="shared" si="30"/>
        <v>1302.6291688011606</v>
      </c>
      <c r="AT223" s="72">
        <f t="shared" si="30"/>
        <v>1250.0675397874438</v>
      </c>
      <c r="AU223" s="72">
        <f t="shared" si="30"/>
        <v>1194.9617174124096</v>
      </c>
      <c r="AV223" s="72">
        <f t="shared" si="30"/>
        <v>1137.3271625453422</v>
      </c>
      <c r="AW223" s="72">
        <f t="shared" si="30"/>
        <v>1077.4782760742783</v>
      </c>
      <c r="AX223" s="72">
        <f t="shared" si="30"/>
        <v>1014.9646928351085</v>
      </c>
      <c r="AY223" s="72">
        <f t="shared" si="30"/>
        <v>950.22348212120608</v>
      </c>
      <c r="AZ223" s="72">
        <f t="shared" si="30"/>
        <v>883.64953109333794</v>
      </c>
      <c r="BA223" s="72">
        <f t="shared" si="30"/>
        <v>815.56077364301495</v>
      </c>
      <c r="BB223" s="72">
        <f t="shared" si="30"/>
        <v>747.36787747310404</v>
      </c>
      <c r="BC223" s="72">
        <f t="shared" si="30"/>
        <v>679.33645540074156</v>
      </c>
      <c r="BD223" s="72">
        <f t="shared" si="30"/>
        <v>632.02258360224948</v>
      </c>
      <c r="BE223" s="72">
        <f t="shared" si="30"/>
        <v>590.63733755370822</v>
      </c>
      <c r="BF223" s="72">
        <f t="shared" si="30"/>
        <v>557.62769158075616</v>
      </c>
      <c r="BG223" s="72">
        <f t="shared" si="30"/>
        <v>524.33160160959392</v>
      </c>
      <c r="BH223" s="72">
        <f t="shared" si="30"/>
        <v>491.10303514007569</v>
      </c>
      <c r="BI223" s="72">
        <f t="shared" si="30"/>
        <v>458.02054387024316</v>
      </c>
      <c r="BJ223" s="72">
        <f t="shared" si="30"/>
        <v>425.2713701628719</v>
      </c>
      <c r="BK223" s="72">
        <f t="shared" si="30"/>
        <v>397.70458138470303</v>
      </c>
    </row>
    <row r="224" spans="1:63" s="3" customFormat="1" x14ac:dyDescent="0.25">
      <c r="A224" s="72" t="s">
        <v>77</v>
      </c>
      <c r="B224" s="317" t="s">
        <v>78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72">
        <v>173.66897201512938</v>
      </c>
      <c r="AI224" s="72">
        <v>153.79002499642957</v>
      </c>
      <c r="AJ224" s="72">
        <v>155.57279017672477</v>
      </c>
      <c r="AK224" s="72">
        <v>147.6231985959173</v>
      </c>
      <c r="AL224" s="72">
        <v>146.69122044662709</v>
      </c>
      <c r="AM224" s="72">
        <v>124.53114623745205</v>
      </c>
      <c r="AN224" s="72">
        <v>127.57315942769083</v>
      </c>
      <c r="AO224" s="72">
        <v>79.241220600484667</v>
      </c>
      <c r="AP224" s="72">
        <v>68.756025437436392</v>
      </c>
      <c r="AQ224" s="72">
        <v>80.594858788483634</v>
      </c>
      <c r="AR224" s="72">
        <v>56.377087682119054</v>
      </c>
      <c r="AS224" s="72">
        <v>55.959810638860063</v>
      </c>
      <c r="AT224" s="72">
        <v>61.751034549925635</v>
      </c>
      <c r="AU224" s="72">
        <v>41.334194539640976</v>
      </c>
      <c r="AV224" s="72">
        <v>33.961839830412146</v>
      </c>
      <c r="AW224" s="72">
        <v>38.731387518287875</v>
      </c>
      <c r="AX224" s="72">
        <v>40.229944004250228</v>
      </c>
      <c r="AY224" s="72">
        <v>39.582713558892692</v>
      </c>
      <c r="AZ224" s="72">
        <v>39.06067422491742</v>
      </c>
      <c r="BA224" s="72">
        <v>41.244213069461011</v>
      </c>
      <c r="BB224" s="72">
        <v>42.429101509818565</v>
      </c>
      <c r="BC224" s="72">
        <v>41.186841030950063</v>
      </c>
      <c r="BD224" s="72">
        <v>40.572239739926772</v>
      </c>
      <c r="BE224" s="72">
        <v>38.877989744882825</v>
      </c>
      <c r="BF224" s="72">
        <v>38.887356030300907</v>
      </c>
      <c r="BG224" s="72">
        <v>39.86664618703071</v>
      </c>
      <c r="BH224" s="72">
        <v>41.594409554099002</v>
      </c>
      <c r="BI224" s="72">
        <v>41.016620348888409</v>
      </c>
      <c r="BJ224" s="72">
        <v>41.340675945163184</v>
      </c>
      <c r="BK224" s="72">
        <v>42.328884282976333</v>
      </c>
    </row>
    <row r="225" spans="1:63" s="3" customFormat="1" x14ac:dyDescent="0.25">
      <c r="A225" s="72" t="s">
        <v>9</v>
      </c>
      <c r="B225" s="317" t="s">
        <v>78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72">
        <v>620.07141185378475</v>
      </c>
      <c r="AI225" s="72">
        <v>618.06464907294719</v>
      </c>
      <c r="AJ225" s="72">
        <v>616.39831710833482</v>
      </c>
      <c r="AK225" s="72">
        <v>614.69759666258028</v>
      </c>
      <c r="AL225" s="72">
        <v>613.08986865902057</v>
      </c>
      <c r="AM225" s="72">
        <v>611.70437985317403</v>
      </c>
      <c r="AN225" s="72">
        <v>610.32891865286149</v>
      </c>
      <c r="AO225" s="72">
        <v>608.90815828990878</v>
      </c>
      <c r="AP225" s="72">
        <v>607.10936410686543</v>
      </c>
      <c r="AQ225" s="72">
        <v>605.31150017100072</v>
      </c>
      <c r="AR225" s="72">
        <v>603.51460835762362</v>
      </c>
      <c r="AS225" s="72">
        <v>601.71872964489103</v>
      </c>
      <c r="AT225" s="72">
        <v>599.92390413424437</v>
      </c>
      <c r="AU225" s="72">
        <v>598.13017107048813</v>
      </c>
      <c r="AV225" s="72">
        <v>596.33756886150888</v>
      </c>
      <c r="AW225" s="72">
        <v>594.54613509762487</v>
      </c>
      <c r="AX225" s="72">
        <v>592.75590657056568</v>
      </c>
      <c r="AY225" s="72">
        <v>590.96691929208237</v>
      </c>
      <c r="AZ225" s="72">
        <v>589.17920851218764</v>
      </c>
      <c r="BA225" s="72">
        <v>587.39280873702444</v>
      </c>
      <c r="BB225" s="72">
        <v>585.60776543490931</v>
      </c>
      <c r="BC225" s="72">
        <v>583.82409063782529</v>
      </c>
      <c r="BD225" s="72">
        <v>582.04182607467146</v>
      </c>
      <c r="BE225" s="72">
        <v>580.26100344744873</v>
      </c>
      <c r="BF225" s="72">
        <v>578.48165379814509</v>
      </c>
      <c r="BG225" s="72">
        <v>576.70380752442964</v>
      </c>
      <c r="BH225" s="72">
        <v>574.92749439499437</v>
      </c>
      <c r="BI225" s="72">
        <v>573.15274356456064</v>
      </c>
      <c r="BJ225" s="72">
        <v>571.3795835885312</v>
      </c>
      <c r="BK225" s="72">
        <v>569.60804243731798</v>
      </c>
    </row>
    <row r="226" spans="1:63" s="3" customFormat="1" x14ac:dyDescent="0.25">
      <c r="A226" s="72" t="s">
        <v>13</v>
      </c>
      <c r="B226" s="317" t="s">
        <v>78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72">
        <v>268.4783319399661</v>
      </c>
      <c r="AI226" s="72">
        <v>262.33386486538268</v>
      </c>
      <c r="AJ226" s="72">
        <v>256.71593981626711</v>
      </c>
      <c r="AK226" s="72">
        <v>252.8547064292635</v>
      </c>
      <c r="AL226" s="72">
        <v>242.68196711848873</v>
      </c>
      <c r="AM226" s="72">
        <v>233.28514995271897</v>
      </c>
      <c r="AN226" s="72">
        <v>225.13462810646271</v>
      </c>
      <c r="AO226" s="72">
        <v>222.34855001488884</v>
      </c>
      <c r="AP226" s="72">
        <v>222.97436987487913</v>
      </c>
      <c r="AQ226" s="72">
        <v>223.18963691704556</v>
      </c>
      <c r="AR226" s="72">
        <v>217.05498209325538</v>
      </c>
      <c r="AS226" s="72">
        <v>215.43492306594166</v>
      </c>
      <c r="AT226" s="72">
        <v>214.40736274851534</v>
      </c>
      <c r="AU226" s="72">
        <v>213.90117825996876</v>
      </c>
      <c r="AV226" s="72">
        <v>213.85027929831193</v>
      </c>
      <c r="AW226" s="72">
        <v>213.95994201240299</v>
      </c>
      <c r="AX226" s="72">
        <v>210.75587920733392</v>
      </c>
      <c r="AY226" s="72">
        <v>207.86530678606741</v>
      </c>
      <c r="AZ226" s="72">
        <v>205.25337818924035</v>
      </c>
      <c r="BA226" s="72">
        <v>202.88776184421505</v>
      </c>
      <c r="BB226" s="72">
        <v>200.7814995061903</v>
      </c>
      <c r="BC226" s="72">
        <v>198.87046521122886</v>
      </c>
      <c r="BD226" s="72">
        <v>197.13266077822448</v>
      </c>
      <c r="BE226" s="72">
        <v>195.55123450986997</v>
      </c>
      <c r="BF226" s="72">
        <v>194.10996285276593</v>
      </c>
      <c r="BG226" s="72">
        <v>192.79505975960132</v>
      </c>
      <c r="BH226" s="72">
        <v>191.59470111309184</v>
      </c>
      <c r="BI226" s="72">
        <v>190.50020221322507</v>
      </c>
      <c r="BJ226" s="72">
        <v>189.50071478215807</v>
      </c>
      <c r="BK226" s="72">
        <v>188.59130834147692</v>
      </c>
    </row>
    <row r="227" spans="1:63" s="2" customFormat="1" x14ac:dyDescent="0.25">
      <c r="A227" s="73" t="s">
        <v>4</v>
      </c>
      <c r="B227" s="318" t="s">
        <v>89</v>
      </c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73">
        <v>2797.9154226727787</v>
      </c>
      <c r="AI227" s="73">
        <v>2972.5661393655728</v>
      </c>
      <c r="AJ227" s="73">
        <v>2826.4761390600461</v>
      </c>
      <c r="AK227" s="73">
        <v>2785.5525167563665</v>
      </c>
      <c r="AL227" s="73">
        <v>2708.5049626220743</v>
      </c>
      <c r="AM227" s="73">
        <v>2612.3653741299067</v>
      </c>
      <c r="AN227" s="73">
        <v>2547.1564421199314</v>
      </c>
      <c r="AO227" s="73">
        <v>2434.6530372206944</v>
      </c>
      <c r="AP227" s="73">
        <v>2370.6077071981827</v>
      </c>
      <c r="AQ227" s="73">
        <v>2311.9257522283178</v>
      </c>
      <c r="AR227" s="73">
        <v>2230.0286871821063</v>
      </c>
      <c r="AS227" s="73">
        <v>2175.7426321508533</v>
      </c>
      <c r="AT227" s="73">
        <v>2126.149841220129</v>
      </c>
      <c r="AU227" s="73">
        <v>2048.3272612825076</v>
      </c>
      <c r="AV227" s="73">
        <v>1981.4768505355751</v>
      </c>
      <c r="AW227" s="73">
        <v>1924.7157407025941</v>
      </c>
      <c r="AX227" s="73">
        <v>1858.7064226172583</v>
      </c>
      <c r="AY227" s="73">
        <v>1788.6384217582486</v>
      </c>
      <c r="AZ227" s="73">
        <v>1717.1427920196834</v>
      </c>
      <c r="BA227" s="73">
        <v>1647.0855572937155</v>
      </c>
      <c r="BB227" s="73">
        <v>1576.1862439240222</v>
      </c>
      <c r="BC227" s="73">
        <v>1503.2178522807458</v>
      </c>
      <c r="BD227" s="73">
        <v>1451.7693101950722</v>
      </c>
      <c r="BE227" s="73">
        <v>1405.3275652559098</v>
      </c>
      <c r="BF227" s="73">
        <v>1369.106664261968</v>
      </c>
      <c r="BG227" s="73">
        <v>1333.6971150806555</v>
      </c>
      <c r="BH227" s="73">
        <v>1299.219640202261</v>
      </c>
      <c r="BI227" s="73">
        <v>1262.6901099969173</v>
      </c>
      <c r="BJ227" s="73">
        <v>1227.4923444787244</v>
      </c>
      <c r="BK227" s="73">
        <v>1198.2328164464743</v>
      </c>
    </row>
    <row r="228" spans="1:63" s="3" customFormat="1" ht="25.5" x14ac:dyDescent="0.25">
      <c r="A228" s="310" t="s">
        <v>62</v>
      </c>
      <c r="B228" s="318" t="s">
        <v>89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72">
        <v>2876.15</v>
      </c>
      <c r="AI228" s="72">
        <v>2802.9929999999999</v>
      </c>
      <c r="AJ228" s="72">
        <v>2729.8359999999998</v>
      </c>
      <c r="AK228" s="72">
        <v>2656.6790000000001</v>
      </c>
      <c r="AL228" s="72">
        <v>2583.5219999999999</v>
      </c>
      <c r="AM228" s="72">
        <v>2510.3649999999998</v>
      </c>
      <c r="AN228" s="72">
        <v>2437.2080000000001</v>
      </c>
      <c r="AO228" s="72">
        <v>2364.0500000000002</v>
      </c>
      <c r="AP228" s="72">
        <v>2290.893</v>
      </c>
      <c r="AQ228" s="72">
        <v>2217.7359999999999</v>
      </c>
    </row>
    <row r="229" spans="1:63" s="3" customFormat="1" ht="89.25" x14ac:dyDescent="0.25">
      <c r="A229" s="310" t="s">
        <v>176</v>
      </c>
      <c r="B229" s="317" t="s">
        <v>78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313">
        <v>3109.3290000000002</v>
      </c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</row>
    <row r="230" spans="1:63" s="70" customFormat="1" x14ac:dyDescent="0.25">
      <c r="A230" s="312" t="s">
        <v>90</v>
      </c>
      <c r="B230" s="320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</row>
    <row r="231" spans="1:63" s="3" customFormat="1" x14ac:dyDescent="0.25">
      <c r="A231" s="28" t="s">
        <v>64</v>
      </c>
      <c r="B231" s="315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</row>
    <row r="232" spans="1:63" s="3" customFormat="1" x14ac:dyDescent="0.25">
      <c r="A232" s="72" t="s">
        <v>1</v>
      </c>
      <c r="B232" s="317" t="s">
        <v>78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72">
        <v>774.95470613780287</v>
      </c>
      <c r="S232" s="72">
        <v>883.41144498170718</v>
      </c>
      <c r="T232" s="72">
        <v>914.91713253634725</v>
      </c>
      <c r="U232" s="72">
        <v>861.17776940530962</v>
      </c>
      <c r="V232" s="72">
        <v>861.96894493001867</v>
      </c>
      <c r="W232" s="72">
        <v>814.45229993916655</v>
      </c>
      <c r="X232" s="72">
        <v>796.0575165531028</v>
      </c>
      <c r="Y232" s="72">
        <v>790.6124162300797</v>
      </c>
      <c r="Z232" s="72">
        <v>805.0800900793148</v>
      </c>
      <c r="AA232" s="72">
        <v>804.19579774012311</v>
      </c>
      <c r="AB232" s="72">
        <v>826.79352678517716</v>
      </c>
      <c r="AC232" s="72">
        <v>901.88135015166222</v>
      </c>
      <c r="AD232" s="72">
        <v>951.54293739803609</v>
      </c>
      <c r="AE232" s="72">
        <v>977.06341853400272</v>
      </c>
      <c r="AF232" s="72">
        <v>956.72584353009074</v>
      </c>
      <c r="AG232" s="72">
        <v>830.5811480636213</v>
      </c>
      <c r="AH232" s="72">
        <v>859.60444748389216</v>
      </c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</row>
    <row r="233" spans="1:63" s="3" customFormat="1" x14ac:dyDescent="0.25">
      <c r="A233" s="72" t="s">
        <v>0</v>
      </c>
      <c r="B233" s="317" t="s">
        <v>78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72">
        <v>742.27579695757936</v>
      </c>
      <c r="S233" s="72">
        <v>676.16624793131371</v>
      </c>
      <c r="T233" s="72">
        <v>768.90031104164586</v>
      </c>
      <c r="U233" s="72">
        <v>706.67813037021858</v>
      </c>
      <c r="V233" s="72">
        <v>762.70393720745039</v>
      </c>
      <c r="W233" s="72">
        <v>726.56824505484042</v>
      </c>
      <c r="X233" s="72">
        <v>657.20260984912954</v>
      </c>
      <c r="Y233" s="72">
        <v>651.37378056662806</v>
      </c>
      <c r="Z233" s="72">
        <v>614.72284085059744</v>
      </c>
      <c r="AA233" s="72">
        <v>606.24671374501463</v>
      </c>
      <c r="AB233" s="72">
        <v>621.21667747516926</v>
      </c>
      <c r="AC233" s="72">
        <v>518.74680788472494</v>
      </c>
      <c r="AD233" s="72">
        <v>530.38114253534809</v>
      </c>
      <c r="AE233" s="72">
        <v>546.90019133575004</v>
      </c>
      <c r="AF233" s="72">
        <v>518.36234827609735</v>
      </c>
      <c r="AG233" s="72">
        <v>509.4936336131226</v>
      </c>
      <c r="AH233" s="72">
        <v>574.18107497655603</v>
      </c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</row>
    <row r="234" spans="1:63" s="3" customFormat="1" x14ac:dyDescent="0.25">
      <c r="A234" s="72" t="s">
        <v>9</v>
      </c>
      <c r="B234" s="317" t="s">
        <v>78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72">
        <v>610.78114923114538</v>
      </c>
      <c r="S234" s="72">
        <v>636.32857206226208</v>
      </c>
      <c r="T234" s="72">
        <v>652.37989330680921</v>
      </c>
      <c r="U234" s="72">
        <v>669.18393746210143</v>
      </c>
      <c r="V234" s="72">
        <v>658.48658106477239</v>
      </c>
      <c r="W234" s="72">
        <v>646.36999037064732</v>
      </c>
      <c r="X234" s="72">
        <v>644.46114878873925</v>
      </c>
      <c r="Y234" s="72">
        <v>640.7161661137053</v>
      </c>
      <c r="Z234" s="72">
        <v>624.96953855339348</v>
      </c>
      <c r="AA234" s="72">
        <v>668.28164369658623</v>
      </c>
      <c r="AB234" s="72">
        <v>659.22725948199002</v>
      </c>
      <c r="AC234" s="72">
        <v>658.72725584813452</v>
      </c>
      <c r="AD234" s="72">
        <v>659.5847837943553</v>
      </c>
      <c r="AE234" s="72">
        <v>637.77419921119576</v>
      </c>
      <c r="AF234" s="72">
        <v>621.46596325216376</v>
      </c>
      <c r="AG234" s="72">
        <v>617.00931408045869</v>
      </c>
      <c r="AH234" s="72">
        <v>620.07141185378475</v>
      </c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</row>
    <row r="235" spans="1:63" s="3" customFormat="1" x14ac:dyDescent="0.25">
      <c r="A235" s="72" t="s">
        <v>15</v>
      </c>
      <c r="B235" s="317" t="s">
        <v>78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72">
        <v>262.50471740229074</v>
      </c>
      <c r="S235" s="72">
        <v>297.16141931588953</v>
      </c>
      <c r="T235" s="72">
        <v>293.90489046773564</v>
      </c>
      <c r="U235" s="72">
        <v>282.3318170971724</v>
      </c>
      <c r="V235" s="72">
        <v>271.92952526253077</v>
      </c>
      <c r="W235" s="72">
        <v>271.81268107314634</v>
      </c>
      <c r="X235" s="72">
        <v>247.93837166618471</v>
      </c>
      <c r="Y235" s="72">
        <v>219.4367237041927</v>
      </c>
      <c r="Z235" s="72">
        <v>233.08034820913664</v>
      </c>
      <c r="AA235" s="72">
        <v>229.13972535140465</v>
      </c>
      <c r="AB235" s="72">
        <v>224.16573786439932</v>
      </c>
      <c r="AC235" s="72">
        <v>215.00808558017977</v>
      </c>
      <c r="AD235" s="72">
        <v>206.98143293738147</v>
      </c>
      <c r="AE235" s="72">
        <v>215.97156243247471</v>
      </c>
      <c r="AF235" s="72">
        <v>179.18864923184503</v>
      </c>
      <c r="AG235" s="72">
        <v>207.52074030742941</v>
      </c>
      <c r="AH235" s="72">
        <v>207.18104558465319</v>
      </c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</row>
    <row r="236" spans="1:63" s="3" customFormat="1" x14ac:dyDescent="0.25">
      <c r="A236" s="72" t="s">
        <v>28</v>
      </c>
      <c r="B236" s="317" t="s">
        <v>78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72">
        <v>57.240469566094809</v>
      </c>
      <c r="S236" s="72">
        <v>66.311041274602601</v>
      </c>
      <c r="T236" s="72">
        <v>66.985140359962386</v>
      </c>
      <c r="U236" s="72">
        <v>68.573839074618689</v>
      </c>
      <c r="V236" s="72">
        <v>81.825140538339951</v>
      </c>
      <c r="W236" s="72">
        <v>109.92044665303493</v>
      </c>
      <c r="X236" s="72">
        <v>134.72753715860691</v>
      </c>
      <c r="Y236" s="72">
        <v>140.16573433239918</v>
      </c>
      <c r="Z236" s="72">
        <v>170.54391585235194</v>
      </c>
      <c r="AA236" s="72">
        <v>168.56661067078227</v>
      </c>
      <c r="AB236" s="72">
        <v>161.37865261818465</v>
      </c>
      <c r="AC236" s="72">
        <v>179.23342842545404</v>
      </c>
      <c r="AD236" s="72">
        <v>170.46384803748893</v>
      </c>
      <c r="AE236" s="72">
        <v>188.57094507898864</v>
      </c>
      <c r="AF236" s="72">
        <v>199.68628477875978</v>
      </c>
      <c r="AG236" s="72">
        <v>195.672990420048</v>
      </c>
      <c r="AH236" s="72">
        <v>157.31101155450008</v>
      </c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</row>
    <row r="237" spans="1:63" s="3" customFormat="1" x14ac:dyDescent="0.25">
      <c r="A237" s="72" t="s">
        <v>2</v>
      </c>
      <c r="B237" s="317" t="s">
        <v>78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72">
        <v>119.43739330616143</v>
      </c>
      <c r="S237" s="72">
        <v>129.4591322935857</v>
      </c>
      <c r="T237" s="72">
        <v>150.1365476380019</v>
      </c>
      <c r="U237" s="72">
        <v>188.79046841169912</v>
      </c>
      <c r="V237" s="72">
        <v>172.68275584137766</v>
      </c>
      <c r="W237" s="72">
        <v>194.76400000000001</v>
      </c>
      <c r="X237" s="72">
        <v>183.428</v>
      </c>
      <c r="Y237" s="72">
        <v>175.14867999999998</v>
      </c>
      <c r="Z237" s="72">
        <v>177.02600000000001</v>
      </c>
      <c r="AA237" s="72">
        <v>187.44652000000002</v>
      </c>
      <c r="AB237" s="72">
        <v>167.55332000000001</v>
      </c>
      <c r="AC237" s="72">
        <v>152.1463984264463</v>
      </c>
      <c r="AD237" s="72">
        <v>149.39019999999999</v>
      </c>
      <c r="AE237" s="72">
        <v>159.285</v>
      </c>
      <c r="AF237" s="72">
        <v>166.61846041329147</v>
      </c>
      <c r="AG237" s="72">
        <v>179.18884</v>
      </c>
      <c r="AH237" s="72">
        <v>179.70779999999999</v>
      </c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</row>
    <row r="238" spans="1:63" s="3" customFormat="1" x14ac:dyDescent="0.25">
      <c r="A238" s="72" t="s">
        <v>18</v>
      </c>
      <c r="B238" s="317" t="s">
        <v>78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72">
        <v>236.89254361749528</v>
      </c>
      <c r="S238" s="72">
        <v>214.30164332811569</v>
      </c>
      <c r="T238" s="72">
        <v>215.83366248928388</v>
      </c>
      <c r="U238" s="72">
        <v>208.96156893666625</v>
      </c>
      <c r="V238" s="72">
        <v>145.57310735873386</v>
      </c>
      <c r="W238" s="72">
        <v>116.66251837871674</v>
      </c>
      <c r="X238" s="72">
        <v>106.72417328753401</v>
      </c>
      <c r="Y238" s="72">
        <v>102.82225724651585</v>
      </c>
      <c r="Z238" s="72">
        <v>98.852644261966958</v>
      </c>
      <c r="AA238" s="72">
        <v>117.37447230447313</v>
      </c>
      <c r="AB238" s="72">
        <v>116.13287890779708</v>
      </c>
      <c r="AC238" s="72">
        <v>134.88913485699297</v>
      </c>
      <c r="AD238" s="72">
        <v>138.05064207733517</v>
      </c>
      <c r="AE238" s="72">
        <v>109.98053877254956</v>
      </c>
      <c r="AF238" s="72">
        <v>86.903419069836758</v>
      </c>
      <c r="AG238" s="72">
        <v>63.052941906921831</v>
      </c>
      <c r="AH238" s="72">
        <v>60.291972034396778</v>
      </c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</row>
    <row r="239" spans="1:63" s="3" customFormat="1" x14ac:dyDescent="0.25">
      <c r="A239" s="72" t="s">
        <v>3</v>
      </c>
      <c r="B239" s="317" t="s">
        <v>78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72">
        <f t="shared" ref="R239:AH239" si="31">R215-SUM(R232:R238)</f>
        <v>376.36311275720982</v>
      </c>
      <c r="S239" s="72">
        <f t="shared" si="31"/>
        <v>414.38345867989801</v>
      </c>
      <c r="T239" s="72">
        <f t="shared" si="31"/>
        <v>424.61099141397335</v>
      </c>
      <c r="U239" s="72">
        <f t="shared" si="31"/>
        <v>364.75289269119367</v>
      </c>
      <c r="V239" s="72">
        <f t="shared" si="31"/>
        <v>260.40219540122234</v>
      </c>
      <c r="W239" s="72">
        <f t="shared" si="31"/>
        <v>221.23029936734702</v>
      </c>
      <c r="X239" s="72">
        <f t="shared" si="31"/>
        <v>220.53747049943968</v>
      </c>
      <c r="Y239" s="72">
        <f t="shared" si="31"/>
        <v>190.89864728993825</v>
      </c>
      <c r="Z239" s="72">
        <f t="shared" si="31"/>
        <v>179.77994165017526</v>
      </c>
      <c r="AA239" s="72">
        <f t="shared" si="31"/>
        <v>141.74285267242431</v>
      </c>
      <c r="AB239" s="72">
        <f t="shared" si="31"/>
        <v>174.20043320745026</v>
      </c>
      <c r="AC239" s="72">
        <f t="shared" si="31"/>
        <v>160.66188087926776</v>
      </c>
      <c r="AD239" s="72">
        <f t="shared" si="31"/>
        <v>145.55223755032557</v>
      </c>
      <c r="AE239" s="72">
        <f t="shared" si="31"/>
        <v>163.33060443746854</v>
      </c>
      <c r="AF239" s="72">
        <f t="shared" si="31"/>
        <v>164.30507462542528</v>
      </c>
      <c r="AG239" s="72">
        <f t="shared" si="31"/>
        <v>135.00731107717729</v>
      </c>
      <c r="AH239" s="72">
        <f t="shared" si="31"/>
        <v>139.5666591849963</v>
      </c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</row>
    <row r="240" spans="1:63" s="2" customFormat="1" x14ac:dyDescent="0.25">
      <c r="A240" s="73" t="s">
        <v>4</v>
      </c>
      <c r="B240" s="318" t="s">
        <v>89</v>
      </c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73">
        <f t="shared" ref="R240:AG240" si="32">SUM(R232:R239)</f>
        <v>3180.4498889757797</v>
      </c>
      <c r="S240" s="73">
        <f t="shared" si="32"/>
        <v>3317.5229598673745</v>
      </c>
      <c r="T240" s="73">
        <f t="shared" si="32"/>
        <v>3487.6685692537594</v>
      </c>
      <c r="U240" s="73">
        <f t="shared" si="32"/>
        <v>3350.4504234489796</v>
      </c>
      <c r="V240" s="73">
        <f t="shared" si="32"/>
        <v>3215.5721876044458</v>
      </c>
      <c r="W240" s="73">
        <f t="shared" si="32"/>
        <v>3101.7804808368996</v>
      </c>
      <c r="X240" s="73">
        <f t="shared" si="32"/>
        <v>2991.0768278027367</v>
      </c>
      <c r="Y240" s="73">
        <f t="shared" si="32"/>
        <v>2911.1744054834585</v>
      </c>
      <c r="Z240" s="73">
        <f t="shared" si="32"/>
        <v>2904.0553194569361</v>
      </c>
      <c r="AA240" s="73">
        <f t="shared" si="32"/>
        <v>2922.9943361808087</v>
      </c>
      <c r="AB240" s="73">
        <f t="shared" si="32"/>
        <v>2950.6684863401679</v>
      </c>
      <c r="AC240" s="73">
        <f t="shared" si="32"/>
        <v>2921.2943420528622</v>
      </c>
      <c r="AD240" s="73">
        <f t="shared" si="32"/>
        <v>2951.9472243302703</v>
      </c>
      <c r="AE240" s="73">
        <f t="shared" si="32"/>
        <v>2998.8764598024304</v>
      </c>
      <c r="AF240" s="73">
        <f t="shared" si="32"/>
        <v>2893.25604317751</v>
      </c>
      <c r="AG240" s="73">
        <f t="shared" si="32"/>
        <v>2737.5269194687789</v>
      </c>
      <c r="AH240" s="73">
        <f>SUM(AH232:AH239)</f>
        <v>2797.9154226727792</v>
      </c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  <c r="BH240" s="84"/>
      <c r="BI240" s="84"/>
      <c r="BJ240" s="84"/>
      <c r="BK240" s="84"/>
    </row>
    <row r="241" spans="1:63" s="3" customFormat="1" x14ac:dyDescent="0.25">
      <c r="A241" s="28" t="s">
        <v>170</v>
      </c>
      <c r="B241" s="315"/>
      <c r="C241" s="16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</row>
    <row r="242" spans="1:63" s="3" customFormat="1" x14ac:dyDescent="0.25">
      <c r="A242" s="72" t="s">
        <v>1</v>
      </c>
      <c r="B242" s="317" t="s">
        <v>78</v>
      </c>
      <c r="C242" s="15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>
        <v>859.60444748389216</v>
      </c>
      <c r="AI242" s="72">
        <v>859.60444748389216</v>
      </c>
      <c r="AJ242" s="72">
        <v>924.86282441693936</v>
      </c>
      <c r="AK242" s="72">
        <v>924.67633691260141</v>
      </c>
      <c r="AL242" s="72">
        <v>910.02051770077151</v>
      </c>
      <c r="AM242" s="72">
        <v>891.32643650816954</v>
      </c>
      <c r="AN242" s="72">
        <v>861.16831700056503</v>
      </c>
      <c r="AO242" s="72">
        <v>825.24860206824178</v>
      </c>
      <c r="AP242" s="72">
        <v>785.3621770408721</v>
      </c>
      <c r="AQ242" s="72">
        <v>752.18428753568901</v>
      </c>
      <c r="AR242" s="72">
        <v>716.9248194691861</v>
      </c>
      <c r="AS242" s="72">
        <v>683.08194212131423</v>
      </c>
      <c r="AT242" s="72">
        <v>647.01773596964836</v>
      </c>
      <c r="AU242" s="72">
        <v>609.0247978296029</v>
      </c>
      <c r="AV242" s="72">
        <v>569.37859030139089</v>
      </c>
      <c r="AW242" s="72">
        <v>528.3300243456772</v>
      </c>
      <c r="AX242" s="72">
        <v>485.82661090484027</v>
      </c>
      <c r="AY242" s="72">
        <v>442.09022017143428</v>
      </c>
      <c r="AZ242" s="72">
        <v>397.59250942835263</v>
      </c>
      <c r="BA242" s="72">
        <v>352.45559150209584</v>
      </c>
      <c r="BB242" s="72">
        <v>306.77897947582926</v>
      </c>
      <c r="BC242" s="72">
        <v>261.7764969999871</v>
      </c>
      <c r="BD242" s="72">
        <v>217.34438109991049</v>
      </c>
      <c r="BE242" s="72">
        <v>174.08589327175235</v>
      </c>
      <c r="BF242" s="72">
        <v>136.2459763756668</v>
      </c>
      <c r="BG242" s="72">
        <v>120.77291895698578</v>
      </c>
      <c r="BH242" s="72">
        <v>105.92656541643244</v>
      </c>
      <c r="BI242" s="72">
        <v>91.711310707108737</v>
      </c>
      <c r="BJ242" s="72">
        <v>78.130894094205544</v>
      </c>
      <c r="BK242" s="72">
        <v>65.189366097581953</v>
      </c>
    </row>
    <row r="243" spans="1:63" s="3" customFormat="1" x14ac:dyDescent="0.25">
      <c r="A243" s="72" t="s">
        <v>0</v>
      </c>
      <c r="B243" s="317" t="s">
        <v>78</v>
      </c>
      <c r="C243" s="15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>
        <v>574.18107497655603</v>
      </c>
      <c r="AI243" s="72">
        <v>615.12363721885322</v>
      </c>
      <c r="AJ243" s="72">
        <v>539.46813801787994</v>
      </c>
      <c r="AK243" s="72">
        <v>535.19332834194336</v>
      </c>
      <c r="AL243" s="72">
        <v>528.9150000406554</v>
      </c>
      <c r="AM243" s="72">
        <v>517.75415825085304</v>
      </c>
      <c r="AN243" s="72">
        <v>502.85807201486125</v>
      </c>
      <c r="AO243" s="72">
        <v>480.71026674235355</v>
      </c>
      <c r="AP243" s="72">
        <v>467.88418217324306</v>
      </c>
      <c r="AQ243" s="72">
        <v>458.41628083021328</v>
      </c>
      <c r="AR243" s="72">
        <v>450.97046398925784</v>
      </c>
      <c r="AS243" s="72">
        <v>444.18700603653508</v>
      </c>
      <c r="AT243" s="72">
        <v>437.17904045354652</v>
      </c>
      <c r="AU243" s="72">
        <v>429.36389552469205</v>
      </c>
      <c r="AV243" s="72">
        <v>420.35377255686001</v>
      </c>
      <c r="AW243" s="72">
        <v>409.90271909452593</v>
      </c>
      <c r="AX243" s="72">
        <v>397.95217537740757</v>
      </c>
      <c r="AY243" s="72">
        <v>384.32979993481132</v>
      </c>
      <c r="AZ243" s="72">
        <v>369.23105050625452</v>
      </c>
      <c r="BA243" s="72">
        <v>352.66668723021894</v>
      </c>
      <c r="BB243" s="72">
        <v>334.75177981550081</v>
      </c>
      <c r="BC243" s="72">
        <v>315.81641162067694</v>
      </c>
      <c r="BD243" s="72">
        <v>295.94236299135338</v>
      </c>
      <c r="BE243" s="72">
        <v>275.19764325487591</v>
      </c>
      <c r="BF243" s="72">
        <v>261.94706437150052</v>
      </c>
      <c r="BG243" s="72">
        <v>247.42200366571589</v>
      </c>
      <c r="BH243" s="72">
        <v>231.96507878528118</v>
      </c>
      <c r="BI243" s="72">
        <v>215.66223609470768</v>
      </c>
      <c r="BJ243" s="72">
        <v>198.72103959825145</v>
      </c>
      <c r="BK243" s="72">
        <v>181.51347710699005</v>
      </c>
    </row>
    <row r="244" spans="1:63" s="3" customFormat="1" x14ac:dyDescent="0.25">
      <c r="A244" s="72" t="s">
        <v>9</v>
      </c>
      <c r="B244" s="317" t="s">
        <v>78</v>
      </c>
      <c r="C244" s="15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>
        <v>620.07141185378475</v>
      </c>
      <c r="AI244" s="72">
        <v>618.06464907294719</v>
      </c>
      <c r="AJ244" s="72">
        <v>616.39831710833482</v>
      </c>
      <c r="AK244" s="72">
        <v>614.69759666258028</v>
      </c>
      <c r="AL244" s="72">
        <v>613.08986865902057</v>
      </c>
      <c r="AM244" s="72">
        <v>611.70437985317403</v>
      </c>
      <c r="AN244" s="72">
        <v>610.32891865286149</v>
      </c>
      <c r="AO244" s="72">
        <v>608.90815828990878</v>
      </c>
      <c r="AP244" s="72">
        <v>607.10936410686543</v>
      </c>
      <c r="AQ244" s="72">
        <v>605.31150017100072</v>
      </c>
      <c r="AR244" s="72">
        <v>603.51460835762362</v>
      </c>
      <c r="AS244" s="72">
        <v>601.71872964489103</v>
      </c>
      <c r="AT244" s="72">
        <v>599.92390413424437</v>
      </c>
      <c r="AU244" s="72">
        <v>598.13017107048813</v>
      </c>
      <c r="AV244" s="72">
        <v>596.33756886150888</v>
      </c>
      <c r="AW244" s="72">
        <v>594.54613509762487</v>
      </c>
      <c r="AX244" s="72">
        <v>592.75590657056568</v>
      </c>
      <c r="AY244" s="72">
        <v>590.96691929208237</v>
      </c>
      <c r="AZ244" s="72">
        <v>589.17920851218764</v>
      </c>
      <c r="BA244" s="72">
        <v>587.39280873702444</v>
      </c>
      <c r="BB244" s="72">
        <v>585.60776543490931</v>
      </c>
      <c r="BC244" s="72">
        <v>583.82409063782529</v>
      </c>
      <c r="BD244" s="72">
        <v>582.04182607467146</v>
      </c>
      <c r="BE244" s="72">
        <v>580.26100344744873</v>
      </c>
      <c r="BF244" s="72">
        <v>578.48165379814509</v>
      </c>
      <c r="BG244" s="72">
        <v>576.70380752442964</v>
      </c>
      <c r="BH244" s="72">
        <v>574.92749439499437</v>
      </c>
      <c r="BI244" s="72">
        <v>573.15274356456064</v>
      </c>
      <c r="BJ244" s="72">
        <v>571.3795835885312</v>
      </c>
      <c r="BK244" s="72">
        <v>569.60804243731798</v>
      </c>
    </row>
    <row r="245" spans="1:63" s="3" customFormat="1" x14ac:dyDescent="0.25">
      <c r="A245" s="72" t="s">
        <v>15</v>
      </c>
      <c r="B245" s="317" t="s">
        <v>78</v>
      </c>
      <c r="C245" s="16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>
        <v>207.18104558465319</v>
      </c>
      <c r="AI245" s="72">
        <v>200.25544673765086</v>
      </c>
      <c r="AJ245" s="72">
        <v>191.15232859390801</v>
      </c>
      <c r="AK245" s="72">
        <v>184.04533441730635</v>
      </c>
      <c r="AL245" s="72">
        <v>171.74217733019509</v>
      </c>
      <c r="AM245" s="72">
        <v>160.60784964567489</v>
      </c>
      <c r="AN245" s="72">
        <v>152.54887971420868</v>
      </c>
      <c r="AO245" s="72">
        <v>149.81714249887301</v>
      </c>
      <c r="AP245" s="72">
        <v>150.39488077737167</v>
      </c>
      <c r="AQ245" s="72">
        <v>150.41420201169257</v>
      </c>
      <c r="AR245" s="72">
        <v>144.02229692995388</v>
      </c>
      <c r="AS245" s="72">
        <v>142.1185980338764</v>
      </c>
      <c r="AT245" s="72">
        <v>140.79545809079781</v>
      </c>
      <c r="AU245" s="72">
        <v>139.98793294409899</v>
      </c>
      <c r="AV245" s="72">
        <v>139.63719202510245</v>
      </c>
      <c r="AW245" s="72">
        <v>139.44944365018856</v>
      </c>
      <c r="AX245" s="72">
        <v>135.95279376024462</v>
      </c>
      <c r="AY245" s="72">
        <v>132.77487076852887</v>
      </c>
      <c r="AZ245" s="72">
        <v>129.88084384253995</v>
      </c>
      <c r="BA245" s="72">
        <v>127.24039019719484</v>
      </c>
      <c r="BB245" s="72">
        <v>124.82653062131614</v>
      </c>
      <c r="BC245" s="72">
        <v>122.61573426997427</v>
      </c>
      <c r="BD245" s="72">
        <v>120.58709152963392</v>
      </c>
      <c r="BE245" s="72">
        <v>118.72190928771107</v>
      </c>
      <c r="BF245" s="72">
        <v>117.00411795258189</v>
      </c>
      <c r="BG245" s="72">
        <v>115.41941791539161</v>
      </c>
      <c r="BH245" s="72">
        <v>113.95520209847656</v>
      </c>
      <c r="BI245" s="72">
        <v>112.60039376325199</v>
      </c>
      <c r="BJ245" s="72">
        <v>111.34562888565659</v>
      </c>
      <c r="BK245" s="72">
        <v>110.18210301128181</v>
      </c>
    </row>
    <row r="246" spans="1:63" s="3" customFormat="1" x14ac:dyDescent="0.25">
      <c r="A246" s="72" t="s">
        <v>28</v>
      </c>
      <c r="B246" s="317" t="s">
        <v>78</v>
      </c>
      <c r="C246" s="16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>
        <v>157.31101155450008</v>
      </c>
      <c r="AI246" s="72">
        <v>136.67593628483297</v>
      </c>
      <c r="AJ246" s="72">
        <v>137.7699021133642</v>
      </c>
      <c r="AK246" s="72">
        <v>129.75740188961859</v>
      </c>
      <c r="AL246" s="72">
        <v>128.80293627946023</v>
      </c>
      <c r="AM246" s="72">
        <v>106.64517657980757</v>
      </c>
      <c r="AN246" s="72">
        <v>109.74209395394412</v>
      </c>
      <c r="AO246" s="72">
        <v>61.452668073299947</v>
      </c>
      <c r="AP246" s="72">
        <v>50.990072848551193</v>
      </c>
      <c r="AQ246" s="72">
        <v>62.871779631727648</v>
      </c>
      <c r="AR246" s="72">
        <v>38.699999823795288</v>
      </c>
      <c r="AS246" s="72">
        <v>38.33008954150651</v>
      </c>
      <c r="AT246" s="72">
        <v>44.20138545782266</v>
      </c>
      <c r="AU246" s="72">
        <v>23.854513907701183</v>
      </c>
      <c r="AV246" s="72">
        <v>16.521014033702119</v>
      </c>
      <c r="AW246" s="72">
        <v>21.326779051940509</v>
      </c>
      <c r="AX246" s="72">
        <v>22.857521671030614</v>
      </c>
      <c r="AY246" s="72">
        <v>22.25620141091569</v>
      </c>
      <c r="AZ246" s="72">
        <v>21.768987933686674</v>
      </c>
      <c r="BA246" s="72">
        <v>23.985749702267697</v>
      </c>
      <c r="BB246" s="72">
        <v>25.166210165529705</v>
      </c>
      <c r="BC246" s="72">
        <v>23.912230332447557</v>
      </c>
      <c r="BD246" s="72">
        <v>23.286056280255764</v>
      </c>
      <c r="BE246" s="72">
        <v>21.580342651232467</v>
      </c>
      <c r="BF246" s="72">
        <v>21.578205042647941</v>
      </c>
      <c r="BG246" s="72">
        <v>22.546189874409404</v>
      </c>
      <c r="BH246" s="72">
        <v>24.26252523160322</v>
      </c>
      <c r="BI246" s="72">
        <v>23.67326728028565</v>
      </c>
      <c r="BJ246" s="72">
        <v>23.985749702267697</v>
      </c>
      <c r="BK246" s="72">
        <v>24.962220492231893</v>
      </c>
    </row>
    <row r="247" spans="1:63" s="3" customFormat="1" x14ac:dyDescent="0.25">
      <c r="A247" s="72" t="s">
        <v>2</v>
      </c>
      <c r="B247" s="317" t="s">
        <v>78</v>
      </c>
      <c r="C247" s="16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>
        <v>179.70779999999999</v>
      </c>
      <c r="AI247" s="72">
        <v>168.32118141703276</v>
      </c>
      <c r="AJ247" s="72">
        <v>166.22121958698375</v>
      </c>
      <c r="AK247" s="72">
        <v>165.1397639371512</v>
      </c>
      <c r="AL247" s="72">
        <v>135.36147446176756</v>
      </c>
      <c r="AM247" s="72">
        <v>123.84531748708437</v>
      </c>
      <c r="AN247" s="72">
        <v>123.90359436770861</v>
      </c>
      <c r="AO247" s="72">
        <v>123.96187124833286</v>
      </c>
      <c r="AP247" s="72">
        <v>124.0201481289571</v>
      </c>
      <c r="AQ247" s="72">
        <v>111.30342500958133</v>
      </c>
      <c r="AR247" s="72">
        <v>111.26656344989345</v>
      </c>
      <c r="AS247" s="72">
        <v>111.23170189020558</v>
      </c>
      <c r="AT247" s="72">
        <v>111.19884033051771</v>
      </c>
      <c r="AU247" s="72">
        <v>111.16797877082982</v>
      </c>
      <c r="AV247" s="72">
        <v>111.28380941270255</v>
      </c>
      <c r="AW247" s="72">
        <v>111.2582723275743</v>
      </c>
      <c r="AX247" s="72">
        <v>111.23273524244607</v>
      </c>
      <c r="AY247" s="72">
        <v>111.21119815731785</v>
      </c>
      <c r="AZ247" s="72">
        <v>111.18866107218962</v>
      </c>
      <c r="BA247" s="72">
        <v>111.32243856142019</v>
      </c>
      <c r="BB247" s="72">
        <v>111.30871544204443</v>
      </c>
      <c r="BC247" s="72">
        <v>111.29899232266867</v>
      </c>
      <c r="BD247" s="72">
        <v>111.29126920329291</v>
      </c>
      <c r="BE247" s="72">
        <v>111.28554608391717</v>
      </c>
      <c r="BF247" s="72">
        <v>111.2818229645414</v>
      </c>
      <c r="BG247" s="72">
        <v>111.27909984516565</v>
      </c>
      <c r="BH247" s="72">
        <v>111.2783767257899</v>
      </c>
      <c r="BI247" s="72">
        <v>111.28065360641413</v>
      </c>
      <c r="BJ247" s="72">
        <v>111.28293048703839</v>
      </c>
      <c r="BK247" s="72">
        <v>111.28820736766261</v>
      </c>
    </row>
    <row r="248" spans="1:63" s="3" customFormat="1" x14ac:dyDescent="0.25">
      <c r="A248" s="72" t="s">
        <v>18</v>
      </c>
      <c r="B248" s="317" t="s">
        <v>78</v>
      </c>
      <c r="C248" s="16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>
        <v>60.291972034396778</v>
      </c>
      <c r="AI248" s="72">
        <v>54.395367173534076</v>
      </c>
      <c r="AJ248" s="72">
        <v>48.523518016701438</v>
      </c>
      <c r="AK248" s="72">
        <v>47.203945045397681</v>
      </c>
      <c r="AL248" s="72">
        <v>45.840158104656147</v>
      </c>
      <c r="AM248" s="72">
        <v>44.425885877397448</v>
      </c>
      <c r="AN248" s="72">
        <v>42.952567893412308</v>
      </c>
      <c r="AO248" s="72">
        <v>41.418069498720918</v>
      </c>
      <c r="AP248" s="72">
        <v>39.812315765105652</v>
      </c>
      <c r="AQ248" s="72">
        <v>38.132488037810184</v>
      </c>
      <c r="AR248" s="72">
        <v>35.990986188247213</v>
      </c>
      <c r="AS248" s="72">
        <v>34.131423122717294</v>
      </c>
      <c r="AT248" s="72">
        <v>32.195551814321789</v>
      </c>
      <c r="AU248" s="72">
        <v>30.186378215870899</v>
      </c>
      <c r="AV248" s="72">
        <v>28.117181128818185</v>
      </c>
      <c r="AW248" s="72">
        <v>26.815405060402867</v>
      </c>
      <c r="AX248" s="72">
        <v>25.397895095510897</v>
      </c>
      <c r="AY248" s="72">
        <v>23.88225556929191</v>
      </c>
      <c r="AZ248" s="72">
        <v>22.291874660790647</v>
      </c>
      <c r="BA248" s="72">
        <v>20.654747706351262</v>
      </c>
      <c r="BB248" s="72">
        <v>19.001686079288799</v>
      </c>
      <c r="BC248" s="72">
        <v>17.364139364240327</v>
      </c>
      <c r="BD248" s="72">
        <v>15.7719494558519</v>
      </c>
      <c r="BE248" s="72">
        <v>14.251368561600202</v>
      </c>
      <c r="BF248" s="72">
        <v>12.823604804579011</v>
      </c>
      <c r="BG248" s="72">
        <v>11.504034686982209</v>
      </c>
      <c r="BH248" s="72">
        <v>10.30208333791199</v>
      </c>
      <c r="BI248" s="72">
        <v>9.2216610945980317</v>
      </c>
      <c r="BJ248" s="72">
        <v>8.2619814997704069</v>
      </c>
      <c r="BK248" s="72">
        <v>7.4185734624434989</v>
      </c>
    </row>
    <row r="249" spans="1:63" s="3" customFormat="1" x14ac:dyDescent="0.25">
      <c r="A249" s="72" t="s">
        <v>3</v>
      </c>
      <c r="B249" s="317" t="s">
        <v>78</v>
      </c>
      <c r="C249" s="16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>
        <f>AH215-SUM(AH242:AH248)</f>
        <v>139.5666591849963</v>
      </c>
      <c r="AI249" s="72">
        <f t="shared" ref="AI249:BK249" si="33">AI221-SUM(AI242:AI248)</f>
        <v>320.12547397683011</v>
      </c>
      <c r="AJ249" s="72">
        <f t="shared" si="33"/>
        <v>206.17117558903965</v>
      </c>
      <c r="AK249" s="72">
        <f t="shared" si="33"/>
        <v>195.01679286034141</v>
      </c>
      <c r="AL249" s="72">
        <f t="shared" si="33"/>
        <v>192.78697779732147</v>
      </c>
      <c r="AM249" s="72">
        <f t="shared" si="33"/>
        <v>181.96004920470114</v>
      </c>
      <c r="AN249" s="72">
        <f t="shared" si="33"/>
        <v>174.76621301663272</v>
      </c>
      <c r="AO249" s="72">
        <f t="shared" si="33"/>
        <v>169.23391635105463</v>
      </c>
      <c r="AP249" s="72">
        <f t="shared" si="33"/>
        <v>174.44159919610365</v>
      </c>
      <c r="AQ249" s="72">
        <f t="shared" si="33"/>
        <v>170.01476604443906</v>
      </c>
      <c r="AR249" s="72">
        <f t="shared" si="33"/>
        <v>168.44019207781594</v>
      </c>
      <c r="AS249" s="72">
        <f t="shared" si="33"/>
        <v>162.88980488482184</v>
      </c>
      <c r="AT249" s="72">
        <f t="shared" si="33"/>
        <v>157.03145277220688</v>
      </c>
      <c r="AU249" s="72">
        <f t="shared" si="33"/>
        <v>150.94174277897673</v>
      </c>
      <c r="AV249" s="72">
        <f t="shared" si="33"/>
        <v>144.74859800204194</v>
      </c>
      <c r="AW249" s="72">
        <f t="shared" si="33"/>
        <v>138.30065869985083</v>
      </c>
      <c r="AX249" s="72">
        <f t="shared" si="33"/>
        <v>132.07240401332024</v>
      </c>
      <c r="AY249" s="72">
        <f t="shared" si="33"/>
        <v>126.45763740477742</v>
      </c>
      <c r="AZ249" s="72">
        <f t="shared" si="33"/>
        <v>121.22981920030952</v>
      </c>
      <c r="BA249" s="72">
        <f t="shared" si="33"/>
        <v>116.40514521497289</v>
      </c>
      <c r="BB249" s="72">
        <f t="shared" si="33"/>
        <v>113.46861394971302</v>
      </c>
      <c r="BC249" s="72">
        <f t="shared" si="33"/>
        <v>110.73301844438652</v>
      </c>
      <c r="BD249" s="72">
        <f t="shared" si="33"/>
        <v>108.88026717241974</v>
      </c>
      <c r="BE249" s="72">
        <f t="shared" si="33"/>
        <v>111.54487471738116</v>
      </c>
      <c r="BF249" s="72">
        <f t="shared" si="33"/>
        <v>131.41704154699187</v>
      </c>
      <c r="BG249" s="72">
        <f t="shared" si="33"/>
        <v>129.79407080993542</v>
      </c>
      <c r="BH249" s="72">
        <f t="shared" si="33"/>
        <v>128.41805845541171</v>
      </c>
      <c r="BI249" s="72">
        <f t="shared" si="33"/>
        <v>127.27444006230758</v>
      </c>
      <c r="BJ249" s="72">
        <f t="shared" si="33"/>
        <v>126.34125526269736</v>
      </c>
      <c r="BK249" s="72">
        <f t="shared" si="33"/>
        <v>130.09965180866197</v>
      </c>
    </row>
    <row r="250" spans="1:63" s="2" customFormat="1" x14ac:dyDescent="0.25">
      <c r="A250" s="73" t="s">
        <v>4</v>
      </c>
      <c r="B250" s="318" t="s">
        <v>89</v>
      </c>
      <c r="C250" s="17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>
        <f t="shared" ref="AH250" si="34">SUM(AH242:AH249)</f>
        <v>2797.9154226727792</v>
      </c>
      <c r="AI250" s="73">
        <f>SUM(AI242:AI249)</f>
        <v>2972.5661393655732</v>
      </c>
      <c r="AJ250" s="73">
        <f t="shared" ref="AJ250:BK250" si="35">SUM(AJ242:AJ249)</f>
        <v>2830.5674234431513</v>
      </c>
      <c r="AK250" s="73">
        <f t="shared" si="35"/>
        <v>2795.7305000669403</v>
      </c>
      <c r="AL250" s="73">
        <f t="shared" si="35"/>
        <v>2726.559110373847</v>
      </c>
      <c r="AM250" s="73">
        <f t="shared" si="35"/>
        <v>2638.2692534068615</v>
      </c>
      <c r="AN250" s="73">
        <f t="shared" si="35"/>
        <v>2578.2686566141947</v>
      </c>
      <c r="AO250" s="73">
        <f t="shared" si="35"/>
        <v>2460.7506947707852</v>
      </c>
      <c r="AP250" s="73">
        <f t="shared" si="35"/>
        <v>2400.0147400370706</v>
      </c>
      <c r="AQ250" s="73">
        <f t="shared" si="35"/>
        <v>2348.6487292721536</v>
      </c>
      <c r="AR250" s="73">
        <f t="shared" si="35"/>
        <v>2269.8299302857731</v>
      </c>
      <c r="AS250" s="73">
        <f t="shared" si="35"/>
        <v>2217.6892952758681</v>
      </c>
      <c r="AT250" s="73">
        <f t="shared" si="35"/>
        <v>2169.5433690231062</v>
      </c>
      <c r="AU250" s="73">
        <f t="shared" si="35"/>
        <v>2092.6574110422607</v>
      </c>
      <c r="AV250" s="73">
        <f t="shared" si="35"/>
        <v>2026.377726322127</v>
      </c>
      <c r="AW250" s="73">
        <f t="shared" si="35"/>
        <v>1969.9294373277851</v>
      </c>
      <c r="AX250" s="73">
        <f t="shared" si="35"/>
        <v>1904.0480426353658</v>
      </c>
      <c r="AY250" s="73">
        <f t="shared" si="35"/>
        <v>1833.9691027091596</v>
      </c>
      <c r="AZ250" s="73">
        <f t="shared" si="35"/>
        <v>1762.3629551563113</v>
      </c>
      <c r="BA250" s="73">
        <f t="shared" si="35"/>
        <v>1692.1235588515458</v>
      </c>
      <c r="BB250" s="73">
        <f t="shared" si="35"/>
        <v>1620.9102809841313</v>
      </c>
      <c r="BC250" s="73">
        <f t="shared" si="35"/>
        <v>1547.3411139922068</v>
      </c>
      <c r="BD250" s="73">
        <f t="shared" si="35"/>
        <v>1475.1452038073894</v>
      </c>
      <c r="BE250" s="73">
        <f t="shared" si="35"/>
        <v>1406.928581275919</v>
      </c>
      <c r="BF250" s="73">
        <f t="shared" si="35"/>
        <v>1370.7794868566546</v>
      </c>
      <c r="BG250" s="73">
        <f t="shared" si="35"/>
        <v>1335.4415432790156</v>
      </c>
      <c r="BH250" s="73">
        <f t="shared" si="35"/>
        <v>1301.0353844459012</v>
      </c>
      <c r="BI250" s="73">
        <f t="shared" si="35"/>
        <v>1264.5767061732342</v>
      </c>
      <c r="BJ250" s="73">
        <f t="shared" si="35"/>
        <v>1229.4490631184185</v>
      </c>
      <c r="BK250" s="73">
        <f t="shared" si="35"/>
        <v>1200.2616417841716</v>
      </c>
    </row>
    <row r="251" spans="1:63" s="3" customFormat="1" x14ac:dyDescent="0.25">
      <c r="A251" s="28" t="s">
        <v>171</v>
      </c>
      <c r="B251" s="315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</row>
    <row r="252" spans="1:63" s="3" customFormat="1" x14ac:dyDescent="0.25">
      <c r="A252" s="72" t="s">
        <v>1</v>
      </c>
      <c r="B252" s="317" t="s">
        <v>78</v>
      </c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>
        <v>859.60444748389216</v>
      </c>
      <c r="AI252" s="72">
        <v>859.60444748389216</v>
      </c>
      <c r="AJ252" s="72">
        <v>924.86282441693936</v>
      </c>
      <c r="AK252" s="72">
        <v>920.58505252949601</v>
      </c>
      <c r="AL252" s="72">
        <v>899.84253439019767</v>
      </c>
      <c r="AM252" s="72">
        <v>873.2722887563973</v>
      </c>
      <c r="AN252" s="72">
        <v>835.26443772361051</v>
      </c>
      <c r="AO252" s="72">
        <v>794.13638757397814</v>
      </c>
      <c r="AP252" s="72">
        <v>759.26451949078103</v>
      </c>
      <c r="AQ252" s="72">
        <v>722.77725469680047</v>
      </c>
      <c r="AR252" s="72">
        <v>680.20184242534992</v>
      </c>
      <c r="AS252" s="72">
        <v>643.28069901764627</v>
      </c>
      <c r="AT252" s="72">
        <v>605.07107284463314</v>
      </c>
      <c r="AU252" s="72">
        <v>565.63127002662543</v>
      </c>
      <c r="AV252" s="72">
        <v>525.04844054163789</v>
      </c>
      <c r="AW252" s="72">
        <v>483.42914855912505</v>
      </c>
      <c r="AX252" s="72">
        <v>440.61291427964898</v>
      </c>
      <c r="AY252" s="72">
        <v>396.74860015332735</v>
      </c>
      <c r="AZ252" s="72">
        <v>352.26182847744127</v>
      </c>
      <c r="BA252" s="72">
        <v>307.23542836546824</v>
      </c>
      <c r="BB252" s="72">
        <v>261.7409779179988</v>
      </c>
      <c r="BC252" s="72">
        <v>217.05245993987799</v>
      </c>
      <c r="BD252" s="72">
        <v>173.22111938844935</v>
      </c>
      <c r="BE252" s="72">
        <v>150.70999965943528</v>
      </c>
      <c r="BF252" s="72">
        <v>134.64496035565782</v>
      </c>
      <c r="BG252" s="72">
        <v>119.10009636229944</v>
      </c>
      <c r="BH252" s="72">
        <v>104.18213721807281</v>
      </c>
      <c r="BI252" s="72">
        <v>89.895566463468299</v>
      </c>
      <c r="BJ252" s="72">
        <v>76.24429791788846</v>
      </c>
      <c r="BK252" s="72">
        <v>63.232647457888149</v>
      </c>
    </row>
    <row r="253" spans="1:63" s="3" customFormat="1" x14ac:dyDescent="0.25">
      <c r="A253" s="72" t="s">
        <v>0</v>
      </c>
      <c r="B253" s="317" t="s">
        <v>78</v>
      </c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>
        <v>574.18107497655603</v>
      </c>
      <c r="AI253" s="72">
        <v>615.12363721885322</v>
      </c>
      <c r="AJ253" s="72">
        <v>539.46813801787994</v>
      </c>
      <c r="AK253" s="72">
        <v>535.19332834194336</v>
      </c>
      <c r="AL253" s="72">
        <v>528.9150000406554</v>
      </c>
      <c r="AM253" s="72">
        <v>517.75415825085304</v>
      </c>
      <c r="AN253" s="72">
        <v>502.85807201486125</v>
      </c>
      <c r="AO253" s="72">
        <v>480.71026674235355</v>
      </c>
      <c r="AP253" s="72">
        <v>467.88418217324306</v>
      </c>
      <c r="AQ253" s="72">
        <v>458.41628083021328</v>
      </c>
      <c r="AR253" s="72">
        <v>450.97046398925784</v>
      </c>
      <c r="AS253" s="72">
        <v>444.18700603653508</v>
      </c>
      <c r="AT253" s="72">
        <v>437.17904045354652</v>
      </c>
      <c r="AU253" s="72">
        <v>429.36389552469205</v>
      </c>
      <c r="AV253" s="72">
        <v>420.35377255686001</v>
      </c>
      <c r="AW253" s="72">
        <v>409.90271909452593</v>
      </c>
      <c r="AX253" s="72">
        <v>397.95217537740757</v>
      </c>
      <c r="AY253" s="72">
        <v>384.32979993481132</v>
      </c>
      <c r="AZ253" s="72">
        <v>369.23105050625452</v>
      </c>
      <c r="BA253" s="72">
        <v>352.66668723021894</v>
      </c>
      <c r="BB253" s="72">
        <v>334.75177981550081</v>
      </c>
      <c r="BC253" s="72">
        <v>315.81641162067694</v>
      </c>
      <c r="BD253" s="72">
        <v>295.94236299135338</v>
      </c>
      <c r="BE253" s="72">
        <v>275.19764325487591</v>
      </c>
      <c r="BF253" s="72">
        <v>261.94706437150052</v>
      </c>
      <c r="BG253" s="72">
        <v>247.42200366571589</v>
      </c>
      <c r="BH253" s="72">
        <v>231.96507878528118</v>
      </c>
      <c r="BI253" s="72">
        <v>215.66223609470768</v>
      </c>
      <c r="BJ253" s="72">
        <v>198.72103959825145</v>
      </c>
      <c r="BK253" s="72">
        <v>181.51347710699005</v>
      </c>
    </row>
    <row r="254" spans="1:63" s="3" customFormat="1" x14ac:dyDescent="0.25">
      <c r="A254" s="72" t="s">
        <v>9</v>
      </c>
      <c r="B254" s="317" t="s">
        <v>78</v>
      </c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>
        <v>620.07141185378475</v>
      </c>
      <c r="AI254" s="72">
        <v>618.06464907294719</v>
      </c>
      <c r="AJ254" s="72">
        <v>616.39831710833482</v>
      </c>
      <c r="AK254" s="72">
        <v>614.69759666258028</v>
      </c>
      <c r="AL254" s="72">
        <v>613.08986865902057</v>
      </c>
      <c r="AM254" s="72">
        <v>611.70437985317403</v>
      </c>
      <c r="AN254" s="72">
        <v>610.32891865286149</v>
      </c>
      <c r="AO254" s="72">
        <v>608.90815828990878</v>
      </c>
      <c r="AP254" s="72">
        <v>607.10936410686543</v>
      </c>
      <c r="AQ254" s="72">
        <v>605.31150017100072</v>
      </c>
      <c r="AR254" s="72">
        <v>603.51460835762362</v>
      </c>
      <c r="AS254" s="72">
        <v>601.71872964489103</v>
      </c>
      <c r="AT254" s="72">
        <v>599.92390413424437</v>
      </c>
      <c r="AU254" s="72">
        <v>598.13017107048813</v>
      </c>
      <c r="AV254" s="72">
        <v>596.33756886150888</v>
      </c>
      <c r="AW254" s="72">
        <v>594.54613509762487</v>
      </c>
      <c r="AX254" s="72">
        <v>592.75590657056568</v>
      </c>
      <c r="AY254" s="72">
        <v>590.96691929208237</v>
      </c>
      <c r="AZ254" s="72">
        <v>589.17920851218764</v>
      </c>
      <c r="BA254" s="72">
        <v>587.39280873702444</v>
      </c>
      <c r="BB254" s="72">
        <v>585.60776543490931</v>
      </c>
      <c r="BC254" s="72">
        <v>583.82409063782529</v>
      </c>
      <c r="BD254" s="72">
        <v>582.04182607467146</v>
      </c>
      <c r="BE254" s="72">
        <v>580.26100344744873</v>
      </c>
      <c r="BF254" s="72">
        <v>578.48165379814509</v>
      </c>
      <c r="BG254" s="72">
        <v>576.70380752442964</v>
      </c>
      <c r="BH254" s="72">
        <v>574.92749439499437</v>
      </c>
      <c r="BI254" s="72">
        <v>573.15274356456064</v>
      </c>
      <c r="BJ254" s="72">
        <v>571.3795835885312</v>
      </c>
      <c r="BK254" s="72">
        <v>569.60804243731798</v>
      </c>
    </row>
    <row r="255" spans="1:63" s="3" customFormat="1" x14ac:dyDescent="0.25">
      <c r="A255" s="72" t="s">
        <v>15</v>
      </c>
      <c r="B255" s="317" t="s">
        <v>78</v>
      </c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>
        <v>200.25544673765086</v>
      </c>
      <c r="AJ255" s="72">
        <v>191.15232859390801</v>
      </c>
      <c r="AK255" s="72">
        <v>184.04533441730635</v>
      </c>
      <c r="AL255" s="72">
        <v>171.74217733019509</v>
      </c>
      <c r="AM255" s="72">
        <v>160.60784964567489</v>
      </c>
      <c r="AN255" s="72">
        <v>152.54887971420868</v>
      </c>
      <c r="AO255" s="72">
        <v>149.81714249887301</v>
      </c>
      <c r="AP255" s="72">
        <v>150.39488077737167</v>
      </c>
      <c r="AQ255" s="72">
        <v>150.41420201169257</v>
      </c>
      <c r="AR255" s="72">
        <v>144.02229692995388</v>
      </c>
      <c r="AS255" s="72">
        <v>142.1185980338764</v>
      </c>
      <c r="AT255" s="72">
        <v>140.79545809079781</v>
      </c>
      <c r="AU255" s="72">
        <v>139.98793294409899</v>
      </c>
      <c r="AV255" s="72">
        <v>139.63719202510245</v>
      </c>
      <c r="AW255" s="72">
        <v>139.44944365018856</v>
      </c>
      <c r="AX255" s="72">
        <v>135.95279376024462</v>
      </c>
      <c r="AY255" s="72">
        <v>132.77487076852887</v>
      </c>
      <c r="AZ255" s="72">
        <v>129.88084384253995</v>
      </c>
      <c r="BA255" s="72">
        <v>127.24039019719484</v>
      </c>
      <c r="BB255" s="72">
        <v>124.82653062131614</v>
      </c>
      <c r="BC255" s="72">
        <v>122.61573426997427</v>
      </c>
      <c r="BD255" s="72">
        <v>120.58709152963392</v>
      </c>
      <c r="BE255" s="72">
        <v>118.72190928771107</v>
      </c>
      <c r="BF255" s="72">
        <v>117.00411795258189</v>
      </c>
      <c r="BG255" s="72">
        <v>115.41941791539161</v>
      </c>
      <c r="BH255" s="72">
        <v>113.95520209847656</v>
      </c>
      <c r="BI255" s="72">
        <v>112.60039376325199</v>
      </c>
      <c r="BJ255" s="72">
        <v>111.34562888565659</v>
      </c>
      <c r="BK255" s="72">
        <v>110.18210301128181</v>
      </c>
    </row>
    <row r="256" spans="1:63" s="3" customFormat="1" x14ac:dyDescent="0.25">
      <c r="A256" s="72" t="s">
        <v>28</v>
      </c>
      <c r="B256" s="317" t="s">
        <v>78</v>
      </c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>
        <v>207.18104558465319</v>
      </c>
      <c r="AI256" s="72">
        <v>136.67593628483297</v>
      </c>
      <c r="AJ256" s="72">
        <v>137.7699021133642</v>
      </c>
      <c r="AK256" s="72">
        <v>129.75740188961859</v>
      </c>
      <c r="AL256" s="72">
        <v>128.80293627946023</v>
      </c>
      <c r="AM256" s="72">
        <v>106.64517657980757</v>
      </c>
      <c r="AN256" s="72">
        <v>109.74209395394412</v>
      </c>
      <c r="AO256" s="72">
        <v>61.452668073299947</v>
      </c>
      <c r="AP256" s="72">
        <v>50.990072848551193</v>
      </c>
      <c r="AQ256" s="72">
        <v>62.871779631727648</v>
      </c>
      <c r="AR256" s="72">
        <v>38.699999823795288</v>
      </c>
      <c r="AS256" s="72">
        <v>38.33008954150651</v>
      </c>
      <c r="AT256" s="72">
        <v>44.20138545782266</v>
      </c>
      <c r="AU256" s="72">
        <v>23.854513907701183</v>
      </c>
      <c r="AV256" s="72">
        <v>16.521014033702119</v>
      </c>
      <c r="AW256" s="72">
        <v>21.326779051940509</v>
      </c>
      <c r="AX256" s="72">
        <v>22.857521671030614</v>
      </c>
      <c r="AY256" s="72">
        <v>22.25620141091569</v>
      </c>
      <c r="AZ256" s="72">
        <v>21.768987933686674</v>
      </c>
      <c r="BA256" s="72">
        <v>23.985749702267697</v>
      </c>
      <c r="BB256" s="72">
        <v>25.166210165529705</v>
      </c>
      <c r="BC256" s="72">
        <v>23.912230332447557</v>
      </c>
      <c r="BD256" s="72">
        <v>23.286056280255764</v>
      </c>
      <c r="BE256" s="72">
        <v>21.580342651232467</v>
      </c>
      <c r="BF256" s="72">
        <v>21.578205042647941</v>
      </c>
      <c r="BG256" s="72">
        <v>22.546189874409404</v>
      </c>
      <c r="BH256" s="72">
        <v>24.26252523160322</v>
      </c>
      <c r="BI256" s="72">
        <v>23.67326728028565</v>
      </c>
      <c r="BJ256" s="72">
        <v>23.985749702267697</v>
      </c>
      <c r="BK256" s="72">
        <v>24.962220492231893</v>
      </c>
    </row>
    <row r="257" spans="1:63" s="3" customFormat="1" x14ac:dyDescent="0.25">
      <c r="A257" s="72" t="s">
        <v>2</v>
      </c>
      <c r="B257" s="317" t="s">
        <v>78</v>
      </c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>
        <v>179.70779999999999</v>
      </c>
      <c r="AI257" s="72">
        <v>168.32118141703276</v>
      </c>
      <c r="AJ257" s="72">
        <v>166.22121958698375</v>
      </c>
      <c r="AK257" s="72">
        <v>165.1397639371512</v>
      </c>
      <c r="AL257" s="72">
        <v>135.36147446176756</v>
      </c>
      <c r="AM257" s="72">
        <v>123.84531748708437</v>
      </c>
      <c r="AN257" s="72">
        <v>123.90359436770861</v>
      </c>
      <c r="AO257" s="72">
        <v>123.96187124833286</v>
      </c>
      <c r="AP257" s="72">
        <v>124.0201481289571</v>
      </c>
      <c r="AQ257" s="72">
        <v>111.30342500958133</v>
      </c>
      <c r="AR257" s="72">
        <v>111.26656344989345</v>
      </c>
      <c r="AS257" s="72">
        <v>111.23170189020558</v>
      </c>
      <c r="AT257" s="72">
        <v>111.19884033051771</v>
      </c>
      <c r="AU257" s="72">
        <v>111.16797877082982</v>
      </c>
      <c r="AV257" s="72">
        <v>111.28380941270255</v>
      </c>
      <c r="AW257" s="72">
        <v>111.2582723275743</v>
      </c>
      <c r="AX257" s="72">
        <v>111.23273524244607</v>
      </c>
      <c r="AY257" s="72">
        <v>111.21119815731785</v>
      </c>
      <c r="AZ257" s="72">
        <v>111.18866107218962</v>
      </c>
      <c r="BA257" s="72">
        <v>111.32243856142019</v>
      </c>
      <c r="BB257" s="72">
        <v>111.30871544204443</v>
      </c>
      <c r="BC257" s="72">
        <v>111.29899232266867</v>
      </c>
      <c r="BD257" s="72">
        <v>111.29126920329291</v>
      </c>
      <c r="BE257" s="72">
        <v>111.28554608391717</v>
      </c>
      <c r="BF257" s="72">
        <v>111.2818229645414</v>
      </c>
      <c r="BG257" s="72">
        <v>111.27909984516565</v>
      </c>
      <c r="BH257" s="72">
        <v>111.2783767257899</v>
      </c>
      <c r="BI257" s="72">
        <v>111.28065360641413</v>
      </c>
      <c r="BJ257" s="72">
        <v>111.28293048703839</v>
      </c>
      <c r="BK257" s="72">
        <v>111.28820736766261</v>
      </c>
    </row>
    <row r="258" spans="1:63" s="2" customFormat="1" x14ac:dyDescent="0.25">
      <c r="A258" s="72" t="s">
        <v>18</v>
      </c>
      <c r="B258" s="317" t="s">
        <v>78</v>
      </c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>
        <v>60.291972034396778</v>
      </c>
      <c r="AI258" s="72">
        <v>54.395367173534076</v>
      </c>
      <c r="AJ258" s="72">
        <v>48.523518016701438</v>
      </c>
      <c r="AK258" s="72">
        <v>47.203945045397681</v>
      </c>
      <c r="AL258" s="72">
        <v>45.840158104656147</v>
      </c>
      <c r="AM258" s="72">
        <v>44.425885877397448</v>
      </c>
      <c r="AN258" s="72">
        <v>42.952567893412308</v>
      </c>
      <c r="AO258" s="72">
        <v>41.418069498720918</v>
      </c>
      <c r="AP258" s="72">
        <v>39.812315765105652</v>
      </c>
      <c r="AQ258" s="72">
        <v>38.132488037810184</v>
      </c>
      <c r="AR258" s="72">
        <v>35.990986188247213</v>
      </c>
      <c r="AS258" s="72">
        <v>34.131423122717294</v>
      </c>
      <c r="AT258" s="72">
        <v>32.195551814321789</v>
      </c>
      <c r="AU258" s="72">
        <v>30.186378215870899</v>
      </c>
      <c r="AV258" s="72">
        <v>28.117181128818185</v>
      </c>
      <c r="AW258" s="72">
        <v>26.815405060402867</v>
      </c>
      <c r="AX258" s="72">
        <v>25.397895095510897</v>
      </c>
      <c r="AY258" s="72">
        <v>23.88225556929191</v>
      </c>
      <c r="AZ258" s="72">
        <v>22.291874660790647</v>
      </c>
      <c r="BA258" s="72">
        <v>20.654747706351262</v>
      </c>
      <c r="BB258" s="72">
        <v>19.001686079288799</v>
      </c>
      <c r="BC258" s="72">
        <v>17.364139364240327</v>
      </c>
      <c r="BD258" s="72">
        <v>15.7719494558519</v>
      </c>
      <c r="BE258" s="72">
        <v>14.251368561600202</v>
      </c>
      <c r="BF258" s="72">
        <v>12.823604804579011</v>
      </c>
      <c r="BG258" s="72">
        <v>11.504034686982209</v>
      </c>
      <c r="BH258" s="72">
        <v>10.30208333791199</v>
      </c>
      <c r="BI258" s="72">
        <v>9.2216610945980317</v>
      </c>
      <c r="BJ258" s="72">
        <v>8.2619814997704069</v>
      </c>
      <c r="BK258" s="72">
        <v>7.4185734624434989</v>
      </c>
    </row>
    <row r="259" spans="1:63" s="3" customFormat="1" x14ac:dyDescent="0.25">
      <c r="A259" s="72" t="s">
        <v>3</v>
      </c>
      <c r="B259" s="317" t="s">
        <v>78</v>
      </c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>
        <f>AH234-SUM(AH252:AH258)</f>
        <v>-1880.966340079498</v>
      </c>
      <c r="AI259" s="72">
        <f t="shared" ref="AI259:BK259" si="36">AI227-SUM(AI252:AI258)</f>
        <v>320.12547397682965</v>
      </c>
      <c r="AJ259" s="72">
        <f t="shared" si="36"/>
        <v>202.07989120593447</v>
      </c>
      <c r="AK259" s="72">
        <f t="shared" si="36"/>
        <v>188.93009393287275</v>
      </c>
      <c r="AL259" s="72">
        <f t="shared" si="36"/>
        <v>184.91081335612216</v>
      </c>
      <c r="AM259" s="72">
        <f t="shared" si="36"/>
        <v>174.11031767951863</v>
      </c>
      <c r="AN259" s="72">
        <f t="shared" si="36"/>
        <v>169.55787779932416</v>
      </c>
      <c r="AO259" s="72">
        <f t="shared" si="36"/>
        <v>174.24847329522709</v>
      </c>
      <c r="AP259" s="72">
        <f t="shared" si="36"/>
        <v>171.13222390730743</v>
      </c>
      <c r="AQ259" s="72">
        <f t="shared" si="36"/>
        <v>162.69882183949176</v>
      </c>
      <c r="AR259" s="72">
        <f t="shared" si="36"/>
        <v>165.3619260179853</v>
      </c>
      <c r="AS259" s="72">
        <f t="shared" si="36"/>
        <v>160.74438486347503</v>
      </c>
      <c r="AT259" s="72">
        <f t="shared" si="36"/>
        <v>155.58458809424496</v>
      </c>
      <c r="AU259" s="72">
        <f t="shared" si="36"/>
        <v>150.00512082220098</v>
      </c>
      <c r="AV259" s="72">
        <f t="shared" si="36"/>
        <v>144.17787197524285</v>
      </c>
      <c r="AW259" s="72">
        <f t="shared" si="36"/>
        <v>137.98783786121203</v>
      </c>
      <c r="AX259" s="72">
        <f t="shared" si="36"/>
        <v>131.94448062040374</v>
      </c>
      <c r="AY259" s="72">
        <f t="shared" si="36"/>
        <v>126.46857647197339</v>
      </c>
      <c r="AZ259" s="72">
        <f t="shared" si="36"/>
        <v>121.34033701459293</v>
      </c>
      <c r="BA259" s="72">
        <f t="shared" si="36"/>
        <v>116.58730679377004</v>
      </c>
      <c r="BB259" s="72">
        <f t="shared" si="36"/>
        <v>113.78257844743416</v>
      </c>
      <c r="BC259" s="72">
        <f t="shared" si="36"/>
        <v>111.33379379303483</v>
      </c>
      <c r="BD259" s="72">
        <f t="shared" si="36"/>
        <v>129.6276352715638</v>
      </c>
      <c r="BE259" s="72">
        <f t="shared" si="36"/>
        <v>133.31975230968897</v>
      </c>
      <c r="BF259" s="72">
        <f t="shared" si="36"/>
        <v>131.3452349723143</v>
      </c>
      <c r="BG259" s="72">
        <f t="shared" si="36"/>
        <v>129.72246520626163</v>
      </c>
      <c r="BH259" s="72">
        <f t="shared" si="36"/>
        <v>128.34674241013113</v>
      </c>
      <c r="BI259" s="72">
        <f t="shared" si="36"/>
        <v>127.20358812963104</v>
      </c>
      <c r="BJ259" s="72">
        <f t="shared" si="36"/>
        <v>126.27113279932018</v>
      </c>
      <c r="BK259" s="72">
        <f t="shared" si="36"/>
        <v>130.02754511065837</v>
      </c>
    </row>
    <row r="260" spans="1:63" s="2" customFormat="1" x14ac:dyDescent="0.25">
      <c r="A260" s="73" t="s">
        <v>4</v>
      </c>
      <c r="B260" s="318" t="s">
        <v>89</v>
      </c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>
        <f t="shared" ref="AH260" si="37">SUM(AH252:AH259)</f>
        <v>620.07141185378487</v>
      </c>
      <c r="AI260" s="73">
        <f>SUM(AI252:AI259)</f>
        <v>2972.5661393655728</v>
      </c>
      <c r="AJ260" s="73">
        <f t="shared" ref="AJ260:BK260" si="38">SUM(AJ252:AJ259)</f>
        <v>2826.4761390600461</v>
      </c>
      <c r="AK260" s="73">
        <f t="shared" si="38"/>
        <v>2785.5525167563665</v>
      </c>
      <c r="AL260" s="73">
        <f t="shared" si="38"/>
        <v>2708.5049626220743</v>
      </c>
      <c r="AM260" s="73">
        <f t="shared" si="38"/>
        <v>2612.3653741299067</v>
      </c>
      <c r="AN260" s="73">
        <f t="shared" si="38"/>
        <v>2547.1564421199314</v>
      </c>
      <c r="AO260" s="73">
        <f t="shared" si="38"/>
        <v>2434.6530372206944</v>
      </c>
      <c r="AP260" s="73">
        <f t="shared" si="38"/>
        <v>2370.6077071981827</v>
      </c>
      <c r="AQ260" s="73">
        <f t="shared" si="38"/>
        <v>2311.9257522283178</v>
      </c>
      <c r="AR260" s="73">
        <f t="shared" si="38"/>
        <v>2230.0286871821063</v>
      </c>
      <c r="AS260" s="73">
        <f t="shared" si="38"/>
        <v>2175.7426321508533</v>
      </c>
      <c r="AT260" s="73">
        <f t="shared" si="38"/>
        <v>2126.149841220129</v>
      </c>
      <c r="AU260" s="73">
        <f t="shared" si="38"/>
        <v>2048.3272612825076</v>
      </c>
      <c r="AV260" s="73">
        <f t="shared" si="38"/>
        <v>1981.4768505355751</v>
      </c>
      <c r="AW260" s="73">
        <f t="shared" si="38"/>
        <v>1924.7157407025941</v>
      </c>
      <c r="AX260" s="73">
        <f t="shared" si="38"/>
        <v>1858.7064226172583</v>
      </c>
      <c r="AY260" s="73">
        <f t="shared" si="38"/>
        <v>1788.6384217582486</v>
      </c>
      <c r="AZ260" s="73">
        <f t="shared" si="38"/>
        <v>1717.1427920196834</v>
      </c>
      <c r="BA260" s="73">
        <f t="shared" si="38"/>
        <v>1647.0855572937155</v>
      </c>
      <c r="BB260" s="73">
        <f t="shared" si="38"/>
        <v>1576.1862439240222</v>
      </c>
      <c r="BC260" s="73">
        <f t="shared" si="38"/>
        <v>1503.2178522807458</v>
      </c>
      <c r="BD260" s="73">
        <f t="shared" si="38"/>
        <v>1451.7693101950722</v>
      </c>
      <c r="BE260" s="73">
        <f t="shared" si="38"/>
        <v>1405.3275652559098</v>
      </c>
      <c r="BF260" s="73">
        <f t="shared" si="38"/>
        <v>1369.106664261968</v>
      </c>
      <c r="BG260" s="73">
        <f t="shared" si="38"/>
        <v>1333.6971150806555</v>
      </c>
      <c r="BH260" s="73">
        <f t="shared" si="38"/>
        <v>1299.219640202261</v>
      </c>
      <c r="BI260" s="73">
        <f t="shared" si="38"/>
        <v>1262.6901099969173</v>
      </c>
      <c r="BJ260" s="73">
        <f t="shared" si="38"/>
        <v>1227.4923444787244</v>
      </c>
      <c r="BK260" s="73">
        <f t="shared" si="38"/>
        <v>1198.2328164464743</v>
      </c>
    </row>
    <row r="261" spans="1:63" s="3" customFormat="1" ht="89.25" x14ac:dyDescent="0.25">
      <c r="A261" s="310" t="s">
        <v>176</v>
      </c>
      <c r="B261" s="317" t="s">
        <v>78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313">
        <v>3109.3290000000002</v>
      </c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</row>
    <row r="262" spans="1:63" s="3" customFormat="1" x14ac:dyDescent="0.25">
      <c r="B262" s="321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</row>
    <row r="263" spans="1:63" s="3" customFormat="1" x14ac:dyDescent="0.25">
      <c r="B263" s="321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</row>
    <row r="264" spans="1:63" s="3" customFormat="1" x14ac:dyDescent="0.25">
      <c r="B264" s="321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O264" s="72"/>
    </row>
    <row r="265" spans="1:63" s="3" customFormat="1" x14ac:dyDescent="0.25">
      <c r="B265" s="321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</row>
    <row r="266" spans="1:63" s="3" customFormat="1" x14ac:dyDescent="0.25">
      <c r="B266" s="321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</row>
    <row r="267" spans="1:63" s="3" customFormat="1" x14ac:dyDescent="0.25">
      <c r="B267" s="321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</row>
    <row r="268" spans="1:63" x14ac:dyDescent="0.25">
      <c r="A268" s="1"/>
      <c r="B268" s="322"/>
      <c r="C268" s="1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5">
      <c r="A269" s="1"/>
      <c r="B269" s="322"/>
      <c r="C269" s="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5">
      <c r="A270" s="1"/>
      <c r="B270" s="322"/>
      <c r="C270" s="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5">
      <c r="A271" s="1"/>
      <c r="B271" s="322"/>
      <c r="C271" s="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5">
      <c r="A272" s="1"/>
      <c r="B272" s="322"/>
      <c r="C272" s="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5">
      <c r="A273" s="1"/>
      <c r="B273" s="322"/>
      <c r="C273" s="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5">
      <c r="A274" s="1"/>
      <c r="B274" s="322"/>
      <c r="C274" s="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5">
      <c r="A275" s="1"/>
      <c r="B275" s="322"/>
      <c r="C275" s="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5">
      <c r="A276" s="1"/>
      <c r="B276" s="322"/>
      <c r="C276" s="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5">
      <c r="A277" s="1"/>
      <c r="B277" s="322"/>
      <c r="C277" s="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5">
      <c r="A278" s="1"/>
      <c r="B278" s="322"/>
      <c r="C278" s="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5">
      <c r="A279" s="1"/>
      <c r="B279" s="322"/>
      <c r="C279" s="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5">
      <c r="A280" s="1"/>
      <c r="B280" s="322"/>
      <c r="C280" s="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5">
      <c r="A281" s="1"/>
      <c r="B281" s="322"/>
      <c r="C281" s="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5">
      <c r="A282" s="1"/>
      <c r="B282" s="322"/>
      <c r="C282" s="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5">
      <c r="A283" s="23"/>
      <c r="B283" s="2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6"/>
      <c r="AH283" s="16"/>
      <c r="AI283" s="26"/>
      <c r="AJ283" s="25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</row>
    <row r="284" spans="1:63" x14ac:dyDescent="0.25">
      <c r="A284" s="12"/>
      <c r="B284" s="315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</row>
    <row r="285" spans="1:63" x14ac:dyDescent="0.25">
      <c r="A285" s="12"/>
      <c r="B285" s="315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</row>
    <row r="286" spans="1:63" x14ac:dyDescent="0.25">
      <c r="A286" s="12"/>
      <c r="B286" s="315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</row>
    <row r="287" spans="1:63" x14ac:dyDescent="0.25">
      <c r="A287" s="12"/>
      <c r="B287" s="315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</row>
    <row r="288" spans="1:63" x14ac:dyDescent="0.25">
      <c r="A288" s="12"/>
      <c r="B288" s="315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</row>
    <row r="289" spans="1:63" x14ac:dyDescent="0.25">
      <c r="A289" s="12"/>
      <c r="B289" s="3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</row>
    <row r="290" spans="1:63" x14ac:dyDescent="0.25"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18"/>
      <c r="AD290" s="18"/>
      <c r="AE290" s="18"/>
      <c r="AF290" s="18"/>
    </row>
    <row r="291" spans="1:63" s="4" customFormat="1" x14ac:dyDescent="0.25">
      <c r="A291" s="13"/>
      <c r="B291" s="32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6"/>
      <c r="AD291" s="16"/>
      <c r="AE291" s="16"/>
      <c r="AF291" s="16"/>
      <c r="AG291" s="14"/>
      <c r="AH291" s="14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</row>
    <row r="292" spans="1:63" x14ac:dyDescent="0.25">
      <c r="A292" s="95"/>
      <c r="B292" s="324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15"/>
      <c r="AD292" s="15"/>
      <c r="AE292" s="15"/>
      <c r="AF292" s="15"/>
      <c r="AG292" s="19"/>
      <c r="AH292" s="19"/>
    </row>
    <row r="293" spans="1:63" x14ac:dyDescent="0.25">
      <c r="AC293" s="16"/>
      <c r="AD293" s="16"/>
      <c r="AE293" s="16"/>
      <c r="AF293" s="16"/>
    </row>
  </sheetData>
  <conditionalFormatting sqref="C28:C29 B29 B39:C39">
    <cfRule type="cellIs" dxfId="1" priority="62" operator="equal">
      <formula>1</formula>
    </cfRule>
  </conditionalFormatting>
  <conditionalFormatting sqref="B49">
    <cfRule type="cellIs" dxfId="0" priority="45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Upplýsingar um skjalið</vt:lpstr>
      <vt:lpstr>Samantekt, eftir geirum</vt:lpstr>
      <vt:lpstr>Samantekt, eftir skuldbindingum</vt:lpstr>
      <vt:lpstr>Talnagögn</vt:lpstr>
      <vt:lpstr>Talnagögn (fyrir línurit)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2023-04-17T17:30:37Z</dcterms:modified>
</cp:coreProperties>
</file>