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Ex1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1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2A7F59F1-E8BD-4A5F-B865-1477CA51A0E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Upplýsingar um skjalið" sheetId="4" r:id="rId1"/>
    <sheet name="Losunar skipt eftir geirum" sheetId="1" r:id="rId2"/>
    <sheet name="Losun skipt eftir skuldbind." sheetId="2" r:id="rId3"/>
    <sheet name="Myndir" sheetId="5" r:id="rId4"/>
  </sheets>
  <definedNames>
    <definedName name="_xlchart.v1.0" hidden="1">'Losun skipt eftir skuldbind.'!$B$77:$B$83</definedName>
    <definedName name="_xlchart.v1.1" hidden="1">'Losun skipt eftir skuldbind.'!$U$77:$U$83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9" i="2" l="1"/>
  <c r="M109" i="2"/>
  <c r="F169" i="1"/>
  <c r="J169" i="1"/>
  <c r="N169" i="1"/>
  <c r="R169" i="1"/>
  <c r="D109" i="2"/>
  <c r="E109" i="2"/>
  <c r="F109" i="2"/>
  <c r="G109" i="2"/>
  <c r="H109" i="2"/>
  <c r="J109" i="2"/>
  <c r="K109" i="2"/>
  <c r="N109" i="2"/>
  <c r="O109" i="2"/>
  <c r="Q109" i="2"/>
  <c r="R109" i="2"/>
  <c r="S109" i="2"/>
  <c r="T109" i="2"/>
  <c r="D110" i="2"/>
  <c r="E110" i="2"/>
  <c r="G110" i="2"/>
  <c r="H110" i="2"/>
  <c r="I110" i="2"/>
  <c r="K110" i="2"/>
  <c r="L110" i="2"/>
  <c r="M110" i="2"/>
  <c r="O110" i="2"/>
  <c r="P110" i="2"/>
  <c r="Q110" i="2"/>
  <c r="S110" i="2"/>
  <c r="T110" i="2"/>
  <c r="V169" i="1"/>
  <c r="AK160" i="1"/>
  <c r="AL160" i="1"/>
  <c r="AL159" i="1"/>
  <c r="AL158" i="1"/>
  <c r="AL157" i="1"/>
  <c r="AF161" i="1"/>
  <c r="AE161" i="1"/>
  <c r="AB161" i="1"/>
  <c r="AA161" i="1"/>
  <c r="X161" i="1"/>
  <c r="W161" i="1"/>
  <c r="T161" i="1"/>
  <c r="S161" i="1"/>
  <c r="P161" i="1"/>
  <c r="O161" i="1"/>
  <c r="L161" i="1"/>
  <c r="K161" i="1"/>
  <c r="H161" i="1"/>
  <c r="G161" i="1"/>
  <c r="D161" i="1"/>
  <c r="AD169" i="1" l="1"/>
  <c r="AG169" i="1"/>
  <c r="AC169" i="1"/>
  <c r="Y169" i="1"/>
  <c r="U169" i="1"/>
  <c r="Q169" i="1"/>
  <c r="M169" i="1"/>
  <c r="I169" i="1"/>
  <c r="E169" i="1"/>
  <c r="AE169" i="1"/>
  <c r="AA169" i="1"/>
  <c r="O169" i="1"/>
  <c r="K169" i="1"/>
  <c r="G169" i="1"/>
  <c r="W169" i="1"/>
  <c r="P109" i="2"/>
  <c r="L109" i="2"/>
  <c r="Z169" i="1"/>
  <c r="AH169" i="1"/>
  <c r="S169" i="1"/>
  <c r="AF169" i="1"/>
  <c r="AB169" i="1"/>
  <c r="X169" i="1"/>
  <c r="T169" i="1"/>
  <c r="P169" i="1"/>
  <c r="L169" i="1"/>
  <c r="H169" i="1"/>
  <c r="R110" i="2"/>
  <c r="N110" i="2"/>
  <c r="J110" i="2"/>
  <c r="F110" i="2"/>
  <c r="D169" i="1"/>
  <c r="AK158" i="1"/>
  <c r="E161" i="1"/>
  <c r="I161" i="1"/>
  <c r="M161" i="1"/>
  <c r="Q161" i="1"/>
  <c r="U161" i="1"/>
  <c r="Y161" i="1"/>
  <c r="AC161" i="1"/>
  <c r="AG161" i="1"/>
  <c r="AK159" i="1"/>
  <c r="AL167" i="1"/>
  <c r="AL168" i="1"/>
  <c r="F161" i="1"/>
  <c r="J161" i="1"/>
  <c r="N161" i="1"/>
  <c r="R161" i="1"/>
  <c r="V161" i="1"/>
  <c r="Z161" i="1"/>
  <c r="AD161" i="1"/>
  <c r="AH161" i="1"/>
  <c r="AI169" i="1"/>
  <c r="AK168" i="1"/>
  <c r="AK167" i="1"/>
  <c r="AK157" i="1"/>
  <c r="AI161" i="1"/>
  <c r="AL169" i="1" l="1"/>
  <c r="AK169" i="1"/>
  <c r="AL161" i="1"/>
  <c r="AK161" i="1"/>
  <c r="X132" i="1" l="1"/>
  <c r="T80" i="2"/>
  <c r="T83" i="2"/>
  <c r="T81" i="2"/>
  <c r="T82" i="2"/>
  <c r="AJ48" i="1"/>
  <c r="AJ45" i="1"/>
  <c r="W50" i="1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Y132" i="1" l="1"/>
  <c r="I132" i="1"/>
  <c r="P132" i="1"/>
  <c r="AL78" i="1"/>
  <c r="AL131" i="1"/>
  <c r="AE132" i="1"/>
  <c r="W132" i="1"/>
  <c r="O132" i="1"/>
  <c r="G132" i="1"/>
  <c r="AD132" i="1"/>
  <c r="V132" i="1"/>
  <c r="N132" i="1"/>
  <c r="Q132" i="1"/>
  <c r="AA106" i="1"/>
  <c r="AL17" i="1"/>
  <c r="T49" i="2"/>
  <c r="AL18" i="1"/>
  <c r="T50" i="2"/>
  <c r="AL43" i="1"/>
  <c r="T78" i="2"/>
  <c r="AL44" i="1"/>
  <c r="T77" i="2"/>
  <c r="AJ47" i="1"/>
  <c r="T84" i="2"/>
  <c r="AK104" i="1"/>
  <c r="T79" i="2"/>
  <c r="AG132" i="1"/>
  <c r="D106" i="1"/>
  <c r="AD106" i="1"/>
  <c r="H132" i="1"/>
  <c r="F132" i="1"/>
  <c r="AI132" i="1"/>
  <c r="S106" i="1"/>
  <c r="AK78" i="1"/>
  <c r="Y50" i="1"/>
  <c r="AF50" i="1"/>
  <c r="X50" i="1"/>
  <c r="P50" i="1"/>
  <c r="H50" i="1"/>
  <c r="AK77" i="1"/>
  <c r="K106" i="1"/>
  <c r="AK128" i="1"/>
  <c r="AE50" i="1"/>
  <c r="O50" i="1"/>
  <c r="G50" i="1"/>
  <c r="AL104" i="1"/>
  <c r="AA132" i="1"/>
  <c r="S132" i="1"/>
  <c r="K132" i="1"/>
  <c r="AH132" i="1"/>
  <c r="Z132" i="1"/>
  <c r="R132" i="1"/>
  <c r="J132" i="1"/>
  <c r="AD50" i="1"/>
  <c r="V50" i="1"/>
  <c r="N50" i="1"/>
  <c r="F50" i="1"/>
  <c r="AL79" i="1"/>
  <c r="AG106" i="1"/>
  <c r="Y106" i="1"/>
  <c r="Q106" i="1"/>
  <c r="I106" i="1"/>
  <c r="AK105" i="1"/>
  <c r="AL130" i="1"/>
  <c r="AC50" i="1"/>
  <c r="U50" i="1"/>
  <c r="M50" i="1"/>
  <c r="E50" i="1"/>
  <c r="AL15" i="1"/>
  <c r="D50" i="1"/>
  <c r="AB50" i="1"/>
  <c r="T50" i="1"/>
  <c r="L50" i="1"/>
  <c r="AF106" i="1"/>
  <c r="X106" i="1"/>
  <c r="P106" i="1"/>
  <c r="H106" i="1"/>
  <c r="AE106" i="1"/>
  <c r="W106" i="1"/>
  <c r="O106" i="1"/>
  <c r="G106" i="1"/>
  <c r="AL46" i="1"/>
  <c r="AL48" i="1"/>
  <c r="AL49" i="1"/>
  <c r="AL51" i="1"/>
  <c r="AA50" i="1"/>
  <c r="S50" i="1"/>
  <c r="K50" i="1"/>
  <c r="AK47" i="1"/>
  <c r="AF132" i="1"/>
  <c r="AH50" i="1"/>
  <c r="Z50" i="1"/>
  <c r="R50" i="1"/>
  <c r="J50" i="1"/>
  <c r="AL47" i="1"/>
  <c r="V106" i="1"/>
  <c r="N106" i="1"/>
  <c r="F106" i="1"/>
  <c r="AC106" i="1"/>
  <c r="U106" i="1"/>
  <c r="M106" i="1"/>
  <c r="E106" i="1"/>
  <c r="AG50" i="1"/>
  <c r="Q50" i="1"/>
  <c r="I50" i="1"/>
  <c r="AC132" i="1"/>
  <c r="U132" i="1"/>
  <c r="M132" i="1"/>
  <c r="E132" i="1"/>
  <c r="AB132" i="1"/>
  <c r="T132" i="1"/>
  <c r="L132" i="1"/>
  <c r="AJ46" i="1"/>
  <c r="AK45" i="1"/>
  <c r="AL45" i="1"/>
  <c r="AH106" i="1"/>
  <c r="Z106" i="1"/>
  <c r="R106" i="1"/>
  <c r="J106" i="1"/>
  <c r="AL102" i="1"/>
  <c r="AK130" i="1"/>
  <c r="AK46" i="1"/>
  <c r="AK79" i="1"/>
  <c r="AL103" i="1"/>
  <c r="AK131" i="1"/>
  <c r="AK15" i="1"/>
  <c r="AJ49" i="1"/>
  <c r="AK48" i="1"/>
  <c r="AK102" i="1"/>
  <c r="AL105" i="1"/>
  <c r="AL128" i="1"/>
  <c r="AK49" i="1"/>
  <c r="AL77" i="1"/>
  <c r="AK103" i="1"/>
  <c r="AL129" i="1"/>
  <c r="AK18" i="1"/>
  <c r="AJ43" i="1"/>
  <c r="AJ51" i="1"/>
  <c r="AI50" i="1"/>
  <c r="AJ44" i="1"/>
  <c r="AK43" i="1"/>
  <c r="AI106" i="1"/>
  <c r="AB106" i="1"/>
  <c r="T106" i="1"/>
  <c r="L106" i="1"/>
  <c r="AK44" i="1"/>
  <c r="AK17" i="1"/>
  <c r="AJ129" i="1" l="1"/>
  <c r="AJ132" i="1"/>
  <c r="AJ131" i="1"/>
  <c r="AJ130" i="1"/>
  <c r="AJ128" i="1"/>
  <c r="AJ105" i="1"/>
  <c r="AJ167" i="1"/>
  <c r="AJ160" i="1"/>
  <c r="AJ158" i="1"/>
  <c r="AJ159" i="1"/>
  <c r="AJ168" i="1"/>
  <c r="AJ157" i="1"/>
  <c r="AJ161" i="1"/>
  <c r="AJ169" i="1"/>
  <c r="V50" i="2"/>
  <c r="W50" i="2"/>
  <c r="AL132" i="1"/>
  <c r="V49" i="2"/>
  <c r="W49" i="2"/>
  <c r="AK106" i="1"/>
  <c r="AL106" i="1"/>
  <c r="AJ106" i="1"/>
  <c r="AJ104" i="1"/>
  <c r="AJ103" i="1"/>
  <c r="AL50" i="1"/>
  <c r="AK50" i="1"/>
  <c r="AJ50" i="1"/>
  <c r="AJ102" i="1"/>
  <c r="T111" i="2" l="1"/>
  <c r="W110" i="2" l="1"/>
  <c r="V110" i="2" l="1"/>
  <c r="D111" i="2" l="1"/>
  <c r="V111" i="2" s="1"/>
  <c r="V109" i="2"/>
  <c r="E111" i="2"/>
  <c r="F111" i="2" l="1"/>
  <c r="G111" i="2" l="1"/>
  <c r="H111" i="2" l="1"/>
  <c r="I111" i="2" l="1"/>
  <c r="J111" i="2" l="1"/>
  <c r="K111" i="2" l="1"/>
  <c r="L111" i="2" l="1"/>
  <c r="M111" i="2" l="1"/>
  <c r="N111" i="2" l="1"/>
  <c r="O111" i="2" l="1"/>
  <c r="P111" i="2" l="1"/>
  <c r="R111" i="2" l="1"/>
  <c r="Q111" i="2" l="1"/>
  <c r="S111" i="2" l="1"/>
  <c r="W111" i="2" s="1"/>
  <c r="W109" i="2"/>
  <c r="S82" i="2" l="1"/>
  <c r="W82" i="2" s="1"/>
  <c r="S79" i="2"/>
  <c r="W79" i="2" s="1"/>
  <c r="S83" i="2"/>
  <c r="W83" i="2" s="1"/>
  <c r="S77" i="2"/>
  <c r="S81" i="2"/>
  <c r="W81" i="2" s="1"/>
  <c r="D132" i="1"/>
  <c r="W77" i="2" l="1"/>
  <c r="AK132" i="1"/>
  <c r="S80" i="2"/>
  <c r="W80" i="2" s="1"/>
  <c r="S78" i="2" l="1"/>
  <c r="W78" i="2" l="1"/>
  <c r="S84" i="2"/>
  <c r="W84" i="2" s="1"/>
  <c r="D78" i="2" l="1"/>
  <c r="V78" i="2" s="1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D84" i="2"/>
  <c r="V84" i="2" s="1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Q82" i="2"/>
  <c r="V77" i="2" l="1"/>
  <c r="R80" i="2"/>
  <c r="Q80" i="2"/>
  <c r="R83" i="2"/>
  <c r="R79" i="2"/>
  <c r="Q83" i="2"/>
  <c r="Q79" i="2"/>
  <c r="R78" i="2"/>
  <c r="R77" i="2"/>
  <c r="R82" i="2"/>
  <c r="D82" i="2" l="1"/>
  <c r="E82" i="2"/>
  <c r="F82" i="2"/>
  <c r="G82" i="2"/>
  <c r="H82" i="2"/>
  <c r="I82" i="2"/>
  <c r="J82" i="2"/>
  <c r="K82" i="2"/>
  <c r="L82" i="2"/>
  <c r="M82" i="2"/>
  <c r="N82" i="2"/>
  <c r="O82" i="2"/>
  <c r="P82" i="2"/>
  <c r="V82" i="2" l="1"/>
  <c r="D80" i="2"/>
  <c r="V80" i="2" s="1"/>
  <c r="E80" i="2"/>
  <c r="F80" i="2"/>
  <c r="G80" i="2"/>
  <c r="H80" i="2"/>
  <c r="I80" i="2"/>
  <c r="J80" i="2"/>
  <c r="K80" i="2"/>
  <c r="L80" i="2"/>
  <c r="M80" i="2"/>
  <c r="N80" i="2"/>
  <c r="O80" i="2"/>
  <c r="P80" i="2"/>
  <c r="D79" i="2"/>
  <c r="V79" i="2" s="1"/>
  <c r="E79" i="2"/>
  <c r="F79" i="2"/>
  <c r="G79" i="2"/>
  <c r="H79" i="2"/>
  <c r="I79" i="2"/>
  <c r="J79" i="2"/>
  <c r="K79" i="2"/>
  <c r="L79" i="2"/>
  <c r="M79" i="2"/>
  <c r="N79" i="2"/>
  <c r="O79" i="2"/>
  <c r="P79" i="2"/>
  <c r="D83" i="2"/>
  <c r="V83" i="2" s="1"/>
  <c r="E83" i="2"/>
  <c r="F83" i="2"/>
  <c r="G83" i="2"/>
  <c r="H83" i="2"/>
  <c r="I83" i="2"/>
  <c r="J83" i="2"/>
  <c r="K83" i="2"/>
  <c r="L83" i="2"/>
  <c r="M83" i="2"/>
  <c r="N83" i="2"/>
  <c r="O83" i="2"/>
  <c r="P83" i="2"/>
  <c r="L81" i="2" l="1"/>
  <c r="K81" i="2" l="1"/>
  <c r="D81" i="2"/>
  <c r="V81" i="2" s="1"/>
  <c r="O81" i="2" l="1"/>
  <c r="P81" i="2"/>
  <c r="R81" i="2"/>
  <c r="J81" i="2"/>
  <c r="M81" i="2" l="1"/>
  <c r="H81" i="2"/>
  <c r="G81" i="2"/>
  <c r="Q81" i="2"/>
  <c r="E81" i="2"/>
  <c r="I81" i="2"/>
  <c r="N81" i="2" l="1"/>
  <c r="F81" i="2"/>
  <c r="AK51" i="1" l="1"/>
  <c r="AE18" i="2" l="1"/>
  <c r="W47" i="2" l="1"/>
  <c r="V47" i="2"/>
  <c r="AD18" i="2"/>
  <c r="AG80" i="1" l="1"/>
  <c r="AG19" i="1" l="1"/>
  <c r="AF80" i="1" l="1"/>
  <c r="O80" i="1" l="1"/>
  <c r="AF19" i="1" l="1"/>
  <c r="O19" i="1"/>
  <c r="N80" i="1"/>
  <c r="P80" i="1"/>
  <c r="H80" i="1"/>
  <c r="X80" i="1"/>
  <c r="Y80" i="1"/>
  <c r="G80" i="1"/>
  <c r="L80" i="1"/>
  <c r="W80" i="1"/>
  <c r="R80" i="1"/>
  <c r="M80" i="1"/>
  <c r="E80" i="1"/>
  <c r="V80" i="1"/>
  <c r="F80" i="1"/>
  <c r="U80" i="1"/>
  <c r="AC80" i="1"/>
  <c r="AA80" i="1"/>
  <c r="I80" i="1"/>
  <c r="J80" i="1"/>
  <c r="AD80" i="1"/>
  <c r="S80" i="1"/>
  <c r="AE80" i="1"/>
  <c r="AB80" i="1"/>
  <c r="Q80" i="1"/>
  <c r="K80" i="1"/>
  <c r="Z80" i="1"/>
  <c r="D80" i="1" l="1"/>
  <c r="AK74" i="1"/>
  <c r="K19" i="1"/>
  <c r="Q19" i="1"/>
  <c r="I19" i="1"/>
  <c r="F19" i="1"/>
  <c r="M19" i="1"/>
  <c r="R19" i="1"/>
  <c r="J19" i="1"/>
  <c r="D19" i="1"/>
  <c r="G19" i="1"/>
  <c r="P19" i="1"/>
  <c r="E19" i="1"/>
  <c r="L19" i="1"/>
  <c r="H19" i="1"/>
  <c r="N19" i="1"/>
  <c r="T80" i="1"/>
  <c r="AB19" i="1" l="1"/>
  <c r="U19" i="1"/>
  <c r="W19" i="1"/>
  <c r="Y19" i="1"/>
  <c r="X19" i="1"/>
  <c r="Z19" i="1"/>
  <c r="AA19" i="1"/>
  <c r="AC19" i="1"/>
  <c r="AD19" i="1"/>
  <c r="V19" i="1"/>
  <c r="AE19" i="1"/>
  <c r="S19" i="1"/>
  <c r="AH80" i="1" l="1"/>
  <c r="AL74" i="1"/>
  <c r="T19" i="1"/>
  <c r="AH19" i="1" l="1"/>
  <c r="AK76" i="1" l="1"/>
  <c r="AL76" i="1"/>
  <c r="AI80" i="1"/>
  <c r="AJ80" i="1" l="1"/>
  <c r="AJ75" i="1"/>
  <c r="AJ78" i="1"/>
  <c r="AJ79" i="1"/>
  <c r="AJ77" i="1"/>
  <c r="AL80" i="1"/>
  <c r="AK80" i="1"/>
  <c r="AJ74" i="1"/>
  <c r="AJ76" i="1"/>
  <c r="AI19" i="1" l="1"/>
  <c r="AJ16" i="1" s="1"/>
  <c r="AK16" i="1"/>
  <c r="AL16" i="1"/>
  <c r="AJ19" i="1" l="1"/>
  <c r="AJ18" i="1"/>
  <c r="AJ15" i="1"/>
  <c r="AJ17" i="1"/>
  <c r="AL19" i="1"/>
  <c r="AK19" i="1"/>
  <c r="D51" i="2" l="1"/>
  <c r="E51" i="2" l="1"/>
  <c r="L19" i="2"/>
  <c r="L20" i="2" s="1"/>
  <c r="D85" i="2"/>
  <c r="D86" i="2" s="1"/>
  <c r="F51" i="2" l="1"/>
  <c r="M19" i="2"/>
  <c r="M20" i="2" s="1"/>
  <c r="E85" i="2"/>
  <c r="E86" i="2" s="1"/>
  <c r="G51" i="2" l="1"/>
  <c r="N19" i="2"/>
  <c r="N20" i="2" s="1"/>
  <c r="F85" i="2"/>
  <c r="F86" i="2" s="1"/>
  <c r="H51" i="2" l="1"/>
  <c r="O19" i="2"/>
  <c r="O20" i="2" s="1"/>
  <c r="G85" i="2"/>
  <c r="G86" i="2" s="1"/>
  <c r="P19" i="2" l="1"/>
  <c r="P20" i="2" s="1"/>
  <c r="H85" i="2"/>
  <c r="H86" i="2" s="1"/>
  <c r="I51" i="2"/>
  <c r="I85" i="2" l="1"/>
  <c r="I86" i="2" s="1"/>
  <c r="Q19" i="2"/>
  <c r="Q20" i="2" s="1"/>
  <c r="J51" i="2"/>
  <c r="K51" i="2" l="1"/>
  <c r="J85" i="2"/>
  <c r="J86" i="2" s="1"/>
  <c r="R19" i="2"/>
  <c r="R20" i="2" s="1"/>
  <c r="L51" i="2" l="1"/>
  <c r="S19" i="2"/>
  <c r="S20" i="2" s="1"/>
  <c r="K85" i="2"/>
  <c r="K86" i="2" s="1"/>
  <c r="M51" i="2" l="1"/>
  <c r="T19" i="2"/>
  <c r="T20" i="2" s="1"/>
  <c r="L85" i="2"/>
  <c r="L86" i="2" s="1"/>
  <c r="N51" i="2" l="1"/>
  <c r="M85" i="2"/>
  <c r="M86" i="2" s="1"/>
  <c r="U19" i="2"/>
  <c r="U20" i="2" s="1"/>
  <c r="V19" i="2" l="1"/>
  <c r="V20" i="2" s="1"/>
  <c r="N85" i="2"/>
  <c r="N86" i="2" s="1"/>
  <c r="O51" i="2"/>
  <c r="P51" i="2" l="1"/>
  <c r="O85" i="2"/>
  <c r="O86" i="2" s="1"/>
  <c r="W19" i="2"/>
  <c r="W20" i="2" s="1"/>
  <c r="Q51" i="2" l="1"/>
  <c r="P85" i="2"/>
  <c r="P86" i="2" s="1"/>
  <c r="X19" i="2"/>
  <c r="X20" i="2" s="1"/>
  <c r="R51" i="2" l="1"/>
  <c r="Y19" i="2"/>
  <c r="Y20" i="2" s="1"/>
  <c r="Q85" i="2"/>
  <c r="Q86" i="2" s="1"/>
  <c r="R85" i="2" l="1"/>
  <c r="R86" i="2" s="1"/>
  <c r="Z19" i="2"/>
  <c r="Z20" i="2" s="1"/>
  <c r="S51" i="2"/>
  <c r="AA19" i="2" l="1"/>
  <c r="AA20" i="2" s="1"/>
  <c r="S85" i="2"/>
  <c r="S86" i="2" s="1"/>
  <c r="V48" i="2" l="1"/>
  <c r="T51" i="2"/>
  <c r="W48" i="2"/>
  <c r="AE17" i="2"/>
  <c r="AD17" i="2"/>
  <c r="U48" i="2" l="1"/>
  <c r="T165" i="2"/>
  <c r="U50" i="2"/>
  <c r="U51" i="2"/>
  <c r="U49" i="2"/>
  <c r="W51" i="2"/>
  <c r="AB19" i="2"/>
  <c r="V51" i="2"/>
  <c r="U47" i="2"/>
  <c r="T85" i="2"/>
  <c r="AE19" i="2" l="1"/>
  <c r="AD19" i="2"/>
  <c r="AB20" i="2"/>
  <c r="W85" i="2"/>
  <c r="V85" i="2"/>
  <c r="T86" i="2"/>
  <c r="U85" i="2" s="1"/>
  <c r="AD20" i="2" l="1"/>
  <c r="AE20" i="2"/>
  <c r="AC20" i="2"/>
  <c r="AC18" i="2"/>
  <c r="AC17" i="2"/>
  <c r="U84" i="2"/>
  <c r="U82" i="2"/>
  <c r="U109" i="2"/>
  <c r="U110" i="2"/>
  <c r="U80" i="2"/>
  <c r="U111" i="2"/>
  <c r="U83" i="2"/>
  <c r="U78" i="2"/>
  <c r="U77" i="2"/>
  <c r="W86" i="2"/>
  <c r="U86" i="2"/>
  <c r="U81" i="2"/>
  <c r="V86" i="2"/>
  <c r="U79" i="2"/>
  <c r="AC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56" authorId="0" shapeId="0" xr:uid="{C9C46DCE-F82B-420E-A0C0-1C2ADB82A3B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need to generate a LULUCF AR5 time series</t>
        </r>
      </text>
    </comment>
  </commentList>
</comments>
</file>

<file path=xl/sharedStrings.xml><?xml version="1.0" encoding="utf-8"?>
<sst xmlns="http://schemas.openxmlformats.org/spreadsheetml/2006/main" count="195" uniqueCount="75">
  <si>
    <t>Fiskiskip</t>
  </si>
  <si>
    <t>Vegasamgöngur</t>
  </si>
  <si>
    <t>Jarðvarmavirkjanir</t>
  </si>
  <si>
    <t>Annað</t>
  </si>
  <si>
    <t>Samtals</t>
  </si>
  <si>
    <t>ORKA</t>
  </si>
  <si>
    <t>Steinefnaiðnaður</t>
  </si>
  <si>
    <t>Efnaiðnaður</t>
  </si>
  <si>
    <t>Málmiðnaður</t>
  </si>
  <si>
    <t>Leysiefni</t>
  </si>
  <si>
    <t>Landbúnaður</t>
  </si>
  <si>
    <t>Iðragerjun</t>
  </si>
  <si>
    <t>Meðhöndlun húsdýraáburðar</t>
  </si>
  <si>
    <t>Nytjajarðvegur</t>
  </si>
  <si>
    <t>Áburður</t>
  </si>
  <si>
    <t>Úrgangur</t>
  </si>
  <si>
    <t>Meðhöndlun skólps</t>
  </si>
  <si>
    <t>Urðun úrgangs</t>
  </si>
  <si>
    <t>Jarðgerð</t>
  </si>
  <si>
    <t>Orka</t>
  </si>
  <si>
    <t>Vélar og tæki</t>
  </si>
  <si>
    <t>Efnanotkun</t>
  </si>
  <si>
    <t>Innanlandsflug</t>
  </si>
  <si>
    <t>Strandsiglingar</t>
  </si>
  <si>
    <t>(þús. tonn)</t>
  </si>
  <si>
    <t>IÐNAÐUR</t>
  </si>
  <si>
    <t>LANDBÚNAÐUR</t>
  </si>
  <si>
    <t>ÚGANGUR</t>
  </si>
  <si>
    <t>Á ekki við*</t>
  </si>
  <si>
    <t>Iðnaður og efnanotkun</t>
  </si>
  <si>
    <t>Losun skipt eftir flokkum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</si>
  <si>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íg.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</si>
  <si>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íg.</t>
    </r>
  </si>
  <si>
    <t>F-gös (m.a. kælimiðlar)</t>
  </si>
  <si>
    <t>Breyting frá 1990</t>
  </si>
  <si>
    <t>Breyting frá fyrra ári</t>
  </si>
  <si>
    <t>Brennsla og opinn bruni</t>
  </si>
  <si>
    <t>Eldsneytisbruni vegna iðnaðar</t>
  </si>
  <si>
    <t>Nánari skipting</t>
  </si>
  <si>
    <t>Kælibúnaður (F-gös)</t>
  </si>
  <si>
    <t>Markmið BÁS</t>
  </si>
  <si>
    <t>ETS - staðbundinn iðnaður</t>
  </si>
  <si>
    <t>Breyting frá 2005</t>
  </si>
  <si>
    <t>Losun gróðurhúsalofttegunda skipt eftir skuldbindingum (án landnotkunar og skógræktar)</t>
  </si>
  <si>
    <t>Losun (án landnotkunar og skógræktar - LULUCF, alþjóðaflugs og alþjóðasiglinga)</t>
  </si>
  <si>
    <t>CO2 íg.</t>
  </si>
  <si>
    <t>Innlandsflug**</t>
  </si>
  <si>
    <t>**Losun frá innanlandsflugi er að hluta innan ETS</t>
  </si>
  <si>
    <t>Orka***</t>
  </si>
  <si>
    <t>Iðnaður****</t>
  </si>
  <si>
    <t>*** sá hluti orku sem fellur ekki undir beina ábyrgð stjórnvalda er losun vegna eldsneytisbruna hjá fyrirtækjum sem eru hluti af viðskiptakerfi ESB og CO2 losun frá innanlandsflugi</t>
  </si>
  <si>
    <r>
      <t>**** sá hluti iðnaðar sem fellur ekki undir beina ábyrgð stjórnvalda er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og PFC losun fyrirtækja sem eru hluti af viðskiptakerfi ESB</t>
    </r>
  </si>
  <si>
    <t>Hlutfall innan geira</t>
  </si>
  <si>
    <t>Fyrir árið 2005</t>
  </si>
  <si>
    <t>*Viðskiptakerfi ESB með losunarheimildir (ETS) var komið á fót árið 2005 og því er þessi skipting ekki til fyrir þann tíma</t>
  </si>
  <si>
    <t>Data based on:</t>
  </si>
  <si>
    <t>Published:</t>
  </si>
  <si>
    <t>Checks performed:</t>
  </si>
  <si>
    <t>Crosschecked by:</t>
  </si>
  <si>
    <t>Sigríður Rós Einarsdóttir, Umhverfisstofnun</t>
  </si>
  <si>
    <t>Updated by:</t>
  </si>
  <si>
    <t>Created by:</t>
  </si>
  <si>
    <t>V1</t>
  </si>
  <si>
    <t>Version nr.</t>
  </si>
  <si>
    <t>Upplýsingar um skjalið</t>
  </si>
  <si>
    <t>Bein ábyrgð Íslands (BÁÍ)</t>
  </si>
  <si>
    <t>Losun sem fellur undir beina ábyrgð Íslands</t>
  </si>
  <si>
    <t>Losun sem fellur undir beina ábyrgð Íslands - nánari skipting</t>
  </si>
  <si>
    <t>Hlutfall 2021</t>
  </si>
  <si>
    <t>Memo items</t>
  </si>
  <si>
    <t>Alþjóðaflug</t>
  </si>
  <si>
    <t>Alþjóðasiglingar</t>
  </si>
  <si>
    <t>LULUCF</t>
  </si>
  <si>
    <r>
      <rPr>
        <b/>
        <sz val="16"/>
        <color theme="1"/>
        <rFont val="Calibri"/>
        <family val="2"/>
        <scheme val="minor"/>
      </rPr>
      <t>Síðast uppfært: 31. ágúst 2022</t>
    </r>
    <r>
      <rPr>
        <sz val="11"/>
        <color theme="1"/>
        <rFont val="Calibri"/>
        <family val="2"/>
        <scheme val="minor"/>
      </rPr>
      <t xml:space="preserve">
Þetta eru tölurnar eins og þær standa miða við þessa dagsetningu. Þar sem að losunarbókhaldið er í stöðugri endurskoðun með það markmið að hafa það eins nákvæmt og mögulegt er, þá geta allar þessar tölur breyst.</t>
    </r>
  </si>
  <si>
    <t>Birgir U. Ásgeirsson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</si>
</sst>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0.0"/>
    <numFmt numFmtId="167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</cellStyleXfs>
  <cellXfs count="160">
    <xf numFmtId="0" fontId="0" fillId="0" borderId="0" xfId="0"/>
    <xf numFmtId="9" fontId="0" fillId="0" borderId="0" xfId="1" applyFont="1"/>
    <xf numFmtId="0" fontId="2" fillId="0" borderId="0" xfId="0" applyFont="1"/>
    <xf numFmtId="2" fontId="0" fillId="0" borderId="0" xfId="0" applyNumberFormat="1"/>
    <xf numFmtId="0" fontId="4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/>
    <xf numFmtId="9" fontId="2" fillId="0" borderId="0" xfId="1" applyFont="1" applyFill="1" applyBorder="1"/>
    <xf numFmtId="2" fontId="2" fillId="0" borderId="0" xfId="0" applyNumberFormat="1" applyFont="1"/>
    <xf numFmtId="2" fontId="2" fillId="0" borderId="0" xfId="0" applyNumberFormat="1" applyFont="1" applyFill="1" applyBorder="1"/>
    <xf numFmtId="2" fontId="0" fillId="0" borderId="0" xfId="0" applyNumberFormat="1" applyFill="1"/>
    <xf numFmtId="2" fontId="2" fillId="0" borderId="0" xfId="0" applyNumberFormat="1" applyFont="1" applyFill="1"/>
    <xf numFmtId="166" fontId="0" fillId="0" borderId="0" xfId="0" applyNumberFormat="1" applyFill="1" applyBorder="1"/>
    <xf numFmtId="165" fontId="0" fillId="0" borderId="0" xfId="1" applyNumberFormat="1" applyFont="1" applyFill="1" applyBorder="1"/>
    <xf numFmtId="2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166" fontId="2" fillId="0" borderId="0" xfId="0" applyNumberFormat="1" applyFont="1" applyFill="1" applyBorder="1"/>
    <xf numFmtId="0" fontId="2" fillId="0" borderId="1" xfId="0" applyFont="1" applyBorder="1"/>
    <xf numFmtId="0" fontId="0" fillId="0" borderId="3" xfId="0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8" xfId="0" applyBorder="1"/>
    <xf numFmtId="0" fontId="2" fillId="0" borderId="0" xfId="0" applyFont="1" applyBorder="1"/>
    <xf numFmtId="1" fontId="2" fillId="0" borderId="8" xfId="0" applyNumberFormat="1" applyFont="1" applyBorder="1"/>
    <xf numFmtId="0" fontId="2" fillId="0" borderId="10" xfId="0" applyFont="1" applyFill="1" applyBorder="1"/>
    <xf numFmtId="164" fontId="0" fillId="0" borderId="0" xfId="0" applyNumberFormat="1"/>
    <xf numFmtId="1" fontId="0" fillId="0" borderId="4" xfId="0" applyNumberFormat="1" applyBorder="1"/>
    <xf numFmtId="1" fontId="0" fillId="0" borderId="2" xfId="0" applyNumberFormat="1" applyBorder="1"/>
    <xf numFmtId="1" fontId="2" fillId="0" borderId="9" xfId="0" applyNumberFormat="1" applyFont="1" applyBorder="1"/>
    <xf numFmtId="1" fontId="2" fillId="0" borderId="12" xfId="0" applyNumberFormat="1" applyFont="1" applyBorder="1"/>
    <xf numFmtId="0" fontId="12" fillId="0" borderId="0" xfId="0" applyFont="1"/>
    <xf numFmtId="1" fontId="0" fillId="0" borderId="3" xfId="0" applyNumberFormat="1" applyBorder="1"/>
    <xf numFmtId="1" fontId="2" fillId="0" borderId="8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11" fillId="0" borderId="11" xfId="0" applyFont="1" applyBorder="1"/>
    <xf numFmtId="0" fontId="4" fillId="0" borderId="11" xfId="0" applyFont="1" applyFill="1" applyBorder="1"/>
    <xf numFmtId="0" fontId="0" fillId="0" borderId="11" xfId="0" applyFill="1" applyBorder="1"/>
    <xf numFmtId="0" fontId="0" fillId="0" borderId="11" xfId="0" applyBorder="1"/>
    <xf numFmtId="0" fontId="0" fillId="0" borderId="11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Font="1" applyFill="1" applyBorder="1" applyAlignment="1"/>
    <xf numFmtId="0" fontId="0" fillId="0" borderId="3" xfId="0" applyFont="1" applyFill="1" applyBorder="1" applyAlignment="1"/>
    <xf numFmtId="0" fontId="0" fillId="0" borderId="5" xfId="0" applyFont="1" applyFill="1" applyBorder="1" applyAlignment="1"/>
    <xf numFmtId="0" fontId="2" fillId="0" borderId="13" xfId="0" applyFont="1" applyBorder="1"/>
    <xf numFmtId="0" fontId="0" fillId="0" borderId="5" xfId="0" applyBorder="1"/>
    <xf numFmtId="0" fontId="0" fillId="0" borderId="1" xfId="0" applyBorder="1"/>
    <xf numFmtId="0" fontId="5" fillId="0" borderId="0" xfId="0" applyFont="1"/>
    <xf numFmtId="0" fontId="15" fillId="0" borderId="0" xfId="0" applyFont="1" applyFill="1" applyBorder="1" applyAlignment="1"/>
    <xf numFmtId="0" fontId="15" fillId="0" borderId="0" xfId="0" applyFont="1"/>
    <xf numFmtId="0" fontId="11" fillId="0" borderId="0" xfId="0" applyFont="1" applyBorder="1"/>
    <xf numFmtId="1" fontId="0" fillId="0" borderId="0" xfId="0" applyNumberFormat="1"/>
    <xf numFmtId="165" fontId="0" fillId="0" borderId="0" xfId="1" applyNumberFormat="1" applyFont="1" applyBorder="1"/>
    <xf numFmtId="9" fontId="0" fillId="0" borderId="3" xfId="1" applyFont="1" applyFill="1" applyBorder="1"/>
    <xf numFmtId="165" fontId="0" fillId="0" borderId="3" xfId="1" applyNumberFormat="1" applyFont="1" applyFill="1" applyBorder="1"/>
    <xf numFmtId="166" fontId="0" fillId="0" borderId="3" xfId="0" applyNumberFormat="1" applyBorder="1"/>
    <xf numFmtId="9" fontId="0" fillId="0" borderId="1" xfId="1" applyFont="1" applyFill="1" applyBorder="1"/>
    <xf numFmtId="165" fontId="0" fillId="0" borderId="1" xfId="1" applyNumberFormat="1" applyFont="1" applyFill="1" applyBorder="1"/>
    <xf numFmtId="165" fontId="0" fillId="0" borderId="2" xfId="1" applyNumberFormat="1" applyFont="1" applyBorder="1"/>
    <xf numFmtId="165" fontId="0" fillId="0" borderId="4" xfId="1" applyNumberFormat="1" applyFont="1" applyBorder="1"/>
    <xf numFmtId="9" fontId="0" fillId="0" borderId="5" xfId="1" applyFont="1" applyFill="1" applyBorder="1"/>
    <xf numFmtId="165" fontId="0" fillId="0" borderId="5" xfId="1" applyNumberFormat="1" applyFont="1" applyFill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1" fontId="5" fillId="0" borderId="0" xfId="0" applyNumberFormat="1" applyFont="1"/>
    <xf numFmtId="9" fontId="2" fillId="0" borderId="12" xfId="1" applyFont="1" applyFill="1" applyBorder="1"/>
    <xf numFmtId="165" fontId="2" fillId="0" borderId="12" xfId="1" applyNumberFormat="1" applyFont="1" applyFill="1" applyBorder="1"/>
    <xf numFmtId="165" fontId="2" fillId="0" borderId="12" xfId="1" applyNumberFormat="1" applyFont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5" fontId="2" fillId="0" borderId="15" xfId="1" applyNumberFormat="1" applyFont="1" applyBorder="1"/>
    <xf numFmtId="9" fontId="2" fillId="0" borderId="8" xfId="1" applyFont="1" applyFill="1" applyBorder="1"/>
    <xf numFmtId="9" fontId="0" fillId="0" borderId="13" xfId="1" applyFont="1" applyFill="1" applyBorder="1"/>
    <xf numFmtId="9" fontId="0" fillId="0" borderId="14" xfId="1" applyFont="1" applyFill="1" applyBorder="1"/>
    <xf numFmtId="165" fontId="2" fillId="0" borderId="9" xfId="1" applyNumberFormat="1" applyFont="1" applyBorder="1"/>
    <xf numFmtId="9" fontId="0" fillId="0" borderId="0" xfId="1" applyFont="1" applyBorder="1"/>
    <xf numFmtId="9" fontId="2" fillId="0" borderId="12" xfId="1" applyFont="1" applyBorder="1"/>
    <xf numFmtId="0" fontId="2" fillId="0" borderId="2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9" fontId="0" fillId="0" borderId="1" xfId="1" applyFont="1" applyBorder="1"/>
    <xf numFmtId="9" fontId="0" fillId="0" borderId="3" xfId="1" applyFont="1" applyBorder="1"/>
    <xf numFmtId="9" fontId="0" fillId="0" borderId="5" xfId="1" applyFont="1" applyBorder="1"/>
    <xf numFmtId="9" fontId="0" fillId="0" borderId="1" xfId="1" applyNumberFormat="1" applyFont="1" applyFill="1" applyBorder="1"/>
    <xf numFmtId="9" fontId="0" fillId="0" borderId="3" xfId="1" applyNumberFormat="1" applyFont="1" applyFill="1" applyBorder="1"/>
    <xf numFmtId="9" fontId="0" fillId="0" borderId="13" xfId="1" applyNumberFormat="1" applyFont="1" applyBorder="1"/>
    <xf numFmtId="9" fontId="0" fillId="0" borderId="14" xfId="1" applyNumberFormat="1" applyFont="1" applyBorder="1"/>
    <xf numFmtId="9" fontId="0" fillId="0" borderId="15" xfId="1" applyNumberFormat="1" applyFont="1" applyBorder="1"/>
    <xf numFmtId="9" fontId="2" fillId="0" borderId="15" xfId="1" applyNumberFormat="1" applyFont="1" applyBorder="1"/>
    <xf numFmtId="9" fontId="0" fillId="0" borderId="13" xfId="1" applyNumberFormat="1" applyFont="1" applyFill="1" applyBorder="1"/>
    <xf numFmtId="9" fontId="0" fillId="0" borderId="2" xfId="1" applyNumberFormat="1" applyFont="1" applyBorder="1"/>
    <xf numFmtId="9" fontId="0" fillId="0" borderId="14" xfId="1" applyNumberFormat="1" applyFont="1" applyFill="1" applyBorder="1"/>
    <xf numFmtId="9" fontId="0" fillId="0" borderId="4" xfId="1" applyNumberFormat="1" applyFont="1" applyBorder="1"/>
    <xf numFmtId="9" fontId="0" fillId="0" borderId="15" xfId="1" applyNumberFormat="1" applyFont="1" applyFill="1" applyBorder="1"/>
    <xf numFmtId="9" fontId="0" fillId="0" borderId="6" xfId="1" applyNumberFormat="1" applyFont="1" applyBorder="1"/>
    <xf numFmtId="9" fontId="2" fillId="0" borderId="5" xfId="1" applyNumberFormat="1" applyFont="1" applyFill="1" applyBorder="1"/>
    <xf numFmtId="0" fontId="0" fillId="0" borderId="0" xfId="0" applyFont="1"/>
    <xf numFmtId="0" fontId="2" fillId="0" borderId="8" xfId="0" applyFont="1" applyFill="1" applyBorder="1"/>
    <xf numFmtId="0" fontId="2" fillId="0" borderId="9" xfId="0" applyFont="1" applyFill="1" applyBorder="1"/>
    <xf numFmtId="9" fontId="2" fillId="0" borderId="15" xfId="1" applyNumberFormat="1" applyFont="1" applyFill="1" applyBorder="1"/>
    <xf numFmtId="0" fontId="2" fillId="0" borderId="15" xfId="0" applyFont="1" applyFill="1" applyBorder="1" applyAlignment="1">
      <alignment horizontal="right"/>
    </xf>
    <xf numFmtId="0" fontId="2" fillId="0" borderId="12" xfId="0" applyFont="1" applyBorder="1"/>
    <xf numFmtId="0" fontId="2" fillId="0" borderId="1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2" fillId="0" borderId="7" xfId="0" applyFont="1" applyFill="1" applyBorder="1" applyAlignment="1"/>
    <xf numFmtId="0" fontId="17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165" fontId="0" fillId="0" borderId="2" xfId="1" applyNumberFormat="1" applyFont="1" applyFill="1" applyBorder="1"/>
    <xf numFmtId="165" fontId="0" fillId="0" borderId="4" xfId="1" applyNumberFormat="1" applyFont="1" applyFill="1" applyBorder="1"/>
    <xf numFmtId="9" fontId="2" fillId="0" borderId="15" xfId="1" applyFont="1" applyFill="1" applyBorder="1"/>
    <xf numFmtId="9" fontId="0" fillId="0" borderId="15" xfId="1" applyFont="1" applyFill="1" applyBorder="1"/>
    <xf numFmtId="0" fontId="20" fillId="3" borderId="18" xfId="0" applyFont="1" applyFill="1" applyBorder="1"/>
    <xf numFmtId="0" fontId="20" fillId="3" borderId="20" xfId="0" applyFont="1" applyFill="1" applyBorder="1"/>
    <xf numFmtId="0" fontId="20" fillId="3" borderId="22" xfId="0" applyFont="1" applyFill="1" applyBorder="1" applyAlignment="1">
      <alignment vertical="center"/>
    </xf>
    <xf numFmtId="0" fontId="20" fillId="3" borderId="25" xfId="0" applyFont="1" applyFill="1" applyBorder="1"/>
    <xf numFmtId="0" fontId="11" fillId="0" borderId="0" xfId="0" applyFont="1"/>
    <xf numFmtId="9" fontId="0" fillId="0" borderId="4" xfId="1" applyNumberFormat="1" applyFont="1" applyFill="1" applyBorder="1"/>
    <xf numFmtId="165" fontId="0" fillId="0" borderId="13" xfId="1" applyNumberFormat="1" applyFont="1" applyFill="1" applyBorder="1"/>
    <xf numFmtId="165" fontId="0" fillId="0" borderId="14" xfId="1" applyNumberFormat="1" applyFont="1" applyFill="1" applyBorder="1"/>
    <xf numFmtId="9" fontId="2" fillId="0" borderId="12" xfId="1" applyNumberFormat="1" applyFont="1" applyBorder="1"/>
    <xf numFmtId="10" fontId="0" fillId="0" borderId="6" xfId="1" applyNumberFormat="1" applyFont="1" applyBorder="1"/>
    <xf numFmtId="167" fontId="0" fillId="0" borderId="0" xfId="1" applyNumberFormat="1" applyFont="1"/>
    <xf numFmtId="0" fontId="21" fillId="2" borderId="12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9" fillId="2" borderId="17" xfId="3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4" xfId="2" xr:uid="{00000000-0005-0000-0000-000001000000}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CC"/>
      <color rgb="FFA7FF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573279624034911"/>
          <c:y val="5.0925925925925923E-2"/>
          <c:w val="0.86081973816717017"/>
          <c:h val="0.65472878390201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geirum'!$B$43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geirum'!$D$43:$AI$43</c:f>
              <c:numCache>
                <c:formatCode>0</c:formatCode>
                <c:ptCount val="32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614.72284085059744</c:v>
                </c:pt>
                <c:pt idx="24">
                  <c:v>606.24671374501463</c:v>
                </c:pt>
                <c:pt idx="25">
                  <c:v>621.21667747516926</c:v>
                </c:pt>
                <c:pt idx="26">
                  <c:v>518.74680788472494</c:v>
                </c:pt>
                <c:pt idx="27">
                  <c:v>530.38114253534809</c:v>
                </c:pt>
                <c:pt idx="28">
                  <c:v>546.90019133575004</c:v>
                </c:pt>
                <c:pt idx="29">
                  <c:v>518.36234827609735</c:v>
                </c:pt>
                <c:pt idx="30">
                  <c:v>509.4936336131226</c:v>
                </c:pt>
                <c:pt idx="31">
                  <c:v>574.16933056893606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5-43E0-8F2D-A1DC8A535F29}"/>
            </c:ext>
          </c:extLst>
        </c:ser>
        <c:ser>
          <c:idx val="1"/>
          <c:order val="1"/>
          <c:tx>
            <c:strRef>
              <c:f>'Losunar skipt eftir geirum'!$B$44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geirum'!$D$44:$AI$44</c:f>
              <c:numCache>
                <c:formatCode>0</c:formatCode>
                <c:ptCount val="32"/>
                <c:pt idx="0">
                  <c:v>522.67216235892306</c:v>
                </c:pt>
                <c:pt idx="1">
                  <c:v>540.84714036838454</c:v>
                </c:pt>
                <c:pt idx="2">
                  <c:v>555.10237992158591</c:v>
                </c:pt>
                <c:pt idx="3">
                  <c:v>552.02133723742168</c:v>
                </c:pt>
                <c:pt idx="4">
                  <c:v>559.90110790256438</c:v>
                </c:pt>
                <c:pt idx="5">
                  <c:v>549.71268784437495</c:v>
                </c:pt>
                <c:pt idx="6">
                  <c:v>530.21205534294063</c:v>
                </c:pt>
                <c:pt idx="7">
                  <c:v>561.47178681391438</c:v>
                </c:pt>
                <c:pt idx="8">
                  <c:v>569.81920082179465</c:v>
                </c:pt>
                <c:pt idx="9">
                  <c:v>595.21213045688523</c:v>
                </c:pt>
                <c:pt idx="10">
                  <c:v>606.89225349853052</c:v>
                </c:pt>
                <c:pt idx="11">
                  <c:v>613.38278026726721</c:v>
                </c:pt>
                <c:pt idx="12">
                  <c:v>622.12060543055179</c:v>
                </c:pt>
                <c:pt idx="13">
                  <c:v>700.75212039176427</c:v>
                </c:pt>
                <c:pt idx="14">
                  <c:v>737.08596502208786</c:v>
                </c:pt>
                <c:pt idx="15">
                  <c:v>765.16512641598365</c:v>
                </c:pt>
                <c:pt idx="16">
                  <c:v>873.07325674235312</c:v>
                </c:pt>
                <c:pt idx="17">
                  <c:v>904.62551851602404</c:v>
                </c:pt>
                <c:pt idx="18">
                  <c:v>851.1807586348574</c:v>
                </c:pt>
                <c:pt idx="19">
                  <c:v>851.99480347162512</c:v>
                </c:pt>
                <c:pt idx="20">
                  <c:v>804.84599266242981</c:v>
                </c:pt>
                <c:pt idx="21">
                  <c:v>786.73710073916345</c:v>
                </c:pt>
                <c:pt idx="22">
                  <c:v>781.68466957817077</c:v>
                </c:pt>
                <c:pt idx="23">
                  <c:v>796.29822738776568</c:v>
                </c:pt>
                <c:pt idx="24">
                  <c:v>795.69500341949038</c:v>
                </c:pt>
                <c:pt idx="25">
                  <c:v>818.31019064037753</c:v>
                </c:pt>
                <c:pt idx="26">
                  <c:v>893.16700467623616</c:v>
                </c:pt>
                <c:pt idx="27">
                  <c:v>943.22367586359417</c:v>
                </c:pt>
                <c:pt idx="28">
                  <c:v>969.31950919287794</c:v>
                </c:pt>
                <c:pt idx="29">
                  <c:v>948.83898552619189</c:v>
                </c:pt>
                <c:pt idx="30">
                  <c:v>824.29154059524865</c:v>
                </c:pt>
                <c:pt idx="31">
                  <c:v>857.85522203900985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E5-43E0-8F2D-A1DC8A535F29}"/>
            </c:ext>
          </c:extLst>
        </c:ser>
        <c:ser>
          <c:idx val="2"/>
          <c:order val="2"/>
          <c:tx>
            <c:strRef>
              <c:f>'Losunar skipt eftir geirum'!$B$47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geirum'!$D$47:$AI$47</c:f>
              <c:numCache>
                <c:formatCode>0</c:formatCode>
                <c:ptCount val="32"/>
                <c:pt idx="0">
                  <c:v>133.53209068826663</c:v>
                </c:pt>
                <c:pt idx="1">
                  <c:v>127.41115206399999</c:v>
                </c:pt>
                <c:pt idx="2">
                  <c:v>118.74128724639999</c:v>
                </c:pt>
                <c:pt idx="3">
                  <c:v>128.19868236373333</c:v>
                </c:pt>
                <c:pt idx="4">
                  <c:v>130.65268302986664</c:v>
                </c:pt>
                <c:pt idx="5">
                  <c:v>164.31257182293331</c:v>
                </c:pt>
                <c:pt idx="6">
                  <c:v>159.34831832639998</c:v>
                </c:pt>
                <c:pt idx="7">
                  <c:v>192.00269968319998</c:v>
                </c:pt>
                <c:pt idx="8">
                  <c:v>194.17192376773332</c:v>
                </c:pt>
                <c:pt idx="9">
                  <c:v>212.83006350293331</c:v>
                </c:pt>
                <c:pt idx="10">
                  <c:v>217.57282410266663</c:v>
                </c:pt>
                <c:pt idx="11">
                  <c:v>212.83709502346662</c:v>
                </c:pt>
                <c:pt idx="12">
                  <c:v>199.31899679813333</c:v>
                </c:pt>
                <c:pt idx="13">
                  <c:v>182.70987737839999</c:v>
                </c:pt>
                <c:pt idx="14">
                  <c:v>219.2634595109333</c:v>
                </c:pt>
                <c:pt idx="15">
                  <c:v>238.37827701413335</c:v>
                </c:pt>
                <c:pt idx="16">
                  <c:v>215.64603904986666</c:v>
                </c:pt>
                <c:pt idx="17">
                  <c:v>217.1851163269333</c:v>
                </c:pt>
                <c:pt idx="18">
                  <c:v>210.25526458986667</c:v>
                </c:pt>
                <c:pt idx="19">
                  <c:v>146.46451232533332</c:v>
                </c:pt>
                <c:pt idx="20">
                  <c:v>117.36887795893333</c:v>
                </c:pt>
                <c:pt idx="21">
                  <c:v>107.33036022906666</c:v>
                </c:pt>
                <c:pt idx="22">
                  <c:v>103.46522530133331</c:v>
                </c:pt>
                <c:pt idx="23">
                  <c:v>99.470799313066649</c:v>
                </c:pt>
                <c:pt idx="24">
                  <c:v>118.10783684986664</c:v>
                </c:pt>
                <c:pt idx="25">
                  <c:v>116.85804551733332</c:v>
                </c:pt>
                <c:pt idx="26">
                  <c:v>135.73468398986665</c:v>
                </c:pt>
                <c:pt idx="27">
                  <c:v>139.20779848322667</c:v>
                </c:pt>
                <c:pt idx="28">
                  <c:v>111.13527572351998</c:v>
                </c:pt>
                <c:pt idx="29">
                  <c:v>87.631804858006831</c:v>
                </c:pt>
                <c:pt idx="30">
                  <c:v>63.061979933169695</c:v>
                </c:pt>
                <c:pt idx="31">
                  <c:v>60.238762243733319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E5-43E0-8F2D-A1DC8A535F29}"/>
            </c:ext>
          </c:extLst>
        </c:ser>
        <c:ser>
          <c:idx val="3"/>
          <c:order val="3"/>
          <c:tx>
            <c:strRef>
              <c:f>'Losunar skipt eftir geirum'!$B$45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geirum'!$D$45:$AI$45</c:f>
              <c:numCache>
                <c:formatCode>0</c:formatCode>
                <c:ptCount val="32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E5-43E0-8F2D-A1DC8A535F29}"/>
            </c:ext>
          </c:extLst>
        </c:ser>
        <c:ser>
          <c:idx val="4"/>
          <c:order val="4"/>
          <c:tx>
            <c:strRef>
              <c:f>'Losunar skipt eftir geirum'!$B$46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geirum'!$D$46:$AI$46</c:f>
              <c:numCache>
                <c:formatCode>0</c:formatCode>
                <c:ptCount val="32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27.81676446884132</c:v>
                </c:pt>
                <c:pt idx="27">
                  <c:v>31.643250676769519</c:v>
                </c:pt>
                <c:pt idx="28">
                  <c:v>43.469950045502642</c:v>
                </c:pt>
                <c:pt idx="29">
                  <c:v>53.202633514638372</c:v>
                </c:pt>
                <c:pt idx="30">
                  <c:v>25.153031456029371</c:v>
                </c:pt>
                <c:pt idx="31">
                  <c:v>17.514819576615171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E5-43E0-8F2D-A1DC8A535F29}"/>
            </c:ext>
          </c:extLst>
        </c:ser>
        <c:ser>
          <c:idx val="5"/>
          <c:order val="5"/>
          <c:tx>
            <c:strRef>
              <c:f>'Losunar skipt eftir geirum'!$B$48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geirum'!$D$48:$AI$48</c:f>
              <c:numCache>
                <c:formatCode>0</c:formatCode>
                <c:ptCount val="32"/>
                <c:pt idx="0">
                  <c:v>238.39458793798337</c:v>
                </c:pt>
                <c:pt idx="1">
                  <c:v>167.18596232138333</c:v>
                </c:pt>
                <c:pt idx="2">
                  <c:v>230.48560684918337</c:v>
                </c:pt>
                <c:pt idx="3">
                  <c:v>249.2380655936667</c:v>
                </c:pt>
                <c:pt idx="4">
                  <c:v>228.68629557215007</c:v>
                </c:pt>
                <c:pt idx="5">
                  <c:v>216.6601557432667</c:v>
                </c:pt>
                <c:pt idx="6">
                  <c:v>263.7709149705334</c:v>
                </c:pt>
                <c:pt idx="7">
                  <c:v>302.06706569540006</c:v>
                </c:pt>
                <c:pt idx="8">
                  <c:v>272.85135355634998</c:v>
                </c:pt>
                <c:pt idx="9">
                  <c:v>280.04937978750007</c:v>
                </c:pt>
                <c:pt idx="10">
                  <c:v>226.19134937348335</c:v>
                </c:pt>
                <c:pt idx="11">
                  <c:v>263.24020750528337</c:v>
                </c:pt>
                <c:pt idx="12">
                  <c:v>279.35964281073336</c:v>
                </c:pt>
                <c:pt idx="13">
                  <c:v>258.02476022561672</c:v>
                </c:pt>
                <c:pt idx="14">
                  <c:v>240.00510560115001</c:v>
                </c:pt>
                <c:pt idx="15">
                  <c:v>185.31704288838336</c:v>
                </c:pt>
                <c:pt idx="16">
                  <c:v>189.49352936345002</c:v>
                </c:pt>
                <c:pt idx="17">
                  <c:v>184.13670165498334</c:v>
                </c:pt>
                <c:pt idx="18">
                  <c:v>160.76606498406667</c:v>
                </c:pt>
                <c:pt idx="19">
                  <c:v>116.87064432215001</c:v>
                </c:pt>
                <c:pt idx="20">
                  <c:v>84.535057498902688</c:v>
                </c:pt>
                <c:pt idx="21">
                  <c:v>98.783186753866673</c:v>
                </c:pt>
                <c:pt idx="22">
                  <c:v>83.695172236997962</c:v>
                </c:pt>
                <c:pt idx="23">
                  <c:v>74.832766313300013</c:v>
                </c:pt>
                <c:pt idx="24">
                  <c:v>31.976232441783335</c:v>
                </c:pt>
                <c:pt idx="25">
                  <c:v>61.870829900216677</c:v>
                </c:pt>
                <c:pt idx="26">
                  <c:v>60.107803967616661</c:v>
                </c:pt>
                <c:pt idx="27">
                  <c:v>31.418146518872085</c:v>
                </c:pt>
                <c:pt idx="28">
                  <c:v>38.001430618728669</c:v>
                </c:pt>
                <c:pt idx="29">
                  <c:v>28.712731195282636</c:v>
                </c:pt>
                <c:pt idx="30">
                  <c:v>31.971420936027759</c:v>
                </c:pt>
                <c:pt idx="31">
                  <c:v>42.126919228566663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E5-43E0-8F2D-A1DC8A535F29}"/>
            </c:ext>
          </c:extLst>
        </c:ser>
        <c:ser>
          <c:idx val="6"/>
          <c:order val="6"/>
          <c:tx>
            <c:strRef>
              <c:f>'Losunar skipt eftir geirum'!$B$49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geirum'!$D$49:$AI$49</c:f>
              <c:numCache>
                <c:formatCode>0</c:formatCode>
                <c:ptCount val="32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169.18080293056639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A0-48D7-9B3F-B360B870CDD6}"/>
            </c:ext>
          </c:extLst>
        </c:ser>
        <c:ser>
          <c:idx val="7"/>
          <c:order val="7"/>
          <c:tx>
            <c:strRef>
              <c:f>'Losunar skipt eftir geirum'!$B$50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geirum'!$D$50:$AI$50</c:f>
              <c:numCache>
                <c:formatCode>0</c:formatCode>
                <c:ptCount val="32"/>
                <c:pt idx="0">
                  <c:v>50.553429814511446</c:v>
                </c:pt>
                <c:pt idx="1">
                  <c:v>48.628350727784209</c:v>
                </c:pt>
                <c:pt idx="2">
                  <c:v>48.331497416741513</c:v>
                </c:pt>
                <c:pt idx="3">
                  <c:v>47.609154371013574</c:v>
                </c:pt>
                <c:pt idx="4">
                  <c:v>45.53095681065588</c:v>
                </c:pt>
                <c:pt idx="5">
                  <c:v>47.491703413624691</c:v>
                </c:pt>
                <c:pt idx="6">
                  <c:v>50.083640607885627</c:v>
                </c:pt>
                <c:pt idx="7">
                  <c:v>35.200492372338886</c:v>
                </c:pt>
                <c:pt idx="8">
                  <c:v>49.644124678259232</c:v>
                </c:pt>
                <c:pt idx="9">
                  <c:v>47.759116450340571</c:v>
                </c:pt>
                <c:pt idx="10">
                  <c:v>40.074399154867479</c:v>
                </c:pt>
                <c:pt idx="11">
                  <c:v>50.873995778824792</c:v>
                </c:pt>
                <c:pt idx="12">
                  <c:v>52.738376883924957</c:v>
                </c:pt>
                <c:pt idx="13">
                  <c:v>29.226578267354853</c:v>
                </c:pt>
                <c:pt idx="14">
                  <c:v>49.245813221905792</c:v>
                </c:pt>
                <c:pt idx="15">
                  <c:v>51.185162431459048</c:v>
                </c:pt>
                <c:pt idx="16">
                  <c:v>49.46939218396119</c:v>
                </c:pt>
                <c:pt idx="17">
                  <c:v>45.78397579895227</c:v>
                </c:pt>
                <c:pt idx="18">
                  <c:v>26.911631188461797</c:v>
                </c:pt>
                <c:pt idx="19">
                  <c:v>23.729737280094014</c:v>
                </c:pt>
                <c:pt idx="20">
                  <c:v>33.32947619616607</c:v>
                </c:pt>
                <c:pt idx="21">
                  <c:v>23.833396817452694</c:v>
                </c:pt>
                <c:pt idx="22">
                  <c:v>17.549269571274181</c:v>
                </c:pt>
                <c:pt idx="23">
                  <c:v>14.603803150891508</c:v>
                </c:pt>
                <c:pt idx="24">
                  <c:v>21.686060123854304</c:v>
                </c:pt>
                <c:pt idx="25">
                  <c:v>13.127671512406778</c:v>
                </c:pt>
                <c:pt idx="26">
                  <c:v>10.778342864536853</c:v>
                </c:pt>
                <c:pt idx="27">
                  <c:v>14.857244513107617</c:v>
                </c:pt>
                <c:pt idx="28">
                  <c:v>11.886602232866608</c:v>
                </c:pt>
                <c:pt idx="29">
                  <c:v>15.645963805089877</c:v>
                </c:pt>
                <c:pt idx="30">
                  <c:v>10.977445927686176</c:v>
                </c:pt>
                <c:pt idx="31">
                  <c:v>12.607012696094671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A0-48D7-9B3F-B360B870C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154431"/>
        <c:axId val="157861695"/>
      </c:barChart>
      <c:catAx>
        <c:axId val="42815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57861695"/>
        <c:crosses val="autoZero"/>
        <c:auto val="1"/>
        <c:lblAlgn val="ctr"/>
        <c:lblOffset val="100"/>
        <c:noMultiLvlLbl val="0"/>
      </c:catAx>
      <c:valAx>
        <c:axId val="15786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900" b="1" i="0" baseline="0">
                    <a:effectLst/>
                  </a:rPr>
                  <a:t>Losun GHL [CO</a:t>
                </a:r>
                <a:r>
                  <a:rPr lang="is-IS" sz="900" b="1" i="0" baseline="-25000">
                    <a:effectLst/>
                  </a:rPr>
                  <a:t>2</a:t>
                </a:r>
                <a:r>
                  <a:rPr lang="is-IS" sz="900" b="1" i="0" baseline="0">
                    <a:effectLst/>
                  </a:rPr>
                  <a:t>íg.]</a:t>
                </a:r>
                <a:endParaRPr lang="is-I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8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784155756965425E-3"/>
          <c:y val="0.83738261883931175"/>
          <c:w val="0.99277475662974157"/>
          <c:h val="0.16261738116068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Lbls>
            <c:dLbl>
              <c:idx val="0"/>
              <c:layout>
                <c:manualLayout>
                  <c:x val="0.2740060785704167"/>
                  <c:y val="5.950484610738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0.21771401932909656"/>
                  <c:y val="0.200193870568887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62025948103789"/>
                      <c:h val="0.297201730418943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25069591002989172"/>
                  <c:y val="-3.272476895875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-0.22269189538598091"/>
                  <c:y val="-7.75044368616526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geirum'!$B$128:$B$131</c:f>
              <c:strCache>
                <c:ptCount val="4"/>
                <c:pt idx="0">
                  <c:v>Urðun úrgangs</c:v>
                </c:pt>
                <c:pt idx="1">
                  <c:v>Jarðgerð</c:v>
                </c:pt>
                <c:pt idx="2">
                  <c:v>Brennsla og opinn bruni</c:v>
                </c:pt>
                <c:pt idx="3">
                  <c:v>Meðhöndlun skólps</c:v>
                </c:pt>
              </c:strCache>
            </c:strRef>
          </c:cat>
          <c:val>
            <c:numRef>
              <c:f>'Losunar skipt eftir geirum'!$AJ$128:$AJ$131</c:f>
              <c:numCache>
                <c:formatCode>0%</c:formatCode>
                <c:ptCount val="4"/>
                <c:pt idx="0">
                  <c:v>0.75653863720444425</c:v>
                </c:pt>
                <c:pt idx="1">
                  <c:v>1.8260631768221347E-2</c:v>
                </c:pt>
                <c:pt idx="2">
                  <c:v>2.241584737865825E-2</c:v>
                </c:pt>
                <c:pt idx="3">
                  <c:v>0.20278488364867608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skipt eftir skuldbindingum (án landnotkunar og skógræktar)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672798163056498"/>
          <c:y val="0.19053661785369103"/>
          <c:w val="0.85962292820765962"/>
          <c:h val="0.58635900684681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'Losun skipt eftir skuldbind.'!$B$17</c:f>
              <c:strCache>
                <c:ptCount val="1"/>
                <c:pt idx="0">
                  <c:v>ETS - staðbundinn iðnaður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skuldbind.'!$L$16:$AB$16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skuldbind.'!$L$17:$AB$17</c:f>
              <c:numCache>
                <c:formatCode>0</c:formatCode>
                <c:ptCount val="17"/>
                <c:pt idx="0">
                  <c:v>854.98578485543965</c:v>
                </c:pt>
                <c:pt idx="1">
                  <c:v>1311.6827791180833</c:v>
                </c:pt>
                <c:pt idx="2">
                  <c:v>1439.4572379084163</c:v>
                </c:pt>
                <c:pt idx="3">
                  <c:v>1948.2055015875876</c:v>
                </c:pt>
                <c:pt idx="4">
                  <c:v>1776.5674801189589</c:v>
                </c:pt>
                <c:pt idx="5">
                  <c:v>1789.9557521160787</c:v>
                </c:pt>
                <c:pt idx="6">
                  <c:v>1684.8419108041762</c:v>
                </c:pt>
                <c:pt idx="7">
                  <c:v>1758.0013932926893</c:v>
                </c:pt>
                <c:pt idx="8">
                  <c:v>1772.8938264105777</c:v>
                </c:pt>
                <c:pt idx="9">
                  <c:v>1746.9806125626367</c:v>
                </c:pt>
                <c:pt idx="10">
                  <c:v>1803.4317954746969</c:v>
                </c:pt>
                <c:pt idx="11">
                  <c:v>1776.675593930993</c:v>
                </c:pt>
                <c:pt idx="12">
                  <c:v>1827.8509028154144</c:v>
                </c:pt>
                <c:pt idx="13">
                  <c:v>1850.9288646590016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1843.588681561808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A-4BA5-B19F-FD458B84C5F7}"/>
            </c:ext>
          </c:extLst>
        </c:ser>
        <c:ser>
          <c:idx val="1"/>
          <c:order val="1"/>
          <c:tx>
            <c:strRef>
              <c:f>'Losun skipt eftir skuldbind.'!$B$19</c:f>
              <c:strCache>
                <c:ptCount val="1"/>
                <c:pt idx="0">
                  <c:v>Bein ábyrgð Íslands (BÁÍ)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skuldbind.'!$L$16:$AB$16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skuldbind.'!$L$19:$AB$19</c:f>
              <c:numCache>
                <c:formatCode>0</c:formatCode>
                <c:ptCount val="17"/>
                <c:pt idx="0">
                  <c:v>3177.1556464886062</c:v>
                </c:pt>
                <c:pt idx="1">
                  <c:v>3274.6028347650854</c:v>
                </c:pt>
                <c:pt idx="2">
                  <c:v>3456.2415971349965</c:v>
                </c:pt>
                <c:pt idx="3">
                  <c:v>3326.1208254428179</c:v>
                </c:pt>
                <c:pt idx="4">
                  <c:v>3196.4801229520463</c:v>
                </c:pt>
                <c:pt idx="5">
                  <c:v>3080.2939709267375</c:v>
                </c:pt>
                <c:pt idx="6">
                  <c:v>2975.5730156844775</c:v>
                </c:pt>
                <c:pt idx="7">
                  <c:v>2902.9687574180716</c:v>
                </c:pt>
                <c:pt idx="8">
                  <c:v>2898.4398863206025</c:v>
                </c:pt>
                <c:pt idx="9">
                  <c:v>2922.2803313926411</c:v>
                </c:pt>
                <c:pt idx="10">
                  <c:v>2951.1083712375644</c:v>
                </c:pt>
                <c:pt idx="11">
                  <c:v>2922.3807636696401</c:v>
                </c:pt>
                <c:pt idx="12">
                  <c:v>2954.9085677184235</c:v>
                </c:pt>
                <c:pt idx="13">
                  <c:v>3001.3637365900645</c:v>
                </c:pt>
                <c:pt idx="14">
                  <c:v>2904.9917067758151</c:v>
                </c:pt>
                <c:pt idx="15">
                  <c:v>2753.7781759746258</c:v>
                </c:pt>
                <c:pt idx="16">
                  <c:v>2807.2330080210763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A-4BA5-B19F-FD458B84C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681896"/>
        <c:axId val="835683864"/>
      </c:barChart>
      <c:catAx>
        <c:axId val="83568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3864"/>
        <c:crosses val="autoZero"/>
        <c:auto val="1"/>
        <c:lblAlgn val="ctr"/>
        <c:lblOffset val="100"/>
        <c:noMultiLvlLbl val="0"/>
      </c:catAx>
      <c:valAx>
        <c:axId val="8356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</a:t>
                </a:r>
                <a:r>
                  <a:rPr lang="is-IS" baseline="0"/>
                  <a:t>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baseline="0"/>
                  <a:t> (kt CO</a:t>
                </a:r>
                <a:r>
                  <a:rPr lang="is-IS" baseline="-25000"/>
                  <a:t>2</a:t>
                </a:r>
                <a:r>
                  <a:rPr lang="is-IS" baseline="0"/>
                  <a:t>-íg.)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6814236111111"/>
          <c:y val="0.8500685185185185"/>
          <c:w val="0.5955878722232274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skuldbind.'!$B$47</c:f>
              <c:strCache>
                <c:ptCount val="1"/>
                <c:pt idx="0">
                  <c:v>Orka***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skuldbind.'!$D$46:$T$46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skuldbind.'!$D$47:$T$47</c:f>
              <c:numCache>
                <c:formatCode>0</c:formatCode>
                <c:ptCount val="17"/>
                <c:pt idx="0">
                  <c:v>2093.3214666139056</c:v>
                </c:pt>
                <c:pt idx="1">
                  <c:v>2159.5690368317973</c:v>
                </c:pt>
                <c:pt idx="2">
                  <c:v>2306.8878680650978</c:v>
                </c:pt>
                <c:pt idx="3">
                  <c:v>2175.06899634196</c:v>
                </c:pt>
                <c:pt idx="4">
                  <c:v>2086.2351998106415</c:v>
                </c:pt>
                <c:pt idx="5">
                  <c:v>1975.0674582481859</c:v>
                </c:pt>
                <c:pt idx="6">
                  <c:v>1854.0614723559468</c:v>
                </c:pt>
                <c:pt idx="7">
                  <c:v>1810.8886240052864</c:v>
                </c:pt>
                <c:pt idx="8">
                  <c:v>1781.5446571545388</c:v>
                </c:pt>
                <c:pt idx="9">
                  <c:v>1773.7694130075308</c:v>
                </c:pt>
                <c:pt idx="10">
                  <c:v>1818.2922326472831</c:v>
                </c:pt>
                <c:pt idx="11">
                  <c:v>1786.2486535634964</c:v>
                </c:pt>
                <c:pt idx="12">
                  <c:v>1829.3827367228209</c:v>
                </c:pt>
                <c:pt idx="13">
                  <c:v>1868.006834924048</c:v>
                </c:pt>
                <c:pt idx="14">
                  <c:v>1808.3663871363142</c:v>
                </c:pt>
                <c:pt idx="15">
                  <c:v>1636.3589617012319</c:v>
                </c:pt>
                <c:pt idx="16">
                  <c:v>1723.3971142450212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 skipt eftir skuldbind.'!$B$48</c:f>
              <c:strCache>
                <c:ptCount val="1"/>
                <c:pt idx="0">
                  <c:v>Iðnaður****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skuldbind.'!$D$46:$T$46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skuldbind.'!$D$48:$T$48</c:f>
              <c:numCache>
                <c:formatCode>0</c:formatCode>
                <c:ptCount val="17"/>
                <c:pt idx="0">
                  <c:v>126.62345039644958</c:v>
                </c:pt>
                <c:pt idx="1">
                  <c:v>108.10692943148206</c:v>
                </c:pt>
                <c:pt idx="2">
                  <c:v>124.40518555661697</c:v>
                </c:pt>
                <c:pt idx="3">
                  <c:v>129.63353348522196</c:v>
                </c:pt>
                <c:pt idx="4">
                  <c:v>112.5971713763613</c:v>
                </c:pt>
                <c:pt idx="5">
                  <c:v>130.57415369461</c:v>
                </c:pt>
                <c:pt idx="6">
                  <c:v>166.43677502256196</c:v>
                </c:pt>
                <c:pt idx="7">
                  <c:v>155.66546740322065</c:v>
                </c:pt>
                <c:pt idx="8">
                  <c:v>184.72446796263193</c:v>
                </c:pt>
                <c:pt idx="9">
                  <c:v>182.11169146831298</c:v>
                </c:pt>
                <c:pt idx="10">
                  <c:v>174.17453365672463</c:v>
                </c:pt>
                <c:pt idx="11">
                  <c:v>188.95052780836068</c:v>
                </c:pt>
                <c:pt idx="12">
                  <c:v>182.85852135668597</c:v>
                </c:pt>
                <c:pt idx="13">
                  <c:v>202.41387068673384</c:v>
                </c:pt>
                <c:pt idx="14">
                  <c:v>215.19018026435265</c:v>
                </c:pt>
                <c:pt idx="15">
                  <c:v>212.01977458145143</c:v>
                </c:pt>
                <c:pt idx="16">
                  <c:v>182.88013790418563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 skipt eftir skuldbind.'!$B$49</c:f>
              <c:strCache>
                <c:ptCount val="1"/>
                <c:pt idx="0">
                  <c:v>Landbúnaður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skuldbind.'!$D$46:$T$46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skuldbind.'!$D$49:$T$49</c:f>
              <c:numCache>
                <c:formatCode>0</c:formatCode>
                <c:ptCount val="17"/>
                <c:pt idx="0">
                  <c:v>618.06191586576165</c:v>
                </c:pt>
                <c:pt idx="1">
                  <c:v>640.84784389354854</c:v>
                </c:pt>
                <c:pt idx="2">
                  <c:v>655.54417584905264</c:v>
                </c:pt>
                <c:pt idx="3">
                  <c:v>670.69222199919454</c:v>
                </c:pt>
                <c:pt idx="4">
                  <c:v>660.2653999269221</c:v>
                </c:pt>
                <c:pt idx="5">
                  <c:v>644.70456305156915</c:v>
                </c:pt>
                <c:pt idx="6">
                  <c:v>645.51281503751932</c:v>
                </c:pt>
                <c:pt idx="7">
                  <c:v>647.10001161697835</c:v>
                </c:pt>
                <c:pt idx="8">
                  <c:v>631.78520012214562</c:v>
                </c:pt>
                <c:pt idx="9">
                  <c:v>677.64308156208369</c:v>
                </c:pt>
                <c:pt idx="10">
                  <c:v>668.77412661578785</c:v>
                </c:pt>
                <c:pt idx="11">
                  <c:v>671.57433681087514</c:v>
                </c:pt>
                <c:pt idx="12">
                  <c:v>670.85444257921665</c:v>
                </c:pt>
                <c:pt idx="13">
                  <c:v>647.91575502550893</c:v>
                </c:pt>
                <c:pt idx="14">
                  <c:v>634.41569800964089</c:v>
                </c:pt>
                <c:pt idx="15">
                  <c:v>632.02389729682886</c:v>
                </c:pt>
                <c:pt idx="16">
                  <c:v>623.93348175737833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 skipt eftir skuldbind.'!$B$50</c:f>
              <c:strCache>
                <c:ptCount val="1"/>
                <c:pt idx="0">
                  <c:v>Úrgangur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skuldbind.'!$D$46:$T$46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skuldbind.'!$D$50:$T$50</c:f>
              <c:numCache>
                <c:formatCode>0</c:formatCode>
                <c:ptCount val="17"/>
                <c:pt idx="0">
                  <c:v>339.14881361248916</c:v>
                </c:pt>
                <c:pt idx="1">
                  <c:v>366.07902460825767</c:v>
                </c:pt>
                <c:pt idx="2">
                  <c:v>369.40436766422948</c:v>
                </c:pt>
                <c:pt idx="3">
                  <c:v>350.7260736164414</c:v>
                </c:pt>
                <c:pt idx="4">
                  <c:v>337.38235183812117</c:v>
                </c:pt>
                <c:pt idx="5">
                  <c:v>329.94779593237269</c:v>
                </c:pt>
                <c:pt idx="6">
                  <c:v>309.56195326844954</c:v>
                </c:pt>
                <c:pt idx="7">
                  <c:v>289.31465439258642</c:v>
                </c:pt>
                <c:pt idx="8">
                  <c:v>300.38556108128603</c:v>
                </c:pt>
                <c:pt idx="9">
                  <c:v>288.75614535471374</c:v>
                </c:pt>
                <c:pt idx="10">
                  <c:v>289.8674783177691</c:v>
                </c:pt>
                <c:pt idx="11">
                  <c:v>275.60724548690803</c:v>
                </c:pt>
                <c:pt idx="12">
                  <c:v>271.81286705969995</c:v>
                </c:pt>
                <c:pt idx="13">
                  <c:v>283.02727595377399</c:v>
                </c:pt>
                <c:pt idx="14">
                  <c:v>247.01944136550713</c:v>
                </c:pt>
                <c:pt idx="15">
                  <c:v>273.37554239511314</c:v>
                </c:pt>
                <c:pt idx="16">
                  <c:v>277.02227411449127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Losun</a:t>
                </a:r>
                <a:r>
                  <a:rPr lang="en-GB" baseline="0"/>
                  <a:t> [kt CO</a:t>
                </a:r>
                <a:r>
                  <a:rPr lang="en-GB" baseline="-25000"/>
                  <a:t>2</a:t>
                </a:r>
                <a:r>
                  <a:rPr lang="en-GB" baseline="0"/>
                  <a:t>-ígildi]</a:t>
                </a:r>
                <a:endParaRPr lang="en-GB" baseline="-25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'Losun skipt eftir skuldbind.'!$B$44</c:f>
              <c:strCache>
                <c:ptCount val="1"/>
                <c:pt idx="0">
                  <c:v>Losun sem fellur undir beina ábyrgð Íslands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skuldbind.'!$D$163:$AC$163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'Losun skipt eftir skuldbind.'!$D$51:$T$51</c:f>
              <c:numCache>
                <c:formatCode>0</c:formatCode>
                <c:ptCount val="17"/>
                <c:pt idx="0">
                  <c:v>3177.1556464886062</c:v>
                </c:pt>
                <c:pt idx="1">
                  <c:v>3274.6028347650854</c:v>
                </c:pt>
                <c:pt idx="2">
                  <c:v>3456.2415971349965</c:v>
                </c:pt>
                <c:pt idx="3">
                  <c:v>3326.1208254428179</c:v>
                </c:pt>
                <c:pt idx="4">
                  <c:v>3196.4801229520463</c:v>
                </c:pt>
                <c:pt idx="5">
                  <c:v>3080.2939709267375</c:v>
                </c:pt>
                <c:pt idx="6">
                  <c:v>2975.5730156844775</c:v>
                </c:pt>
                <c:pt idx="7">
                  <c:v>2902.9687574180716</c:v>
                </c:pt>
                <c:pt idx="8">
                  <c:v>2898.4398863206025</c:v>
                </c:pt>
                <c:pt idx="9">
                  <c:v>2922.2803313926411</c:v>
                </c:pt>
                <c:pt idx="10">
                  <c:v>2951.1083712375644</c:v>
                </c:pt>
                <c:pt idx="11">
                  <c:v>2922.3807636696401</c:v>
                </c:pt>
                <c:pt idx="12">
                  <c:v>2954.9085677184235</c:v>
                </c:pt>
                <c:pt idx="13">
                  <c:v>3001.3637365900645</c:v>
                </c:pt>
                <c:pt idx="14">
                  <c:v>2904.9917067758151</c:v>
                </c:pt>
                <c:pt idx="15">
                  <c:v>2753.7781759746258</c:v>
                </c:pt>
                <c:pt idx="16">
                  <c:v>2807.2330080210763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v>Markmið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skuldbind.'!$D$163:$AC$163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'Losun skipt eftir skuldbind.'!$D$164:$AC$164</c:f>
              <c:numCache>
                <c:formatCode>General</c:formatCode>
                <c:ptCount val="26"/>
                <c:pt idx="16">
                  <c:v>2876.15</c:v>
                </c:pt>
                <c:pt idx="17">
                  <c:v>2802.9929999999999</c:v>
                </c:pt>
                <c:pt idx="18">
                  <c:v>2729.8359999999998</c:v>
                </c:pt>
                <c:pt idx="19">
                  <c:v>2656.6790000000001</c:v>
                </c:pt>
                <c:pt idx="20">
                  <c:v>2583.5219999999999</c:v>
                </c:pt>
                <c:pt idx="21">
                  <c:v>2510.3649999999998</c:v>
                </c:pt>
                <c:pt idx="22">
                  <c:v>2437.2080000000001</c:v>
                </c:pt>
                <c:pt idx="23">
                  <c:v>2364.0500000000002</c:v>
                </c:pt>
                <c:pt idx="24">
                  <c:v>2290.893</c:v>
                </c:pt>
                <c:pt idx="25">
                  <c:v>2217.7359999999999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sem fellur undir beina ábyrgð Íslands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'Losun skipt eftir skuldbind.'!$B$77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skuldbind.'!$D$76:$T$76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skuldbind.'!$D$77:$T$77</c:f>
              <c:numCache>
                <c:formatCode>0</c:formatCode>
                <c:ptCount val="17"/>
                <c:pt idx="0">
                  <c:v>765.16512641598365</c:v>
                </c:pt>
                <c:pt idx="1">
                  <c:v>873.07325674235312</c:v>
                </c:pt>
                <c:pt idx="2">
                  <c:v>904.62551851602404</c:v>
                </c:pt>
                <c:pt idx="3">
                  <c:v>851.1807586348574</c:v>
                </c:pt>
                <c:pt idx="4">
                  <c:v>851.99480347162512</c:v>
                </c:pt>
                <c:pt idx="5">
                  <c:v>804.84599266242981</c:v>
                </c:pt>
                <c:pt idx="6">
                  <c:v>786.73710073916345</c:v>
                </c:pt>
                <c:pt idx="7">
                  <c:v>781.68466957817077</c:v>
                </c:pt>
                <c:pt idx="8">
                  <c:v>796.29822738776568</c:v>
                </c:pt>
                <c:pt idx="9">
                  <c:v>795.69500341949038</c:v>
                </c:pt>
                <c:pt idx="10">
                  <c:v>818.31019064037753</c:v>
                </c:pt>
                <c:pt idx="11">
                  <c:v>893.16700467623616</c:v>
                </c:pt>
                <c:pt idx="12">
                  <c:v>943.22367586359417</c:v>
                </c:pt>
                <c:pt idx="13">
                  <c:v>969.31950919287794</c:v>
                </c:pt>
                <c:pt idx="14">
                  <c:v>948.83898552619189</c:v>
                </c:pt>
                <c:pt idx="15">
                  <c:v>824.29154059524865</c:v>
                </c:pt>
                <c:pt idx="16">
                  <c:v>857.85522203900985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B-4A44-885E-1B8A8ED57198}"/>
            </c:ext>
          </c:extLst>
        </c:ser>
        <c:ser>
          <c:idx val="0"/>
          <c:order val="1"/>
          <c:tx>
            <c:strRef>
              <c:f>'Losun skipt eftir skuldbind.'!$B$78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skuldbind.'!$D$76:$T$76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skuldbind.'!$D$78:$T$78</c:f>
              <c:numCache>
                <c:formatCode>0</c:formatCode>
                <c:ptCount val="17"/>
                <c:pt idx="0">
                  <c:v>742.27579695757936</c:v>
                </c:pt>
                <c:pt idx="1">
                  <c:v>676.16624793131371</c:v>
                </c:pt>
                <c:pt idx="2">
                  <c:v>768.90031104164586</c:v>
                </c:pt>
                <c:pt idx="3">
                  <c:v>706.67813037021858</c:v>
                </c:pt>
                <c:pt idx="4">
                  <c:v>762.70393720745039</c:v>
                </c:pt>
                <c:pt idx="5">
                  <c:v>726.56824505484042</c:v>
                </c:pt>
                <c:pt idx="6">
                  <c:v>657.20260984912954</c:v>
                </c:pt>
                <c:pt idx="7">
                  <c:v>651.37378056662806</c:v>
                </c:pt>
                <c:pt idx="8">
                  <c:v>614.72284085059744</c:v>
                </c:pt>
                <c:pt idx="9">
                  <c:v>606.24671374501463</c:v>
                </c:pt>
                <c:pt idx="10">
                  <c:v>621.21667747516926</c:v>
                </c:pt>
                <c:pt idx="11">
                  <c:v>518.74680788472494</c:v>
                </c:pt>
                <c:pt idx="12">
                  <c:v>530.38114253534809</c:v>
                </c:pt>
                <c:pt idx="13">
                  <c:v>546.90019133575004</c:v>
                </c:pt>
                <c:pt idx="14">
                  <c:v>518.36234827609735</c:v>
                </c:pt>
                <c:pt idx="15">
                  <c:v>509.4936336131226</c:v>
                </c:pt>
                <c:pt idx="16">
                  <c:v>574.16933056893606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9B-4A44-885E-1B8A8ED57198}"/>
            </c:ext>
          </c:extLst>
        </c:ser>
        <c:ser>
          <c:idx val="1"/>
          <c:order val="2"/>
          <c:tx>
            <c:strRef>
              <c:f>'Losun skipt eftir skuldbind.'!$B$79</c:f>
              <c:strCache>
                <c:ptCount val="1"/>
                <c:pt idx="0">
                  <c:v>Nytjajarðvegur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skuldbind.'!$D$76:$T$76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skuldbind.'!$D$79:$T$79</c:f>
              <c:numCache>
                <c:formatCode>0</c:formatCode>
                <c:ptCount val="17"/>
                <c:pt idx="0">
                  <c:v>211.88466258162248</c:v>
                </c:pt>
                <c:pt idx="1">
                  <c:v>226.61275869211516</c:v>
                </c:pt>
                <c:pt idx="2">
                  <c:v>235.99565198230141</c:v>
                </c:pt>
                <c:pt idx="3">
                  <c:v>244.37021326904977</c:v>
                </c:pt>
                <c:pt idx="4">
                  <c:v>229.43527632620226</c:v>
                </c:pt>
                <c:pt idx="5">
                  <c:v>222.61435147502655</c:v>
                </c:pt>
                <c:pt idx="6">
                  <c:v>221.40602284596221</c:v>
                </c:pt>
                <c:pt idx="7">
                  <c:v>228.57729880557318</c:v>
                </c:pt>
                <c:pt idx="8">
                  <c:v>224.21287343441435</c:v>
                </c:pt>
                <c:pt idx="9">
                  <c:v>243.71083102213211</c:v>
                </c:pt>
                <c:pt idx="10">
                  <c:v>229.70876349127394</c:v>
                </c:pt>
                <c:pt idx="11">
                  <c:v>226.81510222330098</c:v>
                </c:pt>
                <c:pt idx="12">
                  <c:v>235.96265606848263</c:v>
                </c:pt>
                <c:pt idx="13">
                  <c:v>225.1627259921361</c:v>
                </c:pt>
                <c:pt idx="14">
                  <c:v>216.29421573538548</c:v>
                </c:pt>
                <c:pt idx="15">
                  <c:v>220.44329216777231</c:v>
                </c:pt>
                <c:pt idx="16">
                  <c:v>221.37587242241895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9B-4A44-885E-1B8A8ED57198}"/>
            </c:ext>
          </c:extLst>
        </c:ser>
        <c:ser>
          <c:idx val="2"/>
          <c:order val="3"/>
          <c:tx>
            <c:strRef>
              <c:f>'Losun skipt eftir skuldbind.'!$B$80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skuldbind.'!$D$76:$T$76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skuldbind.'!$D$80:$T$80</c:f>
              <c:numCache>
                <c:formatCode>0</c:formatCode>
                <c:ptCount val="17"/>
                <c:pt idx="0">
                  <c:v>262.50471740229074</c:v>
                </c:pt>
                <c:pt idx="1">
                  <c:v>297.16141931588953</c:v>
                </c:pt>
                <c:pt idx="2">
                  <c:v>293.90489046773564</c:v>
                </c:pt>
                <c:pt idx="3">
                  <c:v>282.3318170971724</c:v>
                </c:pt>
                <c:pt idx="4">
                  <c:v>271.92952526253077</c:v>
                </c:pt>
                <c:pt idx="5">
                  <c:v>271.81268107314634</c:v>
                </c:pt>
                <c:pt idx="6">
                  <c:v>247.93837166618471</c:v>
                </c:pt>
                <c:pt idx="7">
                  <c:v>219.4367237041927</c:v>
                </c:pt>
                <c:pt idx="8">
                  <c:v>233.08034820913664</c:v>
                </c:pt>
                <c:pt idx="9">
                  <c:v>229.13972535140465</c:v>
                </c:pt>
                <c:pt idx="10">
                  <c:v>224.16573786439932</c:v>
                </c:pt>
                <c:pt idx="11">
                  <c:v>215.00808558017977</c:v>
                </c:pt>
                <c:pt idx="12">
                  <c:v>206.98143293738147</c:v>
                </c:pt>
                <c:pt idx="13">
                  <c:v>215.97156243247471</c:v>
                </c:pt>
                <c:pt idx="14">
                  <c:v>181.26651523184509</c:v>
                </c:pt>
                <c:pt idx="15">
                  <c:v>209.51943057862943</c:v>
                </c:pt>
                <c:pt idx="16">
                  <c:v>209.57805373385321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9B-4A44-885E-1B8A8ED57198}"/>
            </c:ext>
          </c:extLst>
        </c:ser>
        <c:ser>
          <c:idx val="3"/>
          <c:order val="4"/>
          <c:tx>
            <c:strRef>
              <c:f>'Losun skipt eftir skuldbind.'!$B$81</c:f>
              <c:strCache>
                <c:ptCount val="1"/>
                <c:pt idx="0">
                  <c:v>Kælibúnaður (F-gös)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skuldbind.'!$D$76:$T$76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skuldbind.'!$D$81:$T$81</c:f>
              <c:numCache>
                <c:formatCode>0</c:formatCode>
                <c:ptCount val="17"/>
                <c:pt idx="0">
                  <c:v>57.240469566094809</c:v>
                </c:pt>
                <c:pt idx="1">
                  <c:v>66.311041274602601</c:v>
                </c:pt>
                <c:pt idx="2">
                  <c:v>66.985140359962386</c:v>
                </c:pt>
                <c:pt idx="3">
                  <c:v>68.573839074618689</c:v>
                </c:pt>
                <c:pt idx="4">
                  <c:v>81.825140538339951</c:v>
                </c:pt>
                <c:pt idx="5">
                  <c:v>109.92044665303493</c:v>
                </c:pt>
                <c:pt idx="6">
                  <c:v>134.72753715860691</c:v>
                </c:pt>
                <c:pt idx="7">
                  <c:v>140.16573433239918</c:v>
                </c:pt>
                <c:pt idx="8">
                  <c:v>170.54391585235194</c:v>
                </c:pt>
                <c:pt idx="9">
                  <c:v>168.56661067078227</c:v>
                </c:pt>
                <c:pt idx="10">
                  <c:v>161.37865261818465</c:v>
                </c:pt>
                <c:pt idx="11">
                  <c:v>179.23342842545404</c:v>
                </c:pt>
                <c:pt idx="12">
                  <c:v>170.46384803748893</c:v>
                </c:pt>
                <c:pt idx="13">
                  <c:v>188.57094507898864</c:v>
                </c:pt>
                <c:pt idx="14">
                  <c:v>199.68628477875978</c:v>
                </c:pt>
                <c:pt idx="15">
                  <c:v>195.672990420048</c:v>
                </c:pt>
                <c:pt idx="16">
                  <c:v>165.83640315845557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9B-4A44-885E-1B8A8ED57198}"/>
            </c:ext>
          </c:extLst>
        </c:ser>
        <c:ser>
          <c:idx val="5"/>
          <c:order val="5"/>
          <c:tx>
            <c:strRef>
              <c:f>'Losun skipt eftir skuldbind.'!$B$82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skuldbind.'!$D$76:$T$76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skuldbind.'!$D$82:$T$82</c:f>
              <c:numCache>
                <c:formatCode>0</c:formatCode>
                <c:ptCount val="17"/>
                <c:pt idx="0">
                  <c:v>119.43739330616143</c:v>
                </c:pt>
                <c:pt idx="1">
                  <c:v>129.4591322935857</c:v>
                </c:pt>
                <c:pt idx="2">
                  <c:v>150.1365476380019</c:v>
                </c:pt>
                <c:pt idx="3">
                  <c:v>188.79046841169912</c:v>
                </c:pt>
                <c:pt idx="4">
                  <c:v>172.68275584137766</c:v>
                </c:pt>
                <c:pt idx="5">
                  <c:v>194.76400000000001</c:v>
                </c:pt>
                <c:pt idx="6">
                  <c:v>183.428</c:v>
                </c:pt>
                <c:pt idx="7">
                  <c:v>175.14867999999998</c:v>
                </c:pt>
                <c:pt idx="8">
                  <c:v>177.02600000000001</c:v>
                </c:pt>
                <c:pt idx="9">
                  <c:v>187.44652000000002</c:v>
                </c:pt>
                <c:pt idx="10">
                  <c:v>167.55332000000001</c:v>
                </c:pt>
                <c:pt idx="11">
                  <c:v>152.1463984264463</c:v>
                </c:pt>
                <c:pt idx="12">
                  <c:v>149.39019999999999</c:v>
                </c:pt>
                <c:pt idx="13">
                  <c:v>159.285</c:v>
                </c:pt>
                <c:pt idx="14">
                  <c:v>166.61846041329147</c:v>
                </c:pt>
                <c:pt idx="15">
                  <c:v>179.18884</c:v>
                </c:pt>
                <c:pt idx="16">
                  <c:v>169.18080293056639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9B-4A44-885E-1B8A8ED57198}"/>
            </c:ext>
          </c:extLst>
        </c:ser>
        <c:ser>
          <c:idx val="6"/>
          <c:order val="6"/>
          <c:tx>
            <c:strRef>
              <c:f>'Losun skipt eftir skuldbind.'!$B$83</c:f>
              <c:strCache>
                <c:ptCount val="1"/>
                <c:pt idx="0">
                  <c:v>Iðragerjun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skuldbind.'!$D$76:$T$76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skuldbind.'!$D$83:$T$83</c:f>
              <c:numCache>
                <c:formatCode>0</c:formatCode>
                <c:ptCount val="17"/>
                <c:pt idx="0">
                  <c:v>323.71262109144789</c:v>
                </c:pt>
                <c:pt idx="1">
                  <c:v>329.91221865949001</c:v>
                </c:pt>
                <c:pt idx="2">
                  <c:v>334.7032833777194</c:v>
                </c:pt>
                <c:pt idx="3">
                  <c:v>338.07636129523399</c:v>
                </c:pt>
                <c:pt idx="4">
                  <c:v>342.875610384617</c:v>
                </c:pt>
                <c:pt idx="5">
                  <c:v>339.42829475322759</c:v>
                </c:pt>
                <c:pt idx="6">
                  <c:v>338.89928002169518</c:v>
                </c:pt>
                <c:pt idx="7">
                  <c:v>335.53350807236211</c:v>
                </c:pt>
                <c:pt idx="8">
                  <c:v>328.04924816431105</c:v>
                </c:pt>
                <c:pt idx="9">
                  <c:v>348.74110125386301</c:v>
                </c:pt>
                <c:pt idx="10">
                  <c:v>351.50122245088869</c:v>
                </c:pt>
                <c:pt idx="11">
                  <c:v>356.2280459157231</c:v>
                </c:pt>
                <c:pt idx="12">
                  <c:v>348.36687485465859</c:v>
                </c:pt>
                <c:pt idx="13">
                  <c:v>337.52084443574017</c:v>
                </c:pt>
                <c:pt idx="14">
                  <c:v>331.90311774456757</c:v>
                </c:pt>
                <c:pt idx="15">
                  <c:v>327.05089573724507</c:v>
                </c:pt>
                <c:pt idx="16">
                  <c:v>319.4822300187883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9B-4A44-885E-1B8A8ED57198}"/>
            </c:ext>
          </c:extLst>
        </c:ser>
        <c:ser>
          <c:idx val="7"/>
          <c:order val="7"/>
          <c:tx>
            <c:strRef>
              <c:f>'Losun skipt eftir skuldbind.'!$B$84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skuldbind.'!$D$76:$T$76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skuldbind.'!$D$84:$T$84</c:f>
              <c:numCache>
                <c:formatCode>0</c:formatCode>
                <c:ptCount val="17"/>
                <c:pt idx="0">
                  <c:v>238.37827701413335</c:v>
                </c:pt>
                <c:pt idx="1">
                  <c:v>215.64603904986666</c:v>
                </c:pt>
                <c:pt idx="2">
                  <c:v>217.1851163269333</c:v>
                </c:pt>
                <c:pt idx="3">
                  <c:v>210.25526458986667</c:v>
                </c:pt>
                <c:pt idx="4">
                  <c:v>146.46451232533332</c:v>
                </c:pt>
                <c:pt idx="5">
                  <c:v>117.36887795893333</c:v>
                </c:pt>
                <c:pt idx="6">
                  <c:v>107.33036022906666</c:v>
                </c:pt>
                <c:pt idx="7">
                  <c:v>103.46522530133331</c:v>
                </c:pt>
                <c:pt idx="8">
                  <c:v>99.470799313066649</c:v>
                </c:pt>
                <c:pt idx="9">
                  <c:v>118.10783684986664</c:v>
                </c:pt>
                <c:pt idx="10">
                  <c:v>116.85804551733332</c:v>
                </c:pt>
                <c:pt idx="11">
                  <c:v>135.73468398986665</c:v>
                </c:pt>
                <c:pt idx="12">
                  <c:v>139.20779848322667</c:v>
                </c:pt>
                <c:pt idx="13">
                  <c:v>111.13527572351998</c:v>
                </c:pt>
                <c:pt idx="14">
                  <c:v>87.631804858006831</c:v>
                </c:pt>
                <c:pt idx="15">
                  <c:v>63.061979933169695</c:v>
                </c:pt>
                <c:pt idx="16">
                  <c:v>60.238762243733319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9B-4A44-885E-1B8A8ED57198}"/>
            </c:ext>
          </c:extLst>
        </c:ser>
        <c:ser>
          <c:idx val="8"/>
          <c:order val="8"/>
          <c:tx>
            <c:strRef>
              <c:f>'Losun skipt eftir skuldbind.'!$B$85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skuldbind.'!$D$76:$T$76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'Losun skipt eftir skuldbind.'!$D$85:$T$85</c:f>
              <c:numCache>
                <c:formatCode>0</c:formatCode>
                <c:ptCount val="17"/>
                <c:pt idx="0">
                  <c:v>456.55658215329231</c:v>
                </c:pt>
                <c:pt idx="1">
                  <c:v>460.26072080586891</c:v>
                </c:pt>
                <c:pt idx="2">
                  <c:v>483.80513742467247</c:v>
                </c:pt>
                <c:pt idx="3">
                  <c:v>435.86397270010093</c:v>
                </c:pt>
                <c:pt idx="4">
                  <c:v>336.56856159457038</c:v>
                </c:pt>
                <c:pt idx="5">
                  <c:v>292.97108129609842</c:v>
                </c:pt>
                <c:pt idx="6">
                  <c:v>297.90373317466856</c:v>
                </c:pt>
                <c:pt idx="7">
                  <c:v>267.58313705741239</c:v>
                </c:pt>
                <c:pt idx="8">
                  <c:v>255.03563310895879</c:v>
                </c:pt>
                <c:pt idx="9">
                  <c:v>224.62598908008704</c:v>
                </c:pt>
                <c:pt idx="10">
                  <c:v>260.41576117993782</c:v>
                </c:pt>
                <c:pt idx="11">
                  <c:v>245.30120654770781</c:v>
                </c:pt>
                <c:pt idx="12">
                  <c:v>230.93093893824289</c:v>
                </c:pt>
                <c:pt idx="13">
                  <c:v>247.49768239857667</c:v>
                </c:pt>
                <c:pt idx="14">
                  <c:v>254.3899742116696</c:v>
                </c:pt>
                <c:pt idx="15">
                  <c:v>225.05557292939011</c:v>
                </c:pt>
                <c:pt idx="16">
                  <c:v>229.51633090531459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79B-4A44-885E-1B8A8ED57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51641352"/>
        <c:axId val="751641024"/>
      </c:barChart>
      <c:catAx>
        <c:axId val="7516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024"/>
        <c:crosses val="autoZero"/>
        <c:auto val="1"/>
        <c:lblAlgn val="ctr"/>
        <c:lblOffset val="100"/>
        <c:noMultiLvlLbl val="0"/>
      </c:catAx>
      <c:valAx>
        <c:axId val="7516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/>
                  <a:t>Losun gróðrhúsalofttegunda (kt CO</a:t>
                </a:r>
                <a:r>
                  <a:rPr lang="is-IS" sz="1000" baseline="-25000"/>
                  <a:t>2</a:t>
                </a:r>
                <a:r>
                  <a:rPr lang="is-IS" sz="1000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701001690630361E-2"/>
          <c:y val="0.7998900111360866"/>
          <c:w val="0.9141838190910162"/>
          <c:h val="0.17832944980414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/>
              <a:t>Orka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'Losunar skipt eftir geirum'!$B$43:$C$43</c:f>
              <c:strCache>
                <c:ptCount val="2"/>
                <c:pt idx="0">
                  <c:v>Fiskiskip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geirum'!$D$43:$AI$43</c:f>
              <c:numCache>
                <c:formatCode>0</c:formatCode>
                <c:ptCount val="32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614.72284085059744</c:v>
                </c:pt>
                <c:pt idx="24">
                  <c:v>606.24671374501463</c:v>
                </c:pt>
                <c:pt idx="25">
                  <c:v>621.21667747516926</c:v>
                </c:pt>
                <c:pt idx="26">
                  <c:v>518.74680788472494</c:v>
                </c:pt>
                <c:pt idx="27">
                  <c:v>530.38114253534809</c:v>
                </c:pt>
                <c:pt idx="28">
                  <c:v>546.90019133575004</c:v>
                </c:pt>
                <c:pt idx="29">
                  <c:v>518.36234827609735</c:v>
                </c:pt>
                <c:pt idx="30">
                  <c:v>509.4936336131226</c:v>
                </c:pt>
                <c:pt idx="31">
                  <c:v>574.16933056893606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46-470C-8917-4909B2FCCDB9}"/>
            </c:ext>
          </c:extLst>
        </c:ser>
        <c:ser>
          <c:idx val="1"/>
          <c:order val="1"/>
          <c:tx>
            <c:strRef>
              <c:f>'Losunar skipt eftir geirum'!$B$44:$C$44</c:f>
              <c:strCache>
                <c:ptCount val="2"/>
                <c:pt idx="0">
                  <c:v>Vegasamgöngur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geirum'!$D$44:$AI$44</c:f>
              <c:numCache>
                <c:formatCode>0</c:formatCode>
                <c:ptCount val="32"/>
                <c:pt idx="0">
                  <c:v>522.67216235892306</c:v>
                </c:pt>
                <c:pt idx="1">
                  <c:v>540.84714036838454</c:v>
                </c:pt>
                <c:pt idx="2">
                  <c:v>555.10237992158591</c:v>
                </c:pt>
                <c:pt idx="3">
                  <c:v>552.02133723742168</c:v>
                </c:pt>
                <c:pt idx="4">
                  <c:v>559.90110790256438</c:v>
                </c:pt>
                <c:pt idx="5">
                  <c:v>549.71268784437495</c:v>
                </c:pt>
                <c:pt idx="6">
                  <c:v>530.21205534294063</c:v>
                </c:pt>
                <c:pt idx="7">
                  <c:v>561.47178681391438</c:v>
                </c:pt>
                <c:pt idx="8">
                  <c:v>569.81920082179465</c:v>
                </c:pt>
                <c:pt idx="9">
                  <c:v>595.21213045688523</c:v>
                </c:pt>
                <c:pt idx="10">
                  <c:v>606.89225349853052</c:v>
                </c:pt>
                <c:pt idx="11">
                  <c:v>613.38278026726721</c:v>
                </c:pt>
                <c:pt idx="12">
                  <c:v>622.12060543055179</c:v>
                </c:pt>
                <c:pt idx="13">
                  <c:v>700.75212039176427</c:v>
                </c:pt>
                <c:pt idx="14">
                  <c:v>737.08596502208786</c:v>
                </c:pt>
                <c:pt idx="15">
                  <c:v>765.16512641598365</c:v>
                </c:pt>
                <c:pt idx="16">
                  <c:v>873.07325674235312</c:v>
                </c:pt>
                <c:pt idx="17">
                  <c:v>904.62551851602404</c:v>
                </c:pt>
                <c:pt idx="18">
                  <c:v>851.1807586348574</c:v>
                </c:pt>
                <c:pt idx="19">
                  <c:v>851.99480347162512</c:v>
                </c:pt>
                <c:pt idx="20">
                  <c:v>804.84599266242981</c:v>
                </c:pt>
                <c:pt idx="21">
                  <c:v>786.73710073916345</c:v>
                </c:pt>
                <c:pt idx="22">
                  <c:v>781.68466957817077</c:v>
                </c:pt>
                <c:pt idx="23">
                  <c:v>796.29822738776568</c:v>
                </c:pt>
                <c:pt idx="24">
                  <c:v>795.69500341949038</c:v>
                </c:pt>
                <c:pt idx="25">
                  <c:v>818.31019064037753</c:v>
                </c:pt>
                <c:pt idx="26">
                  <c:v>893.16700467623616</c:v>
                </c:pt>
                <c:pt idx="27">
                  <c:v>943.22367586359417</c:v>
                </c:pt>
                <c:pt idx="28">
                  <c:v>969.31950919287794</c:v>
                </c:pt>
                <c:pt idx="29">
                  <c:v>948.83898552619189</c:v>
                </c:pt>
                <c:pt idx="30">
                  <c:v>824.29154059524865</c:v>
                </c:pt>
                <c:pt idx="31">
                  <c:v>857.85522203900985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46-470C-8917-4909B2FCCDB9}"/>
            </c:ext>
          </c:extLst>
        </c:ser>
        <c:ser>
          <c:idx val="2"/>
          <c:order val="2"/>
          <c:tx>
            <c:strRef>
              <c:f>'Losunar skipt eftir geirum'!$B$45:$C$45</c:f>
              <c:strCache>
                <c:ptCount val="2"/>
                <c:pt idx="0">
                  <c:v>Innanlandsflug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geirum'!$D$45:$AI$45</c:f>
              <c:numCache>
                <c:formatCode>0</c:formatCode>
                <c:ptCount val="32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46-470C-8917-4909B2FCCDB9}"/>
            </c:ext>
          </c:extLst>
        </c:ser>
        <c:ser>
          <c:idx val="3"/>
          <c:order val="3"/>
          <c:tx>
            <c:strRef>
              <c:f>'Losunar skipt eftir geirum'!$B$46:$C$46</c:f>
              <c:strCache>
                <c:ptCount val="2"/>
                <c:pt idx="0">
                  <c:v>Strandsiglingar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geirum'!$D$46:$AI$46</c:f>
              <c:numCache>
                <c:formatCode>0</c:formatCode>
                <c:ptCount val="32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27.81676446884132</c:v>
                </c:pt>
                <c:pt idx="27">
                  <c:v>31.643250676769519</c:v>
                </c:pt>
                <c:pt idx="28">
                  <c:v>43.469950045502642</c:v>
                </c:pt>
                <c:pt idx="29">
                  <c:v>53.202633514638372</c:v>
                </c:pt>
                <c:pt idx="30">
                  <c:v>25.153031456029371</c:v>
                </c:pt>
                <c:pt idx="31">
                  <c:v>17.514819576615171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46-470C-8917-4909B2FCCDB9}"/>
            </c:ext>
          </c:extLst>
        </c:ser>
        <c:ser>
          <c:idx val="4"/>
          <c:order val="4"/>
          <c:tx>
            <c:strRef>
              <c:f>'Losunar skipt eftir geirum'!$B$47:$C$47</c:f>
              <c:strCache>
                <c:ptCount val="2"/>
                <c:pt idx="0">
                  <c:v>Vélar og tæki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geirum'!$D$47:$AI$47</c:f>
              <c:numCache>
                <c:formatCode>0</c:formatCode>
                <c:ptCount val="32"/>
                <c:pt idx="0">
                  <c:v>133.53209068826663</c:v>
                </c:pt>
                <c:pt idx="1">
                  <c:v>127.41115206399999</c:v>
                </c:pt>
                <c:pt idx="2">
                  <c:v>118.74128724639999</c:v>
                </c:pt>
                <c:pt idx="3">
                  <c:v>128.19868236373333</c:v>
                </c:pt>
                <c:pt idx="4">
                  <c:v>130.65268302986664</c:v>
                </c:pt>
                <c:pt idx="5">
                  <c:v>164.31257182293331</c:v>
                </c:pt>
                <c:pt idx="6">
                  <c:v>159.34831832639998</c:v>
                </c:pt>
                <c:pt idx="7">
                  <c:v>192.00269968319998</c:v>
                </c:pt>
                <c:pt idx="8">
                  <c:v>194.17192376773332</c:v>
                </c:pt>
                <c:pt idx="9">
                  <c:v>212.83006350293331</c:v>
                </c:pt>
                <c:pt idx="10">
                  <c:v>217.57282410266663</c:v>
                </c:pt>
                <c:pt idx="11">
                  <c:v>212.83709502346662</c:v>
                </c:pt>
                <c:pt idx="12">
                  <c:v>199.31899679813333</c:v>
                </c:pt>
                <c:pt idx="13">
                  <c:v>182.70987737839999</c:v>
                </c:pt>
                <c:pt idx="14">
                  <c:v>219.2634595109333</c:v>
                </c:pt>
                <c:pt idx="15">
                  <c:v>238.37827701413335</c:v>
                </c:pt>
                <c:pt idx="16">
                  <c:v>215.64603904986666</c:v>
                </c:pt>
                <c:pt idx="17">
                  <c:v>217.1851163269333</c:v>
                </c:pt>
                <c:pt idx="18">
                  <c:v>210.25526458986667</c:v>
                </c:pt>
                <c:pt idx="19">
                  <c:v>146.46451232533332</c:v>
                </c:pt>
                <c:pt idx="20">
                  <c:v>117.36887795893333</c:v>
                </c:pt>
                <c:pt idx="21">
                  <c:v>107.33036022906666</c:v>
                </c:pt>
                <c:pt idx="22">
                  <c:v>103.46522530133331</c:v>
                </c:pt>
                <c:pt idx="23">
                  <c:v>99.470799313066649</c:v>
                </c:pt>
                <c:pt idx="24">
                  <c:v>118.10783684986664</c:v>
                </c:pt>
                <c:pt idx="25">
                  <c:v>116.85804551733332</c:v>
                </c:pt>
                <c:pt idx="26">
                  <c:v>135.73468398986665</c:v>
                </c:pt>
                <c:pt idx="27">
                  <c:v>139.20779848322667</c:v>
                </c:pt>
                <c:pt idx="28">
                  <c:v>111.13527572351998</c:v>
                </c:pt>
                <c:pt idx="29">
                  <c:v>87.631804858006831</c:v>
                </c:pt>
                <c:pt idx="30">
                  <c:v>63.061979933169695</c:v>
                </c:pt>
                <c:pt idx="31">
                  <c:v>60.238762243733319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46-470C-8917-4909B2FCCDB9}"/>
            </c:ext>
          </c:extLst>
        </c:ser>
        <c:ser>
          <c:idx val="5"/>
          <c:order val="5"/>
          <c:tx>
            <c:strRef>
              <c:f>'Losunar skipt eftir geirum'!$B$48:$C$48</c:f>
              <c:strCache>
                <c:ptCount val="2"/>
                <c:pt idx="0">
                  <c:v>Eldsneytisbruni vegna iðnaðar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geirum'!$D$48:$AI$48</c:f>
              <c:numCache>
                <c:formatCode>0</c:formatCode>
                <c:ptCount val="32"/>
                <c:pt idx="0">
                  <c:v>238.39458793798337</c:v>
                </c:pt>
                <c:pt idx="1">
                  <c:v>167.18596232138333</c:v>
                </c:pt>
                <c:pt idx="2">
                  <c:v>230.48560684918337</c:v>
                </c:pt>
                <c:pt idx="3">
                  <c:v>249.2380655936667</c:v>
                </c:pt>
                <c:pt idx="4">
                  <c:v>228.68629557215007</c:v>
                </c:pt>
                <c:pt idx="5">
                  <c:v>216.6601557432667</c:v>
                </c:pt>
                <c:pt idx="6">
                  <c:v>263.7709149705334</c:v>
                </c:pt>
                <c:pt idx="7">
                  <c:v>302.06706569540006</c:v>
                </c:pt>
                <c:pt idx="8">
                  <c:v>272.85135355634998</c:v>
                </c:pt>
                <c:pt idx="9">
                  <c:v>280.04937978750007</c:v>
                </c:pt>
                <c:pt idx="10">
                  <c:v>226.19134937348335</c:v>
                </c:pt>
                <c:pt idx="11">
                  <c:v>263.24020750528337</c:v>
                </c:pt>
                <c:pt idx="12">
                  <c:v>279.35964281073336</c:v>
                </c:pt>
                <c:pt idx="13">
                  <c:v>258.02476022561672</c:v>
                </c:pt>
                <c:pt idx="14">
                  <c:v>240.00510560115001</c:v>
                </c:pt>
                <c:pt idx="15">
                  <c:v>185.31704288838336</c:v>
                </c:pt>
                <c:pt idx="16">
                  <c:v>189.49352936345002</c:v>
                </c:pt>
                <c:pt idx="17">
                  <c:v>184.13670165498334</c:v>
                </c:pt>
                <c:pt idx="18">
                  <c:v>160.76606498406667</c:v>
                </c:pt>
                <c:pt idx="19">
                  <c:v>116.87064432215001</c:v>
                </c:pt>
                <c:pt idx="20">
                  <c:v>84.535057498902688</c:v>
                </c:pt>
                <c:pt idx="21">
                  <c:v>98.783186753866673</c:v>
                </c:pt>
                <c:pt idx="22">
                  <c:v>83.695172236997962</c:v>
                </c:pt>
                <c:pt idx="23">
                  <c:v>74.832766313300013</c:v>
                </c:pt>
                <c:pt idx="24">
                  <c:v>31.976232441783335</c:v>
                </c:pt>
                <c:pt idx="25">
                  <c:v>61.870829900216677</c:v>
                </c:pt>
                <c:pt idx="26">
                  <c:v>60.107803967616661</c:v>
                </c:pt>
                <c:pt idx="27">
                  <c:v>31.418146518872085</c:v>
                </c:pt>
                <c:pt idx="28">
                  <c:v>38.001430618728669</c:v>
                </c:pt>
                <c:pt idx="29">
                  <c:v>28.712731195282636</c:v>
                </c:pt>
                <c:pt idx="30">
                  <c:v>31.971420936027759</c:v>
                </c:pt>
                <c:pt idx="31">
                  <c:v>42.126919228566663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46-470C-8917-4909B2FCCDB9}"/>
            </c:ext>
          </c:extLst>
        </c:ser>
        <c:ser>
          <c:idx val="6"/>
          <c:order val="6"/>
          <c:tx>
            <c:strRef>
              <c:f>'Losunar skipt eftir geirum'!$B$49:$C$49</c:f>
              <c:strCache>
                <c:ptCount val="2"/>
                <c:pt idx="0">
                  <c:v>Jarðvarmavirkjanir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geirum'!$D$49:$AI$49</c:f>
              <c:numCache>
                <c:formatCode>0</c:formatCode>
                <c:ptCount val="32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169.18080293056639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546-470C-8917-4909B2FCCDB9}"/>
            </c:ext>
          </c:extLst>
        </c:ser>
        <c:ser>
          <c:idx val="7"/>
          <c:order val="7"/>
          <c:tx>
            <c:strRef>
              <c:f>'Losunar skipt eftir geirum'!$B$50:$C$50</c:f>
              <c:strCache>
                <c:ptCount val="2"/>
                <c:pt idx="0">
                  <c:v>Annað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geirum'!$D$42:$AI$42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geirum'!$D$50:$AI$50</c:f>
              <c:numCache>
                <c:formatCode>0</c:formatCode>
                <c:ptCount val="32"/>
                <c:pt idx="0">
                  <c:v>50.553429814511446</c:v>
                </c:pt>
                <c:pt idx="1">
                  <c:v>48.628350727784209</c:v>
                </c:pt>
                <c:pt idx="2">
                  <c:v>48.331497416741513</c:v>
                </c:pt>
                <c:pt idx="3">
                  <c:v>47.609154371013574</c:v>
                </c:pt>
                <c:pt idx="4">
                  <c:v>45.53095681065588</c:v>
                </c:pt>
                <c:pt idx="5">
                  <c:v>47.491703413624691</c:v>
                </c:pt>
                <c:pt idx="6">
                  <c:v>50.083640607885627</c:v>
                </c:pt>
                <c:pt idx="7">
                  <c:v>35.200492372338886</c:v>
                </c:pt>
                <c:pt idx="8">
                  <c:v>49.644124678259232</c:v>
                </c:pt>
                <c:pt idx="9">
                  <c:v>47.759116450340571</c:v>
                </c:pt>
                <c:pt idx="10">
                  <c:v>40.074399154867479</c:v>
                </c:pt>
                <c:pt idx="11">
                  <c:v>50.873995778824792</c:v>
                </c:pt>
                <c:pt idx="12">
                  <c:v>52.738376883924957</c:v>
                </c:pt>
                <c:pt idx="13">
                  <c:v>29.226578267354853</c:v>
                </c:pt>
                <c:pt idx="14">
                  <c:v>49.245813221905792</c:v>
                </c:pt>
                <c:pt idx="15">
                  <c:v>51.185162431459048</c:v>
                </c:pt>
                <c:pt idx="16">
                  <c:v>49.46939218396119</c:v>
                </c:pt>
                <c:pt idx="17">
                  <c:v>45.78397579895227</c:v>
                </c:pt>
                <c:pt idx="18">
                  <c:v>26.911631188461797</c:v>
                </c:pt>
                <c:pt idx="19">
                  <c:v>23.729737280094014</c:v>
                </c:pt>
                <c:pt idx="20">
                  <c:v>33.32947619616607</c:v>
                </c:pt>
                <c:pt idx="21">
                  <c:v>23.833396817452694</c:v>
                </c:pt>
                <c:pt idx="22">
                  <c:v>17.549269571274181</c:v>
                </c:pt>
                <c:pt idx="23">
                  <c:v>14.603803150891508</c:v>
                </c:pt>
                <c:pt idx="24">
                  <c:v>21.686060123854304</c:v>
                </c:pt>
                <c:pt idx="25">
                  <c:v>13.127671512406778</c:v>
                </c:pt>
                <c:pt idx="26">
                  <c:v>10.778342864536853</c:v>
                </c:pt>
                <c:pt idx="27">
                  <c:v>14.857244513107617</c:v>
                </c:pt>
                <c:pt idx="28">
                  <c:v>11.886602232866608</c:v>
                </c:pt>
                <c:pt idx="29">
                  <c:v>15.645963805089877</c:v>
                </c:pt>
                <c:pt idx="30">
                  <c:v>10.977445927686176</c:v>
                </c:pt>
                <c:pt idx="31">
                  <c:v>12.607012696094671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546-470C-8917-4909B2FCC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37920"/>
        <c:axId val="760244480"/>
      </c:scatterChart>
      <c:valAx>
        <c:axId val="760237920"/>
        <c:scaling>
          <c:orientation val="minMax"/>
          <c:max val="2021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0244480"/>
        <c:crosses val="autoZero"/>
        <c:crossBetween val="midCat"/>
        <c:majorUnit val="1"/>
      </c:valAx>
      <c:valAx>
        <c:axId val="76024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</a:t>
                </a:r>
                <a:r>
                  <a:rPr lang="is-IS" baseline="0"/>
                  <a:t> GHL </a:t>
                </a:r>
                <a:r>
                  <a:rPr lang="is-IS"/>
                  <a:t>(þús. tonn</a:t>
                </a:r>
                <a:r>
                  <a:rPr lang="is-IS" baseline="0"/>
                  <a:t> CO2-íg)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0237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IPPU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'Losunar skipt eftir geirum'!$B$74:$C$74</c:f>
              <c:strCache>
                <c:ptCount val="2"/>
                <c:pt idx="0">
                  <c:v>Steinefnaiðnaður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geirum'!$D$74:$AI$74</c:f>
              <c:numCache>
                <c:formatCode>0.0</c:formatCode>
                <c:ptCount val="32"/>
                <c:pt idx="0">
                  <c:v>52.256339687250005</c:v>
                </c:pt>
                <c:pt idx="1">
                  <c:v>48.627777945875003</c:v>
                </c:pt>
                <c:pt idx="2">
                  <c:v>45.670125973499999</c:v>
                </c:pt>
                <c:pt idx="3">
                  <c:v>39.654677162187504</c:v>
                </c:pt>
                <c:pt idx="4">
                  <c:v>37.353068341499998</c:v>
                </c:pt>
                <c:pt idx="5">
                  <c:v>37.842061164624994</c:v>
                </c:pt>
                <c:pt idx="6">
                  <c:v>41.7556405603125</c:v>
                </c:pt>
                <c:pt idx="7">
                  <c:v>46.519068504062503</c:v>
                </c:pt>
                <c:pt idx="8">
                  <c:v>54.358745967249995</c:v>
                </c:pt>
                <c:pt idx="9">
                  <c:v>61.405246905937496</c:v>
                </c:pt>
                <c:pt idx="10">
                  <c:v>65.449830021950007</c:v>
                </c:pt>
                <c:pt idx="11">
                  <c:v>58.659445362749992</c:v>
                </c:pt>
                <c:pt idx="12">
                  <c:v>39.313677956749999</c:v>
                </c:pt>
                <c:pt idx="13">
                  <c:v>32.975809699750002</c:v>
                </c:pt>
                <c:pt idx="14">
                  <c:v>50.813966560749996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20.143580462280006</c:v>
                </c:pt>
                <c:pt idx="22">
                  <c:v>0.50936247647999999</c:v>
                </c:pt>
                <c:pt idx="23">
                  <c:v>0.55272388644000003</c:v>
                </c:pt>
                <c:pt idx="24">
                  <c:v>0.54749451240000002</c:v>
                </c:pt>
                <c:pt idx="25">
                  <c:v>0.71654013156000007</c:v>
                </c:pt>
                <c:pt idx="26">
                  <c:v>0.77397152472000008</c:v>
                </c:pt>
                <c:pt idx="27">
                  <c:v>0.90232273404000007</c:v>
                </c:pt>
                <c:pt idx="28">
                  <c:v>0.90521219079999993</c:v>
                </c:pt>
                <c:pt idx="29">
                  <c:v>0.95699099012000011</c:v>
                </c:pt>
                <c:pt idx="30">
                  <c:v>0.89499845720000004</c:v>
                </c:pt>
                <c:pt idx="31">
                  <c:v>0.93069417912000008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20-478E-9458-5DE220C8EBE3}"/>
            </c:ext>
          </c:extLst>
        </c:ser>
        <c:ser>
          <c:idx val="1"/>
          <c:order val="1"/>
          <c:tx>
            <c:strRef>
              <c:f>'Losunar skipt eftir geirum'!$B$75:$C$75</c:f>
              <c:strCache>
                <c:ptCount val="2"/>
                <c:pt idx="0">
                  <c:v>Efnaiðnaður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geirum'!$D$75:$AI$75</c:f>
              <c:numCache>
                <c:formatCode>0.0</c:formatCode>
                <c:ptCount val="32"/>
                <c:pt idx="0">
                  <c:v>41.70030188679246</c:v>
                </c:pt>
                <c:pt idx="1">
                  <c:v>40.327981132075472</c:v>
                </c:pt>
                <c:pt idx="2">
                  <c:v>36.028622641509436</c:v>
                </c:pt>
                <c:pt idx="3">
                  <c:v>37.871999999999993</c:v>
                </c:pt>
                <c:pt idx="4">
                  <c:v>38.247415094339615</c:v>
                </c:pt>
                <c:pt idx="5">
                  <c:v>36.495358490566034</c:v>
                </c:pt>
                <c:pt idx="6">
                  <c:v>42.536811320754715</c:v>
                </c:pt>
                <c:pt idx="7">
                  <c:v>35.574018867924522</c:v>
                </c:pt>
                <c:pt idx="8">
                  <c:v>31.03041509433962</c:v>
                </c:pt>
                <c:pt idx="9">
                  <c:v>31.355952830188677</c:v>
                </c:pt>
                <c:pt idx="10">
                  <c:v>16.333707547169812</c:v>
                </c:pt>
                <c:pt idx="11">
                  <c:v>14.297971698113207</c:v>
                </c:pt>
                <c:pt idx="12">
                  <c:v>0.45369811320754716</c:v>
                </c:pt>
                <c:pt idx="13">
                  <c:v>0.47860377358490563</c:v>
                </c:pt>
                <c:pt idx="14">
                  <c:v>0.38885584464161987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20-478E-9458-5DE220C8EBE3}"/>
            </c:ext>
          </c:extLst>
        </c:ser>
        <c:ser>
          <c:idx val="2"/>
          <c:order val="2"/>
          <c:tx>
            <c:strRef>
              <c:f>'Losunar skipt eftir geirum'!$B$76:$C$76</c:f>
              <c:strCache>
                <c:ptCount val="2"/>
                <c:pt idx="0">
                  <c:v>Málmiðnaður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geirum'!$D$76:$AI$76</c:f>
              <c:numCache>
                <c:formatCode>0.0</c:formatCode>
                <c:ptCount val="32"/>
                <c:pt idx="0">
                  <c:v>794.58119447747265</c:v>
                </c:pt>
                <c:pt idx="1">
                  <c:v>688.07923022000966</c:v>
                </c:pt>
                <c:pt idx="2">
                  <c:v>489.66847435513682</c:v>
                </c:pt>
                <c:pt idx="3">
                  <c:v>459.50961369371612</c:v>
                </c:pt>
                <c:pt idx="4">
                  <c:v>430.72875686865677</c:v>
                </c:pt>
                <c:pt idx="5">
                  <c:v>462.30785850202312</c:v>
                </c:pt>
                <c:pt idx="6">
                  <c:v>422.16162719994418</c:v>
                </c:pt>
                <c:pt idx="7">
                  <c:v>537.30110138666009</c:v>
                </c:pt>
                <c:pt idx="8">
                  <c:v>660.59285184619739</c:v>
                </c:pt>
                <c:pt idx="9">
                  <c:v>795.76141847002714</c:v>
                </c:pt>
                <c:pt idx="10">
                  <c:v>853.39571924722168</c:v>
                </c:pt>
                <c:pt idx="11">
                  <c:v>865.6921344775684</c:v>
                </c:pt>
                <c:pt idx="12">
                  <c:v>882.04805930847249</c:v>
                </c:pt>
                <c:pt idx="13">
                  <c:v>876.0428024706639</c:v>
                </c:pt>
                <c:pt idx="14">
                  <c:v>858.75293429461976</c:v>
                </c:pt>
                <c:pt idx="15">
                  <c:v>824.7514101734871</c:v>
                </c:pt>
                <c:pt idx="16">
                  <c:v>1251.2914867936504</c:v>
                </c:pt>
                <c:pt idx="17">
                  <c:v>1392.3341574015813</c:v>
                </c:pt>
                <c:pt idx="18">
                  <c:v>1908.7315185450534</c:v>
                </c:pt>
                <c:pt idx="19">
                  <c:v>1746.7607356736657</c:v>
                </c:pt>
                <c:pt idx="20">
                  <c:v>1764.4829707136719</c:v>
                </c:pt>
                <c:pt idx="21">
                  <c:v>1661.72621531706</c:v>
                </c:pt>
                <c:pt idx="22">
                  <c:v>1742.171426321283</c:v>
                </c:pt>
                <c:pt idx="23">
                  <c:v>1762.9792010832616</c:v>
                </c:pt>
                <c:pt idx="24">
                  <c:v>1740.8309344862682</c:v>
                </c:pt>
                <c:pt idx="25">
                  <c:v>1797.3637211242615</c:v>
                </c:pt>
                <c:pt idx="26">
                  <c:v>1763.2073872723658</c:v>
                </c:pt>
                <c:pt idx="27">
                  <c:v>1817.3809401828491</c:v>
                </c:pt>
                <c:pt idx="28">
                  <c:v>1838.3118761566768</c:v>
                </c:pt>
                <c:pt idx="29">
                  <c:v>1795.6410762605897</c:v>
                </c:pt>
                <c:pt idx="30">
                  <c:v>1765.9151388076343</c:v>
                </c:pt>
                <c:pt idx="31">
                  <c:v>1837.1144351729067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20-478E-9458-5DE220C8EBE3}"/>
            </c:ext>
          </c:extLst>
        </c:ser>
        <c:ser>
          <c:idx val="3"/>
          <c:order val="3"/>
          <c:tx>
            <c:strRef>
              <c:f>'Losunar skipt eftir geirum'!$B$77:$C$77</c:f>
              <c:strCache>
                <c:ptCount val="2"/>
                <c:pt idx="0">
                  <c:v>Leysiefni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geirum'!$D$77:$AI$77</c:f>
              <c:numCache>
                <c:formatCode>0.0</c:formatCode>
                <c:ptCount val="32"/>
                <c:pt idx="0">
                  <c:v>7.1263183744630636</c:v>
                </c:pt>
                <c:pt idx="1">
                  <c:v>6.982608198599169</c:v>
                </c:pt>
                <c:pt idx="2">
                  <c:v>7.1366471928265263</c:v>
                </c:pt>
                <c:pt idx="3">
                  <c:v>7.386769379116326</c:v>
                </c:pt>
                <c:pt idx="4">
                  <c:v>7.3078311844799266</c:v>
                </c:pt>
                <c:pt idx="5">
                  <c:v>7.826155548914727</c:v>
                </c:pt>
                <c:pt idx="6">
                  <c:v>7.7839605157267266</c:v>
                </c:pt>
                <c:pt idx="7">
                  <c:v>7.669644848288625</c:v>
                </c:pt>
                <c:pt idx="8">
                  <c:v>7.8129751629775264</c:v>
                </c:pt>
                <c:pt idx="9">
                  <c:v>7.3675180865270917</c:v>
                </c:pt>
                <c:pt idx="10">
                  <c:v>7.7437558403539963</c:v>
                </c:pt>
                <c:pt idx="11">
                  <c:v>6.8539953168162313</c:v>
                </c:pt>
                <c:pt idx="12">
                  <c:v>7.0963426869029238</c:v>
                </c:pt>
                <c:pt idx="13">
                  <c:v>6.767246049559466</c:v>
                </c:pt>
                <c:pt idx="14">
                  <c:v>7.5516398351027094</c:v>
                </c:pt>
                <c:pt idx="15">
                  <c:v>7.2728992330222928</c:v>
                </c:pt>
                <c:pt idx="16">
                  <c:v>8.047265533467721</c:v>
                </c:pt>
                <c:pt idx="17">
                  <c:v>7.578608048892673</c:v>
                </c:pt>
                <c:pt idx="18">
                  <c:v>6.8392023454908681</c:v>
                </c:pt>
                <c:pt idx="19">
                  <c:v>5.3767014055515308</c:v>
                </c:pt>
                <c:pt idx="20">
                  <c:v>5.5923028038612923</c:v>
                </c:pt>
                <c:pt idx="21">
                  <c:v>5.8164861379362325</c:v>
                </c:pt>
                <c:pt idx="22">
                  <c:v>5.7692208811347028</c:v>
                </c:pt>
                <c:pt idx="23">
                  <c:v>5.7161278640190947</c:v>
                </c:pt>
                <c:pt idx="24">
                  <c:v>5.8036740606779409</c:v>
                </c:pt>
                <c:pt idx="25">
                  <c:v>6.1392510380671848</c:v>
                </c:pt>
                <c:pt idx="26">
                  <c:v>6.2185671378950325</c:v>
                </c:pt>
                <c:pt idx="27">
                  <c:v>6.0274412136899986</c:v>
                </c:pt>
                <c:pt idx="28">
                  <c:v>6.6693340518133546</c:v>
                </c:pt>
                <c:pt idx="29">
                  <c:v>6.0444345386728635</c:v>
                </c:pt>
                <c:pt idx="30">
                  <c:v>6.2239063470634406</c:v>
                </c:pt>
                <c:pt idx="31">
                  <c:v>6.5351965094950391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20-478E-9458-5DE220C8EBE3}"/>
            </c:ext>
          </c:extLst>
        </c:ser>
        <c:ser>
          <c:idx val="4"/>
          <c:order val="4"/>
          <c:tx>
            <c:strRef>
              <c:f>'Losunar skipt eftir geirum'!$B$78:$C$78</c:f>
              <c:strCache>
                <c:ptCount val="2"/>
                <c:pt idx="0">
                  <c:v>F-gös (m.a. kælimiðlar)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geirum'!$D$78:$AI$78</c:f>
              <c:numCache>
                <c:formatCode>0.0</c:formatCode>
                <c:ptCount val="32"/>
                <c:pt idx="0">
                  <c:v>0.31286055631751702</c:v>
                </c:pt>
                <c:pt idx="1">
                  <c:v>0.630498452993702</c:v>
                </c:pt>
                <c:pt idx="2">
                  <c:v>0.63868399341979776</c:v>
                </c:pt>
                <c:pt idx="3">
                  <c:v>1.4350404908738823</c:v>
                </c:pt>
                <c:pt idx="4">
                  <c:v>1.8476161648824876</c:v>
                </c:pt>
                <c:pt idx="5">
                  <c:v>3.1449162755565356</c:v>
                </c:pt>
                <c:pt idx="6">
                  <c:v>10.084490509969779</c:v>
                </c:pt>
                <c:pt idx="7">
                  <c:v>16.135464529371497</c:v>
                </c:pt>
                <c:pt idx="8">
                  <c:v>25.465435195129544</c:v>
                </c:pt>
                <c:pt idx="9">
                  <c:v>36.999863808832522</c:v>
                </c:pt>
                <c:pt idx="10">
                  <c:v>42.990351357408983</c:v>
                </c:pt>
                <c:pt idx="11">
                  <c:v>39.828762445767886</c:v>
                </c:pt>
                <c:pt idx="12">
                  <c:v>44.656719902311828</c:v>
                </c:pt>
                <c:pt idx="13">
                  <c:v>45.141617249064133</c:v>
                </c:pt>
                <c:pt idx="14">
                  <c:v>52.17653143548462</c:v>
                </c:pt>
                <c:pt idx="15">
                  <c:v>57.240469566094809</c:v>
                </c:pt>
                <c:pt idx="16">
                  <c:v>66.311041274602601</c:v>
                </c:pt>
                <c:pt idx="17">
                  <c:v>66.985140359962386</c:v>
                </c:pt>
                <c:pt idx="18">
                  <c:v>68.573839074618689</c:v>
                </c:pt>
                <c:pt idx="19">
                  <c:v>81.825140538339951</c:v>
                </c:pt>
                <c:pt idx="20">
                  <c:v>109.92044665303493</c:v>
                </c:pt>
                <c:pt idx="21">
                  <c:v>134.72753715860691</c:v>
                </c:pt>
                <c:pt idx="22">
                  <c:v>140.16573433239918</c:v>
                </c:pt>
                <c:pt idx="23">
                  <c:v>170.54391585235194</c:v>
                </c:pt>
                <c:pt idx="24">
                  <c:v>168.56661067078227</c:v>
                </c:pt>
                <c:pt idx="25">
                  <c:v>161.37865261818465</c:v>
                </c:pt>
                <c:pt idx="26">
                  <c:v>179.23342842545404</c:v>
                </c:pt>
                <c:pt idx="27">
                  <c:v>170.46384803748893</c:v>
                </c:pt>
                <c:pt idx="28">
                  <c:v>188.57094507898864</c:v>
                </c:pt>
                <c:pt idx="29">
                  <c:v>199.68628477875978</c:v>
                </c:pt>
                <c:pt idx="30">
                  <c:v>195.672990420048</c:v>
                </c:pt>
                <c:pt idx="31">
                  <c:v>165.83640315845557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20-478E-9458-5DE220C8EBE3}"/>
            </c:ext>
          </c:extLst>
        </c:ser>
        <c:ser>
          <c:idx val="5"/>
          <c:order val="5"/>
          <c:tx>
            <c:strRef>
              <c:f>'Losunar skipt eftir geirum'!$B$79:$C$79</c:f>
              <c:strCache>
                <c:ptCount val="2"/>
                <c:pt idx="0">
                  <c:v>Efnanotkun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geirum'!$D$79:$AI$79</c:f>
              <c:numCache>
                <c:formatCode>0.0</c:formatCode>
                <c:ptCount val="32"/>
                <c:pt idx="0">
                  <c:v>6.6052635682669996</c:v>
                </c:pt>
                <c:pt idx="1">
                  <c:v>6.2650444313969995</c:v>
                </c:pt>
                <c:pt idx="2">
                  <c:v>5.7837727449539997</c:v>
                </c:pt>
                <c:pt idx="3">
                  <c:v>5.7038077806749996</c:v>
                </c:pt>
                <c:pt idx="4">
                  <c:v>5.3195578454719996</c:v>
                </c:pt>
                <c:pt idx="5">
                  <c:v>5.3245268336829996</c:v>
                </c:pt>
                <c:pt idx="6">
                  <c:v>5.7055696092599995</c:v>
                </c:pt>
                <c:pt idx="7">
                  <c:v>5.7274053867549997</c:v>
                </c:pt>
                <c:pt idx="8">
                  <c:v>5.8605751059709998</c:v>
                </c:pt>
                <c:pt idx="9">
                  <c:v>6.0154671173310001</c:v>
                </c:pt>
                <c:pt idx="10">
                  <c:v>5.7995083155690006</c:v>
                </c:pt>
                <c:pt idx="11">
                  <c:v>5.5828736448829996</c:v>
                </c:pt>
                <c:pt idx="12">
                  <c:v>5.2973593254139999</c:v>
                </c:pt>
                <c:pt idx="13">
                  <c:v>5.2616244893899999</c:v>
                </c:pt>
                <c:pt idx="14">
                  <c:v>5.0307382770269999</c:v>
                </c:pt>
                <c:pt idx="15">
                  <c:v>6.1246824699849993</c:v>
                </c:pt>
                <c:pt idx="16">
                  <c:v>6.4596269223980007</c:v>
                </c:pt>
                <c:pt idx="17">
                  <c:v>7.172512325564</c:v>
                </c:pt>
                <c:pt idx="18">
                  <c:v>6.8067763299529993</c:v>
                </c:pt>
                <c:pt idx="19">
                  <c:v>6.3874402700030002</c:v>
                </c:pt>
                <c:pt idx="20">
                  <c:v>8.3217399580740015</c:v>
                </c:pt>
                <c:pt idx="21">
                  <c:v>6.7544474163150001</c:v>
                </c:pt>
                <c:pt idx="22">
                  <c:v>9.0474999291190006</c:v>
                </c:pt>
                <c:pt idx="23">
                  <c:v>6.4556314598206663</c:v>
                </c:pt>
                <c:pt idx="24">
                  <c:v>5.3544411644529992</c:v>
                </c:pt>
                <c:pt idx="25">
                  <c:v>4.5728912168524998</c:v>
                </c:pt>
                <c:pt idx="26">
                  <c:v>3.771623460946</c:v>
                </c:pt>
                <c:pt idx="27">
                  <c:v>5.0212922703349996</c:v>
                </c:pt>
                <c:pt idx="28">
                  <c:v>6.7070325702589999</c:v>
                </c:pt>
                <c:pt idx="29">
                  <c:v>4.8896173567999996</c:v>
                </c:pt>
                <c:pt idx="30">
                  <c:v>5.8203415171399993</c:v>
                </c:pt>
                <c:pt idx="31">
                  <c:v>5.5984521371149993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320-478E-9458-5DE220C8E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50056"/>
        <c:axId val="760254976"/>
      </c:scatterChart>
      <c:valAx>
        <c:axId val="760250056"/>
        <c:scaling>
          <c:orientation val="minMax"/>
          <c:max val="2021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0254976"/>
        <c:crosses val="autoZero"/>
        <c:crossBetween val="midCat"/>
        <c:majorUnit val="1"/>
        <c:minorUnit val="1"/>
      </c:valAx>
      <c:valAx>
        <c:axId val="76025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Losun GHL (þús. tonn CO2-íg)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0250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IPPU (án málmiðnaðar)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'Losunar skipt eftir geirum'!$B$74:$C$74</c:f>
              <c:strCache>
                <c:ptCount val="2"/>
                <c:pt idx="0">
                  <c:v>Steinefnaiðnaður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geirum'!$D$74:$AI$74</c:f>
              <c:numCache>
                <c:formatCode>0.0</c:formatCode>
                <c:ptCount val="32"/>
                <c:pt idx="0">
                  <c:v>52.256339687250005</c:v>
                </c:pt>
                <c:pt idx="1">
                  <c:v>48.627777945875003</c:v>
                </c:pt>
                <c:pt idx="2">
                  <c:v>45.670125973499999</c:v>
                </c:pt>
                <c:pt idx="3">
                  <c:v>39.654677162187504</c:v>
                </c:pt>
                <c:pt idx="4">
                  <c:v>37.353068341499998</c:v>
                </c:pt>
                <c:pt idx="5">
                  <c:v>37.842061164624994</c:v>
                </c:pt>
                <c:pt idx="6">
                  <c:v>41.7556405603125</c:v>
                </c:pt>
                <c:pt idx="7">
                  <c:v>46.519068504062503</c:v>
                </c:pt>
                <c:pt idx="8">
                  <c:v>54.358745967249995</c:v>
                </c:pt>
                <c:pt idx="9">
                  <c:v>61.405246905937496</c:v>
                </c:pt>
                <c:pt idx="10">
                  <c:v>65.449830021950007</c:v>
                </c:pt>
                <c:pt idx="11">
                  <c:v>58.659445362749992</c:v>
                </c:pt>
                <c:pt idx="12">
                  <c:v>39.313677956749999</c:v>
                </c:pt>
                <c:pt idx="13">
                  <c:v>32.975809699750002</c:v>
                </c:pt>
                <c:pt idx="14">
                  <c:v>50.813966560749996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20.143580462280006</c:v>
                </c:pt>
                <c:pt idx="22">
                  <c:v>0.50936247647999999</c:v>
                </c:pt>
                <c:pt idx="23">
                  <c:v>0.55272388644000003</c:v>
                </c:pt>
                <c:pt idx="24">
                  <c:v>0.54749451240000002</c:v>
                </c:pt>
                <c:pt idx="25">
                  <c:v>0.71654013156000007</c:v>
                </c:pt>
                <c:pt idx="26">
                  <c:v>0.77397152472000008</c:v>
                </c:pt>
                <c:pt idx="27">
                  <c:v>0.90232273404000007</c:v>
                </c:pt>
                <c:pt idx="28">
                  <c:v>0.90521219079999993</c:v>
                </c:pt>
                <c:pt idx="29">
                  <c:v>0.95699099012000011</c:v>
                </c:pt>
                <c:pt idx="30">
                  <c:v>0.89499845720000004</c:v>
                </c:pt>
                <c:pt idx="31">
                  <c:v>0.93069417912000008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63-482F-BDBF-BA12FB0FB3AD}"/>
            </c:ext>
          </c:extLst>
        </c:ser>
        <c:ser>
          <c:idx val="1"/>
          <c:order val="1"/>
          <c:tx>
            <c:strRef>
              <c:f>'Losunar skipt eftir geirum'!$B$75:$C$75</c:f>
              <c:strCache>
                <c:ptCount val="2"/>
                <c:pt idx="0">
                  <c:v>Efnaiðnaður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geirum'!$D$75:$AI$75</c:f>
              <c:numCache>
                <c:formatCode>0.0</c:formatCode>
                <c:ptCount val="32"/>
                <c:pt idx="0">
                  <c:v>41.70030188679246</c:v>
                </c:pt>
                <c:pt idx="1">
                  <c:v>40.327981132075472</c:v>
                </c:pt>
                <c:pt idx="2">
                  <c:v>36.028622641509436</c:v>
                </c:pt>
                <c:pt idx="3">
                  <c:v>37.871999999999993</c:v>
                </c:pt>
                <c:pt idx="4">
                  <c:v>38.247415094339615</c:v>
                </c:pt>
                <c:pt idx="5">
                  <c:v>36.495358490566034</c:v>
                </c:pt>
                <c:pt idx="6">
                  <c:v>42.536811320754715</c:v>
                </c:pt>
                <c:pt idx="7">
                  <c:v>35.574018867924522</c:v>
                </c:pt>
                <c:pt idx="8">
                  <c:v>31.03041509433962</c:v>
                </c:pt>
                <c:pt idx="9">
                  <c:v>31.355952830188677</c:v>
                </c:pt>
                <c:pt idx="10">
                  <c:v>16.333707547169812</c:v>
                </c:pt>
                <c:pt idx="11">
                  <c:v>14.297971698113207</c:v>
                </c:pt>
                <c:pt idx="12">
                  <c:v>0.45369811320754716</c:v>
                </c:pt>
                <c:pt idx="13">
                  <c:v>0.47860377358490563</c:v>
                </c:pt>
                <c:pt idx="14">
                  <c:v>0.38885584464161987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63-482F-BDBF-BA12FB0FB3AD}"/>
            </c:ext>
          </c:extLst>
        </c:ser>
        <c:ser>
          <c:idx val="3"/>
          <c:order val="2"/>
          <c:tx>
            <c:strRef>
              <c:f>'Losunar skipt eftir geirum'!$B$77:$C$77</c:f>
              <c:strCache>
                <c:ptCount val="2"/>
                <c:pt idx="0">
                  <c:v>Leysiefni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geirum'!$D$77:$AI$77</c:f>
              <c:numCache>
                <c:formatCode>0.0</c:formatCode>
                <c:ptCount val="32"/>
                <c:pt idx="0">
                  <c:v>7.1263183744630636</c:v>
                </c:pt>
                <c:pt idx="1">
                  <c:v>6.982608198599169</c:v>
                </c:pt>
                <c:pt idx="2">
                  <c:v>7.1366471928265263</c:v>
                </c:pt>
                <c:pt idx="3">
                  <c:v>7.386769379116326</c:v>
                </c:pt>
                <c:pt idx="4">
                  <c:v>7.3078311844799266</c:v>
                </c:pt>
                <c:pt idx="5">
                  <c:v>7.826155548914727</c:v>
                </c:pt>
                <c:pt idx="6">
                  <c:v>7.7839605157267266</c:v>
                </c:pt>
                <c:pt idx="7">
                  <c:v>7.669644848288625</c:v>
                </c:pt>
                <c:pt idx="8">
                  <c:v>7.8129751629775264</c:v>
                </c:pt>
                <c:pt idx="9">
                  <c:v>7.3675180865270917</c:v>
                </c:pt>
                <c:pt idx="10">
                  <c:v>7.7437558403539963</c:v>
                </c:pt>
                <c:pt idx="11">
                  <c:v>6.8539953168162313</c:v>
                </c:pt>
                <c:pt idx="12">
                  <c:v>7.0963426869029238</c:v>
                </c:pt>
                <c:pt idx="13">
                  <c:v>6.767246049559466</c:v>
                </c:pt>
                <c:pt idx="14">
                  <c:v>7.5516398351027094</c:v>
                </c:pt>
                <c:pt idx="15">
                  <c:v>7.2728992330222928</c:v>
                </c:pt>
                <c:pt idx="16">
                  <c:v>8.047265533467721</c:v>
                </c:pt>
                <c:pt idx="17">
                  <c:v>7.578608048892673</c:v>
                </c:pt>
                <c:pt idx="18">
                  <c:v>6.8392023454908681</c:v>
                </c:pt>
                <c:pt idx="19">
                  <c:v>5.3767014055515308</c:v>
                </c:pt>
                <c:pt idx="20">
                  <c:v>5.5923028038612923</c:v>
                </c:pt>
                <c:pt idx="21">
                  <c:v>5.8164861379362325</c:v>
                </c:pt>
                <c:pt idx="22">
                  <c:v>5.7692208811347028</c:v>
                </c:pt>
                <c:pt idx="23">
                  <c:v>5.7161278640190947</c:v>
                </c:pt>
                <c:pt idx="24">
                  <c:v>5.8036740606779409</c:v>
                </c:pt>
                <c:pt idx="25">
                  <c:v>6.1392510380671848</c:v>
                </c:pt>
                <c:pt idx="26">
                  <c:v>6.2185671378950325</c:v>
                </c:pt>
                <c:pt idx="27">
                  <c:v>6.0274412136899986</c:v>
                </c:pt>
                <c:pt idx="28">
                  <c:v>6.6693340518133546</c:v>
                </c:pt>
                <c:pt idx="29">
                  <c:v>6.0444345386728635</c:v>
                </c:pt>
                <c:pt idx="30">
                  <c:v>6.2239063470634406</c:v>
                </c:pt>
                <c:pt idx="31">
                  <c:v>6.5351965094950391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63-482F-BDBF-BA12FB0FB3AD}"/>
            </c:ext>
          </c:extLst>
        </c:ser>
        <c:ser>
          <c:idx val="4"/>
          <c:order val="3"/>
          <c:tx>
            <c:strRef>
              <c:f>'Losunar skipt eftir geirum'!$B$78:$C$78</c:f>
              <c:strCache>
                <c:ptCount val="2"/>
                <c:pt idx="0">
                  <c:v>F-gös (m.a. kælimiðlar)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geirum'!$D$78:$AI$78</c:f>
              <c:numCache>
                <c:formatCode>0.0</c:formatCode>
                <c:ptCount val="32"/>
                <c:pt idx="0">
                  <c:v>0.31286055631751702</c:v>
                </c:pt>
                <c:pt idx="1">
                  <c:v>0.630498452993702</c:v>
                </c:pt>
                <c:pt idx="2">
                  <c:v>0.63868399341979776</c:v>
                </c:pt>
                <c:pt idx="3">
                  <c:v>1.4350404908738823</c:v>
                </c:pt>
                <c:pt idx="4">
                  <c:v>1.8476161648824876</c:v>
                </c:pt>
                <c:pt idx="5">
                  <c:v>3.1449162755565356</c:v>
                </c:pt>
                <c:pt idx="6">
                  <c:v>10.084490509969779</c:v>
                </c:pt>
                <c:pt idx="7">
                  <c:v>16.135464529371497</c:v>
                </c:pt>
                <c:pt idx="8">
                  <c:v>25.465435195129544</c:v>
                </c:pt>
                <c:pt idx="9">
                  <c:v>36.999863808832522</c:v>
                </c:pt>
                <c:pt idx="10">
                  <c:v>42.990351357408983</c:v>
                </c:pt>
                <c:pt idx="11">
                  <c:v>39.828762445767886</c:v>
                </c:pt>
                <c:pt idx="12">
                  <c:v>44.656719902311828</c:v>
                </c:pt>
                <c:pt idx="13">
                  <c:v>45.141617249064133</c:v>
                </c:pt>
                <c:pt idx="14">
                  <c:v>52.17653143548462</c:v>
                </c:pt>
                <c:pt idx="15">
                  <c:v>57.240469566094809</c:v>
                </c:pt>
                <c:pt idx="16">
                  <c:v>66.311041274602601</c:v>
                </c:pt>
                <c:pt idx="17">
                  <c:v>66.985140359962386</c:v>
                </c:pt>
                <c:pt idx="18">
                  <c:v>68.573839074618689</c:v>
                </c:pt>
                <c:pt idx="19">
                  <c:v>81.825140538339951</c:v>
                </c:pt>
                <c:pt idx="20">
                  <c:v>109.92044665303493</c:v>
                </c:pt>
                <c:pt idx="21">
                  <c:v>134.72753715860691</c:v>
                </c:pt>
                <c:pt idx="22">
                  <c:v>140.16573433239918</c:v>
                </c:pt>
                <c:pt idx="23">
                  <c:v>170.54391585235194</c:v>
                </c:pt>
                <c:pt idx="24">
                  <c:v>168.56661067078227</c:v>
                </c:pt>
                <c:pt idx="25">
                  <c:v>161.37865261818465</c:v>
                </c:pt>
                <c:pt idx="26">
                  <c:v>179.23342842545404</c:v>
                </c:pt>
                <c:pt idx="27">
                  <c:v>170.46384803748893</c:v>
                </c:pt>
                <c:pt idx="28">
                  <c:v>188.57094507898864</c:v>
                </c:pt>
                <c:pt idx="29">
                  <c:v>199.68628477875978</c:v>
                </c:pt>
                <c:pt idx="30">
                  <c:v>195.672990420048</c:v>
                </c:pt>
                <c:pt idx="31">
                  <c:v>165.83640315845557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63-482F-BDBF-BA12FB0FB3AD}"/>
            </c:ext>
          </c:extLst>
        </c:ser>
        <c:ser>
          <c:idx val="5"/>
          <c:order val="4"/>
          <c:tx>
            <c:strRef>
              <c:f>'Losunar skipt eftir geirum'!$B$79:$C$79</c:f>
              <c:strCache>
                <c:ptCount val="2"/>
                <c:pt idx="0">
                  <c:v>Efnanotkun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geirum'!$D$79:$AI$79</c:f>
              <c:numCache>
                <c:formatCode>0.0</c:formatCode>
                <c:ptCount val="32"/>
                <c:pt idx="0">
                  <c:v>6.6052635682669996</c:v>
                </c:pt>
                <c:pt idx="1">
                  <c:v>6.2650444313969995</c:v>
                </c:pt>
                <c:pt idx="2">
                  <c:v>5.7837727449539997</c:v>
                </c:pt>
                <c:pt idx="3">
                  <c:v>5.7038077806749996</c:v>
                </c:pt>
                <c:pt idx="4">
                  <c:v>5.3195578454719996</c:v>
                </c:pt>
                <c:pt idx="5">
                  <c:v>5.3245268336829996</c:v>
                </c:pt>
                <c:pt idx="6">
                  <c:v>5.7055696092599995</c:v>
                </c:pt>
                <c:pt idx="7">
                  <c:v>5.7274053867549997</c:v>
                </c:pt>
                <c:pt idx="8">
                  <c:v>5.8605751059709998</c:v>
                </c:pt>
                <c:pt idx="9">
                  <c:v>6.0154671173310001</c:v>
                </c:pt>
                <c:pt idx="10">
                  <c:v>5.7995083155690006</c:v>
                </c:pt>
                <c:pt idx="11">
                  <c:v>5.5828736448829996</c:v>
                </c:pt>
                <c:pt idx="12">
                  <c:v>5.2973593254139999</c:v>
                </c:pt>
                <c:pt idx="13">
                  <c:v>5.2616244893899999</c:v>
                </c:pt>
                <c:pt idx="14">
                  <c:v>5.0307382770269999</c:v>
                </c:pt>
                <c:pt idx="15">
                  <c:v>6.1246824699849993</c:v>
                </c:pt>
                <c:pt idx="16">
                  <c:v>6.4596269223980007</c:v>
                </c:pt>
                <c:pt idx="17">
                  <c:v>7.172512325564</c:v>
                </c:pt>
                <c:pt idx="18">
                  <c:v>6.8067763299529993</c:v>
                </c:pt>
                <c:pt idx="19">
                  <c:v>6.3874402700030002</c:v>
                </c:pt>
                <c:pt idx="20">
                  <c:v>8.3217399580740015</c:v>
                </c:pt>
                <c:pt idx="21">
                  <c:v>6.7544474163150001</c:v>
                </c:pt>
                <c:pt idx="22">
                  <c:v>9.0474999291190006</c:v>
                </c:pt>
                <c:pt idx="23">
                  <c:v>6.4556314598206663</c:v>
                </c:pt>
                <c:pt idx="24">
                  <c:v>5.3544411644529992</c:v>
                </c:pt>
                <c:pt idx="25">
                  <c:v>4.5728912168524998</c:v>
                </c:pt>
                <c:pt idx="26">
                  <c:v>3.771623460946</c:v>
                </c:pt>
                <c:pt idx="27">
                  <c:v>5.0212922703349996</c:v>
                </c:pt>
                <c:pt idx="28">
                  <c:v>6.7070325702589999</c:v>
                </c:pt>
                <c:pt idx="29">
                  <c:v>4.8896173567999996</c:v>
                </c:pt>
                <c:pt idx="30">
                  <c:v>5.8203415171399993</c:v>
                </c:pt>
                <c:pt idx="31">
                  <c:v>5.5984521371149993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63-482F-BDBF-BA12FB0FB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50056"/>
        <c:axId val="760254976"/>
      </c:scatterChart>
      <c:valAx>
        <c:axId val="760250056"/>
        <c:scaling>
          <c:orientation val="minMax"/>
          <c:max val="2021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0254976"/>
        <c:crosses val="autoZero"/>
        <c:crossBetween val="midCat"/>
        <c:majorUnit val="1"/>
        <c:minorUnit val="1"/>
      </c:valAx>
      <c:valAx>
        <c:axId val="76025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Losun GHL (þús. tonn CO2-íg)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0250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Emissions (without LULUCF)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'Losunar skipt eftir geirum'!$B$15</c:f>
              <c:strCache>
                <c:ptCount val="1"/>
                <c:pt idx="0">
                  <c:v>Orka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geirum'!$D$14:$AI$14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geirum'!$D$15:$AI$15</c:f>
              <c:numCache>
                <c:formatCode>0</c:formatCode>
                <c:ptCount val="32"/>
                <c:pt idx="0">
                  <c:v>1833.6627390403448</c:v>
                </c:pt>
                <c:pt idx="1">
                  <c:v>1748.0945853169731</c:v>
                </c:pt>
                <c:pt idx="2">
                  <c:v>1891.6139090286567</c:v>
                </c:pt>
                <c:pt idx="3">
                  <c:v>1996.4426283656835</c:v>
                </c:pt>
                <c:pt idx="4">
                  <c:v>1945.2275473163043</c:v>
                </c:pt>
                <c:pt idx="5">
                  <c:v>2049.9897720556546</c:v>
                </c:pt>
                <c:pt idx="6">
                  <c:v>2105.3260995707592</c:v>
                </c:pt>
                <c:pt idx="7">
                  <c:v>2145.3824076690735</c:v>
                </c:pt>
                <c:pt idx="8">
                  <c:v>2138.8815801079472</c:v>
                </c:pt>
                <c:pt idx="9">
                  <c:v>2195.2856760693603</c:v>
                </c:pt>
                <c:pt idx="10">
                  <c:v>2177.6449921198036</c:v>
                </c:pt>
                <c:pt idx="11">
                  <c:v>2066.3226584659074</c:v>
                </c:pt>
                <c:pt idx="12">
                  <c:v>2176.0721408827953</c:v>
                </c:pt>
                <c:pt idx="13">
                  <c:v>2165.1719407012629</c:v>
                </c:pt>
                <c:pt idx="14">
                  <c:v>2264.012437798408</c:v>
                </c:pt>
                <c:pt idx="15">
                  <c:v>2150.567089686539</c:v>
                </c:pt>
                <c:pt idx="16">
                  <c:v>2213.2195492422438</c:v>
                </c:pt>
                <c:pt idx="17">
                  <c:v>2354.3993725899045</c:v>
                </c:pt>
                <c:pt idx="18">
                  <c:v>2226.3870051579866</c:v>
                </c:pt>
                <c:pt idx="19">
                  <c:v>2128.1514613497484</c:v>
                </c:pt>
                <c:pt idx="20">
                  <c:v>2018.0173440181525</c:v>
                </c:pt>
                <c:pt idx="21">
                  <c:v>1896.4510446504867</c:v>
                </c:pt>
                <c:pt idx="22">
                  <c:v>1847.7569282307804</c:v>
                </c:pt>
                <c:pt idx="23">
                  <c:v>1812.5312901051882</c:v>
                </c:pt>
                <c:pt idx="24">
                  <c:v>1801.3079806772328</c:v>
                </c:pt>
                <c:pt idx="25">
                  <c:v>1846.1691642864457</c:v>
                </c:pt>
                <c:pt idx="26">
                  <c:v>1821.2442016781356</c:v>
                </c:pt>
                <c:pt idx="27">
                  <c:v>1863.2547740665184</c:v>
                </c:pt>
                <c:pt idx="28">
                  <c:v>1904.7683615279125</c:v>
                </c:pt>
                <c:pt idx="29">
                  <c:v>1846.9802025941929</c:v>
                </c:pt>
                <c:pt idx="30">
                  <c:v>1657.3837102627256</c:v>
                </c:pt>
                <c:pt idx="31">
                  <c:v>1754.5861659339223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5B-440C-8EA9-156259EFBB09}"/>
            </c:ext>
          </c:extLst>
        </c:ser>
        <c:ser>
          <c:idx val="1"/>
          <c:order val="1"/>
          <c:tx>
            <c:strRef>
              <c:f>'Losunar skipt eftir geirum'!$B$16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geirum'!$D$14:$AI$14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geirum'!$D$16:$AI$16</c:f>
              <c:numCache>
                <c:formatCode>0</c:formatCode>
                <c:ptCount val="32"/>
                <c:pt idx="0">
                  <c:v>902.58227855056271</c:v>
                </c:pt>
                <c:pt idx="1">
                  <c:v>790.91314038095004</c:v>
                </c:pt>
                <c:pt idx="2">
                  <c:v>584.92632690134667</c:v>
                </c:pt>
                <c:pt idx="3">
                  <c:v>551.5619085065689</c:v>
                </c:pt>
                <c:pt idx="4">
                  <c:v>520.80424549933082</c:v>
                </c:pt>
                <c:pt idx="5">
                  <c:v>552.94087681536837</c:v>
                </c:pt>
                <c:pt idx="6">
                  <c:v>530.02809971596787</c:v>
                </c:pt>
                <c:pt idx="7">
                  <c:v>648.9267035230622</c:v>
                </c:pt>
                <c:pt idx="8">
                  <c:v>785.12099837186508</c:v>
                </c:pt>
                <c:pt idx="9">
                  <c:v>938.90546721884391</c:v>
                </c:pt>
                <c:pt idx="10">
                  <c:v>991.71287232967347</c:v>
                </c:pt>
                <c:pt idx="11">
                  <c:v>990.91518294589878</c:v>
                </c:pt>
                <c:pt idx="12">
                  <c:v>978.86585729305887</c:v>
                </c:pt>
                <c:pt idx="13">
                  <c:v>966.66770373201234</c:v>
                </c:pt>
                <c:pt idx="14">
                  <c:v>974.71466624762581</c:v>
                </c:pt>
                <c:pt idx="15">
                  <c:v>950.37075033258918</c:v>
                </c:pt>
                <c:pt idx="16">
                  <c:v>1394.2775089791187</c:v>
                </c:pt>
                <c:pt idx="17">
                  <c:v>1538.4020700035601</c:v>
                </c:pt>
                <c:pt idx="18">
                  <c:v>2052.7560298501162</c:v>
                </c:pt>
                <c:pt idx="19">
                  <c:v>1869.0353009628802</c:v>
                </c:pt>
                <c:pt idx="20">
                  <c:v>1898.717432820722</c:v>
                </c:pt>
                <c:pt idx="21">
                  <c:v>1829.1682664921982</c:v>
                </c:pt>
                <c:pt idx="22">
                  <c:v>1897.6632439404159</c:v>
                </c:pt>
                <c:pt idx="23">
                  <c:v>1946.2476001458936</c:v>
                </c:pt>
                <c:pt idx="24">
                  <c:v>1921.1031548945812</c:v>
                </c:pt>
                <c:pt idx="25">
                  <c:v>1970.1710561289256</c:v>
                </c:pt>
                <c:pt idx="26">
                  <c:v>1953.2049778213811</c:v>
                </c:pt>
                <c:pt idx="27">
                  <c:v>1999.795844438403</c:v>
                </c:pt>
                <c:pt idx="28">
                  <c:v>2041.1644000485378</c:v>
                </c:pt>
                <c:pt idx="29">
                  <c:v>2007.2184039249423</c:v>
                </c:pt>
                <c:pt idx="30">
                  <c:v>1974.5273755490855</c:v>
                </c:pt>
                <c:pt idx="31">
                  <c:v>2016.0151811570925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5B-440C-8EA9-156259EFBB09}"/>
            </c:ext>
          </c:extLst>
        </c:ser>
        <c:ser>
          <c:idx val="2"/>
          <c:order val="2"/>
          <c:tx>
            <c:strRef>
              <c:f>'Losunar skipt eftir geirum'!$B$17</c:f>
              <c:strCache>
                <c:ptCount val="1"/>
                <c:pt idx="0">
                  <c:v>Landbúnaður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geirum'!$D$14:$AI$14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geirum'!$D$17:$AI$17</c:f>
              <c:numCache>
                <c:formatCode>0</c:formatCode>
                <c:ptCount val="32"/>
                <c:pt idx="0">
                  <c:v>678.37614014473968</c:v>
                </c:pt>
                <c:pt idx="1">
                  <c:v>661.01404523501787</c:v>
                </c:pt>
                <c:pt idx="2">
                  <c:v>644.31818599569908</c:v>
                </c:pt>
                <c:pt idx="3">
                  <c:v>648.03289632604412</c:v>
                </c:pt>
                <c:pt idx="4">
                  <c:v>654.34720155320531</c:v>
                </c:pt>
                <c:pt idx="5">
                  <c:v>632.79728072341675</c:v>
                </c:pt>
                <c:pt idx="6">
                  <c:v>646.35229159971971</c:v>
                </c:pt>
                <c:pt idx="7">
                  <c:v>640.7689545166952</c:v>
                </c:pt>
                <c:pt idx="8">
                  <c:v>652.76806367102552</c:v>
                </c:pt>
                <c:pt idx="9">
                  <c:v>656.51051780596129</c:v>
                </c:pt>
                <c:pt idx="10">
                  <c:v>639.21026468986315</c:v>
                </c:pt>
                <c:pt idx="11">
                  <c:v>639.74216859367789</c:v>
                </c:pt>
                <c:pt idx="12">
                  <c:v>625.05151835339734</c:v>
                </c:pt>
                <c:pt idx="13">
                  <c:v>618.81487021085752</c:v>
                </c:pt>
                <c:pt idx="14">
                  <c:v>613.46441412988781</c:v>
                </c:pt>
                <c:pt idx="15">
                  <c:v>618.06191586576165</c:v>
                </c:pt>
                <c:pt idx="16">
                  <c:v>640.84784389354854</c:v>
                </c:pt>
                <c:pt idx="17">
                  <c:v>655.54417584905264</c:v>
                </c:pt>
                <c:pt idx="18">
                  <c:v>670.69222199919454</c:v>
                </c:pt>
                <c:pt idx="19">
                  <c:v>660.2653999269221</c:v>
                </c:pt>
                <c:pt idx="20">
                  <c:v>644.70456305156915</c:v>
                </c:pt>
                <c:pt idx="21">
                  <c:v>645.51281503751932</c:v>
                </c:pt>
                <c:pt idx="22">
                  <c:v>647.10001161697835</c:v>
                </c:pt>
                <c:pt idx="23">
                  <c:v>631.78520012214562</c:v>
                </c:pt>
                <c:pt idx="24">
                  <c:v>677.64308156208369</c:v>
                </c:pt>
                <c:pt idx="25">
                  <c:v>668.77412661578785</c:v>
                </c:pt>
                <c:pt idx="26">
                  <c:v>671.57433681087514</c:v>
                </c:pt>
                <c:pt idx="27">
                  <c:v>670.85444257921665</c:v>
                </c:pt>
                <c:pt idx="28">
                  <c:v>647.91575502550893</c:v>
                </c:pt>
                <c:pt idx="29">
                  <c:v>634.41569800964089</c:v>
                </c:pt>
                <c:pt idx="30">
                  <c:v>632.02389729682886</c:v>
                </c:pt>
                <c:pt idx="31">
                  <c:v>623.93348175737833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5B-440C-8EA9-156259EFBB09}"/>
            </c:ext>
          </c:extLst>
        </c:ser>
        <c:ser>
          <c:idx val="3"/>
          <c:order val="3"/>
          <c:tx>
            <c:strRef>
              <c:f>'Losunar skipt eftir geirum'!$B$18</c:f>
              <c:strCache>
                <c:ptCount val="1"/>
                <c:pt idx="0">
                  <c:v>Úrgangur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geirum'!$D$14:$AI$14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geirum'!$D$18:$AI$18</c:f>
              <c:numCache>
                <c:formatCode>0</c:formatCode>
                <c:ptCount val="32"/>
                <c:pt idx="0">
                  <c:v>243.59365544826829</c:v>
                </c:pt>
                <c:pt idx="1">
                  <c:v>252.35512434595984</c:v>
                </c:pt>
                <c:pt idx="2">
                  <c:v>266.28182735746697</c:v>
                </c:pt>
                <c:pt idx="3">
                  <c:v>281.3272631827316</c:v>
                </c:pt>
                <c:pt idx="4">
                  <c:v>287.61649921161961</c:v>
                </c:pt>
                <c:pt idx="5">
                  <c:v>301.01491823435111</c:v>
                </c:pt>
                <c:pt idx="6">
                  <c:v>316.73940902580125</c:v>
                </c:pt>
                <c:pt idx="7">
                  <c:v>325.06067594621646</c:v>
                </c:pt>
                <c:pt idx="8">
                  <c:v>315.90907208403848</c:v>
                </c:pt>
                <c:pt idx="9">
                  <c:v>323.88144835992046</c:v>
                </c:pt>
                <c:pt idx="10">
                  <c:v>336.26888265388243</c:v>
                </c:pt>
                <c:pt idx="11">
                  <c:v>345.34244788779904</c:v>
                </c:pt>
                <c:pt idx="12">
                  <c:v>358.73563173534217</c:v>
                </c:pt>
                <c:pt idx="13">
                  <c:v>352.3273596026574</c:v>
                </c:pt>
                <c:pt idx="14">
                  <c:v>355.2478466763198</c:v>
                </c:pt>
                <c:pt idx="15">
                  <c:v>339.14881361248916</c:v>
                </c:pt>
                <c:pt idx="16">
                  <c:v>366.07902460825767</c:v>
                </c:pt>
                <c:pt idx="17">
                  <c:v>369.40436766422948</c:v>
                </c:pt>
                <c:pt idx="18">
                  <c:v>350.7260736164414</c:v>
                </c:pt>
                <c:pt idx="19">
                  <c:v>337.38235183812117</c:v>
                </c:pt>
                <c:pt idx="20">
                  <c:v>329.94779593237269</c:v>
                </c:pt>
                <c:pt idx="21">
                  <c:v>309.56195326844954</c:v>
                </c:pt>
                <c:pt idx="22">
                  <c:v>289.31465439258642</c:v>
                </c:pt>
                <c:pt idx="23">
                  <c:v>300.38556108128603</c:v>
                </c:pt>
                <c:pt idx="24">
                  <c:v>288.75614535471374</c:v>
                </c:pt>
                <c:pt idx="25">
                  <c:v>289.8674783177691</c:v>
                </c:pt>
                <c:pt idx="26">
                  <c:v>275.60724548690803</c:v>
                </c:pt>
                <c:pt idx="27">
                  <c:v>271.81286705969995</c:v>
                </c:pt>
                <c:pt idx="28">
                  <c:v>283.02727595377399</c:v>
                </c:pt>
                <c:pt idx="29">
                  <c:v>247.01944136550713</c:v>
                </c:pt>
                <c:pt idx="30">
                  <c:v>273.37554239511314</c:v>
                </c:pt>
                <c:pt idx="31">
                  <c:v>277.02227411449127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5B-440C-8EA9-156259EF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49072"/>
        <c:axId val="760248416"/>
      </c:scatterChart>
      <c:valAx>
        <c:axId val="760249072"/>
        <c:scaling>
          <c:orientation val="minMax"/>
          <c:max val="2021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0248416"/>
        <c:crosses val="autoZero"/>
        <c:crossBetween val="midCat"/>
        <c:majorUnit val="1"/>
        <c:minorUnit val="1"/>
      </c:valAx>
      <c:valAx>
        <c:axId val="76024841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0249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Agriculture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2617758717660293E-2"/>
          <c:y val="9.528580603725112E-2"/>
          <c:w val="0.93101319366329205"/>
          <c:h val="0.747814037696155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'Losunar skipt eftir geirum'!$B$102:$C$102</c:f>
              <c:strCache>
                <c:ptCount val="2"/>
                <c:pt idx="0">
                  <c:v>Iðragerjun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geirum'!$D$101:$AI$101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geirum'!$D$102:$AI$102</c:f>
              <c:numCache>
                <c:formatCode>0.0</c:formatCode>
                <c:ptCount val="32"/>
                <c:pt idx="0">
                  <c:v>365.46665557745507</c:v>
                </c:pt>
                <c:pt idx="1">
                  <c:v>354.87030406874226</c:v>
                </c:pt>
                <c:pt idx="2">
                  <c:v>350.57596122048017</c:v>
                </c:pt>
                <c:pt idx="3">
                  <c:v>350.23587222657238</c:v>
                </c:pt>
                <c:pt idx="4">
                  <c:v>353.01618845071658</c:v>
                </c:pt>
                <c:pt idx="5">
                  <c:v>339.61246852855163</c:v>
                </c:pt>
                <c:pt idx="6">
                  <c:v>344.80054288946388</c:v>
                </c:pt>
                <c:pt idx="7">
                  <c:v>342.06334051850962</c:v>
                </c:pt>
                <c:pt idx="8">
                  <c:v>348.6324400593507</c:v>
                </c:pt>
                <c:pt idx="9">
                  <c:v>347.2068832845215</c:v>
                </c:pt>
                <c:pt idx="10">
                  <c:v>333.56536810744007</c:v>
                </c:pt>
                <c:pt idx="11">
                  <c:v>335.46825501574057</c:v>
                </c:pt>
                <c:pt idx="12">
                  <c:v>329.40273412090772</c:v>
                </c:pt>
                <c:pt idx="13">
                  <c:v>325.42778509919032</c:v>
                </c:pt>
                <c:pt idx="14">
                  <c:v>321.13247680993345</c:v>
                </c:pt>
                <c:pt idx="15">
                  <c:v>323.71262109144789</c:v>
                </c:pt>
                <c:pt idx="16">
                  <c:v>329.91221865949001</c:v>
                </c:pt>
                <c:pt idx="17">
                  <c:v>334.7032833777194</c:v>
                </c:pt>
                <c:pt idx="18">
                  <c:v>338.07636129523399</c:v>
                </c:pt>
                <c:pt idx="19">
                  <c:v>342.875610384617</c:v>
                </c:pt>
                <c:pt idx="20">
                  <c:v>339.42829475322759</c:v>
                </c:pt>
                <c:pt idx="21">
                  <c:v>338.89928002169518</c:v>
                </c:pt>
                <c:pt idx="22">
                  <c:v>335.53350807236211</c:v>
                </c:pt>
                <c:pt idx="23">
                  <c:v>328.04924816431105</c:v>
                </c:pt>
                <c:pt idx="24">
                  <c:v>348.74110125386301</c:v>
                </c:pt>
                <c:pt idx="25">
                  <c:v>351.50122245088869</c:v>
                </c:pt>
                <c:pt idx="26">
                  <c:v>356.2280459157231</c:v>
                </c:pt>
                <c:pt idx="27">
                  <c:v>348.36687485465859</c:v>
                </c:pt>
                <c:pt idx="28">
                  <c:v>337.52084443574017</c:v>
                </c:pt>
                <c:pt idx="29">
                  <c:v>331.90311774456757</c:v>
                </c:pt>
                <c:pt idx="30">
                  <c:v>327.05089573724507</c:v>
                </c:pt>
                <c:pt idx="31">
                  <c:v>319.4822300187883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DB-4DBD-BB1A-289FB359C4EA}"/>
            </c:ext>
          </c:extLst>
        </c:ser>
        <c:ser>
          <c:idx val="1"/>
          <c:order val="1"/>
          <c:tx>
            <c:strRef>
              <c:f>'Losunar skipt eftir geirum'!$B$103:$C$103</c:f>
              <c:strCache>
                <c:ptCount val="2"/>
                <c:pt idx="0">
                  <c:v>Meðhöndlun húsdýraáburðar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geirum'!$D$101:$AI$101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geirum'!$D$103:$AI$103</c:f>
              <c:numCache>
                <c:formatCode>0.0</c:formatCode>
                <c:ptCount val="32"/>
                <c:pt idx="0">
                  <c:v>91.413356092094347</c:v>
                </c:pt>
                <c:pt idx="1">
                  <c:v>88.242005773954219</c:v>
                </c:pt>
                <c:pt idx="2">
                  <c:v>83.191146592034443</c:v>
                </c:pt>
                <c:pt idx="3">
                  <c:v>83.220160421028268</c:v>
                </c:pt>
                <c:pt idx="4">
                  <c:v>82.525587652832357</c:v>
                </c:pt>
                <c:pt idx="5">
                  <c:v>80.626852013425136</c:v>
                </c:pt>
                <c:pt idx="6">
                  <c:v>81.517637894492424</c:v>
                </c:pt>
                <c:pt idx="7">
                  <c:v>80.42009295815015</c:v>
                </c:pt>
                <c:pt idx="8">
                  <c:v>82.725185229725511</c:v>
                </c:pt>
                <c:pt idx="9">
                  <c:v>82.349818013147797</c:v>
                </c:pt>
                <c:pt idx="10">
                  <c:v>81.464655208908368</c:v>
                </c:pt>
                <c:pt idx="11">
                  <c:v>81.009554086362584</c:v>
                </c:pt>
                <c:pt idx="12">
                  <c:v>79.451200345367909</c:v>
                </c:pt>
                <c:pt idx="13">
                  <c:v>78.291539415764305</c:v>
                </c:pt>
                <c:pt idx="14">
                  <c:v>76.839347702543449</c:v>
                </c:pt>
                <c:pt idx="15">
                  <c:v>78.25514779269119</c:v>
                </c:pt>
                <c:pt idx="16">
                  <c:v>81.451224141943527</c:v>
                </c:pt>
                <c:pt idx="17">
                  <c:v>83.292713525447255</c:v>
                </c:pt>
                <c:pt idx="18">
                  <c:v>83.508175122688527</c:v>
                </c:pt>
                <c:pt idx="19">
                  <c:v>84.511462777118396</c:v>
                </c:pt>
                <c:pt idx="20">
                  <c:v>80.574816518648461</c:v>
                </c:pt>
                <c:pt idx="21">
                  <c:v>82.607873833695209</c:v>
                </c:pt>
                <c:pt idx="22">
                  <c:v>79.409979047365198</c:v>
                </c:pt>
                <c:pt idx="23">
                  <c:v>76.63269835675338</c:v>
                </c:pt>
                <c:pt idx="24">
                  <c:v>82.975992019422023</c:v>
                </c:pt>
                <c:pt idx="25">
                  <c:v>84.08543430695849</c:v>
                </c:pt>
                <c:pt idx="26">
                  <c:v>85.620954605184494</c:v>
                </c:pt>
                <c:pt idx="27">
                  <c:v>84.141604722742187</c:v>
                </c:pt>
                <c:pt idx="28">
                  <c:v>82.036425730965959</c:v>
                </c:pt>
                <c:pt idx="29">
                  <c:v>80.35164212968786</c:v>
                </c:pt>
                <c:pt idx="30">
                  <c:v>79.017073031811421</c:v>
                </c:pt>
                <c:pt idx="31">
                  <c:v>75.803435076171013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DB-4DBD-BB1A-289FB359C4EA}"/>
            </c:ext>
          </c:extLst>
        </c:ser>
        <c:ser>
          <c:idx val="2"/>
          <c:order val="2"/>
          <c:tx>
            <c:strRef>
              <c:f>'Losunar skipt eftir geirum'!$B$104:$C$104</c:f>
              <c:strCache>
                <c:ptCount val="2"/>
                <c:pt idx="0">
                  <c:v>Nytjajarðvegur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geirum'!$D$101:$AI$101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geirum'!$D$104:$AI$104</c:f>
              <c:numCache>
                <c:formatCode>0.0</c:formatCode>
                <c:ptCount val="32"/>
                <c:pt idx="0">
                  <c:v>220.97912847519029</c:v>
                </c:pt>
                <c:pt idx="1">
                  <c:v>217.6594039256546</c:v>
                </c:pt>
                <c:pt idx="2">
                  <c:v>209.99349844985113</c:v>
                </c:pt>
                <c:pt idx="3">
                  <c:v>214.07817354511019</c:v>
                </c:pt>
                <c:pt idx="4">
                  <c:v>218.73773878298977</c:v>
                </c:pt>
                <c:pt idx="5">
                  <c:v>212.49673858144004</c:v>
                </c:pt>
                <c:pt idx="6">
                  <c:v>219.62135708242999</c:v>
                </c:pt>
                <c:pt idx="7">
                  <c:v>217.5288618400354</c:v>
                </c:pt>
                <c:pt idx="8">
                  <c:v>221.33463518194932</c:v>
                </c:pt>
                <c:pt idx="9">
                  <c:v>226.85960224162534</c:v>
                </c:pt>
                <c:pt idx="10">
                  <c:v>224.06189604018138</c:v>
                </c:pt>
                <c:pt idx="11">
                  <c:v>223.16249362490811</c:v>
                </c:pt>
                <c:pt idx="12">
                  <c:v>216.06066468712174</c:v>
                </c:pt>
                <c:pt idx="13">
                  <c:v>212.44895669590278</c:v>
                </c:pt>
                <c:pt idx="14">
                  <c:v>210.53977288407742</c:v>
                </c:pt>
                <c:pt idx="15">
                  <c:v>211.88466258162248</c:v>
                </c:pt>
                <c:pt idx="16">
                  <c:v>226.61275869211516</c:v>
                </c:pt>
                <c:pt idx="17">
                  <c:v>235.99565198230141</c:v>
                </c:pt>
                <c:pt idx="18">
                  <c:v>244.37021326904977</c:v>
                </c:pt>
                <c:pt idx="19">
                  <c:v>229.43527632620226</c:v>
                </c:pt>
                <c:pt idx="20">
                  <c:v>222.61435147502655</c:v>
                </c:pt>
                <c:pt idx="21">
                  <c:v>221.40602284596221</c:v>
                </c:pt>
                <c:pt idx="22">
                  <c:v>228.57729880557318</c:v>
                </c:pt>
                <c:pt idx="23">
                  <c:v>224.21287343441435</c:v>
                </c:pt>
                <c:pt idx="24">
                  <c:v>243.71083102213211</c:v>
                </c:pt>
                <c:pt idx="25">
                  <c:v>229.70876349127394</c:v>
                </c:pt>
                <c:pt idx="26">
                  <c:v>226.81510222330098</c:v>
                </c:pt>
                <c:pt idx="27">
                  <c:v>235.96265606848263</c:v>
                </c:pt>
                <c:pt idx="28">
                  <c:v>225.1627259921361</c:v>
                </c:pt>
                <c:pt idx="29">
                  <c:v>216.29421573538548</c:v>
                </c:pt>
                <c:pt idx="30">
                  <c:v>220.44329216777231</c:v>
                </c:pt>
                <c:pt idx="31">
                  <c:v>221.37587242241895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DB-4DBD-BB1A-289FB359C4EA}"/>
            </c:ext>
          </c:extLst>
        </c:ser>
        <c:ser>
          <c:idx val="3"/>
          <c:order val="3"/>
          <c:tx>
            <c:strRef>
              <c:f>'Losunar skipt eftir geirum'!$B$105:$C$105</c:f>
              <c:strCache>
                <c:ptCount val="2"/>
                <c:pt idx="0">
                  <c:v>Áburður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geirum'!$D$101:$AI$101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geirum'!$D$105:$AI$105</c:f>
              <c:numCache>
                <c:formatCode>0.0</c:formatCode>
                <c:ptCount val="32"/>
                <c:pt idx="0">
                  <c:v>0.51700000000000002</c:v>
                </c:pt>
                <c:pt idx="1">
                  <c:v>0.24233146666666666</c:v>
                </c:pt>
                <c:pt idx="2">
                  <c:v>0.55757973333333333</c:v>
                </c:pt>
                <c:pt idx="3">
                  <c:v>0.49869013333333329</c:v>
                </c:pt>
                <c:pt idx="4">
                  <c:v>6.7686666666666673E-2</c:v>
                </c:pt>
                <c:pt idx="5">
                  <c:v>6.1221600000000008E-2</c:v>
                </c:pt>
                <c:pt idx="6">
                  <c:v>0.41275373333329646</c:v>
                </c:pt>
                <c:pt idx="7">
                  <c:v>0.75665919999999987</c:v>
                </c:pt>
                <c:pt idx="8">
                  <c:v>7.5803200000000001E-2</c:v>
                </c:pt>
                <c:pt idx="9">
                  <c:v>9.421426666666384E-2</c:v>
                </c:pt>
                <c:pt idx="10">
                  <c:v>0.11834533333333333</c:v>
                </c:pt>
                <c:pt idx="11">
                  <c:v>0.10186586666666667</c:v>
                </c:pt>
                <c:pt idx="12">
                  <c:v>0.13691919999999999</c:v>
                </c:pt>
                <c:pt idx="13">
                  <c:v>2.6465890000000001</c:v>
                </c:pt>
                <c:pt idx="14">
                  <c:v>4.9528167333333339</c:v>
                </c:pt>
                <c:pt idx="15">
                  <c:v>4.2094843999999991</c:v>
                </c:pt>
                <c:pt idx="16">
                  <c:v>2.8716423999999998</c:v>
                </c:pt>
                <c:pt idx="17">
                  <c:v>1.5525269635845629</c:v>
                </c:pt>
                <c:pt idx="18">
                  <c:v>4.7374723122222218</c:v>
                </c:pt>
                <c:pt idx="19">
                  <c:v>3.4430504389844443</c:v>
                </c:pt>
                <c:pt idx="20">
                  <c:v>2.0871003046666665</c:v>
                </c:pt>
                <c:pt idx="21">
                  <c:v>2.5996383361666666</c:v>
                </c:pt>
                <c:pt idx="22">
                  <c:v>3.5792256916777778</c:v>
                </c:pt>
                <c:pt idx="23">
                  <c:v>2.8903801666666666</c:v>
                </c:pt>
                <c:pt idx="24">
                  <c:v>2.2151572666666666</c:v>
                </c:pt>
                <c:pt idx="25">
                  <c:v>3.4787063666666667</c:v>
                </c:pt>
                <c:pt idx="26">
                  <c:v>2.9102340666666664</c:v>
                </c:pt>
                <c:pt idx="27">
                  <c:v>2.383306933333333</c:v>
                </c:pt>
                <c:pt idx="28">
                  <c:v>3.1957588666666661</c:v>
                </c:pt>
                <c:pt idx="29">
                  <c:v>5.8667223999999996</c:v>
                </c:pt>
                <c:pt idx="30">
                  <c:v>5.5126363600000001</c:v>
                </c:pt>
                <c:pt idx="31">
                  <c:v>7.2719442400000007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DB-4DBD-BB1A-289FB359C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527032"/>
        <c:axId val="763527688"/>
      </c:scatterChart>
      <c:valAx>
        <c:axId val="763527032"/>
        <c:scaling>
          <c:orientation val="minMax"/>
          <c:max val="2021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3527688"/>
        <c:crosses val="autoZero"/>
        <c:crossBetween val="midCat"/>
        <c:majorUnit val="1"/>
        <c:minorUnit val="1"/>
      </c:valAx>
      <c:valAx>
        <c:axId val="76352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GHL (þús.</a:t>
                </a:r>
                <a:r>
                  <a:rPr lang="is-IS" baseline="0"/>
                  <a:t> tonn CO2-íg)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3527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geirum'!$B$74</c:f>
              <c:strCache>
                <c:ptCount val="1"/>
                <c:pt idx="0">
                  <c:v>Steinefnaiðnaður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geirum'!$D$74:$AI$74</c:f>
              <c:numCache>
                <c:formatCode>0.0</c:formatCode>
                <c:ptCount val="32"/>
                <c:pt idx="0">
                  <c:v>52.256339687250005</c:v>
                </c:pt>
                <c:pt idx="1">
                  <c:v>48.627777945875003</c:v>
                </c:pt>
                <c:pt idx="2">
                  <c:v>45.670125973499999</c:v>
                </c:pt>
                <c:pt idx="3">
                  <c:v>39.654677162187504</c:v>
                </c:pt>
                <c:pt idx="4">
                  <c:v>37.353068341499998</c:v>
                </c:pt>
                <c:pt idx="5">
                  <c:v>37.842061164624994</c:v>
                </c:pt>
                <c:pt idx="6">
                  <c:v>41.7556405603125</c:v>
                </c:pt>
                <c:pt idx="7">
                  <c:v>46.519068504062503</c:v>
                </c:pt>
                <c:pt idx="8">
                  <c:v>54.358745967249995</c:v>
                </c:pt>
                <c:pt idx="9">
                  <c:v>61.405246905937496</c:v>
                </c:pt>
                <c:pt idx="10">
                  <c:v>65.449830021950007</c:v>
                </c:pt>
                <c:pt idx="11">
                  <c:v>58.659445362749992</c:v>
                </c:pt>
                <c:pt idx="12">
                  <c:v>39.313677956749999</c:v>
                </c:pt>
                <c:pt idx="13">
                  <c:v>32.975809699750002</c:v>
                </c:pt>
                <c:pt idx="14">
                  <c:v>50.813966560749996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20.143580462280006</c:v>
                </c:pt>
                <c:pt idx="22">
                  <c:v>0.50936247647999999</c:v>
                </c:pt>
                <c:pt idx="23">
                  <c:v>0.55272388644000003</c:v>
                </c:pt>
                <c:pt idx="24">
                  <c:v>0.54749451240000002</c:v>
                </c:pt>
                <c:pt idx="25">
                  <c:v>0.71654013156000007</c:v>
                </c:pt>
                <c:pt idx="26">
                  <c:v>0.77397152472000008</c:v>
                </c:pt>
                <c:pt idx="27">
                  <c:v>0.90232273404000007</c:v>
                </c:pt>
                <c:pt idx="28">
                  <c:v>0.90521219079999993</c:v>
                </c:pt>
                <c:pt idx="29">
                  <c:v>0.95699099012000011</c:v>
                </c:pt>
                <c:pt idx="30">
                  <c:v>0.89499845720000004</c:v>
                </c:pt>
                <c:pt idx="31">
                  <c:v>0.93069417912000008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geirum'!$B$75</c:f>
              <c:strCache>
                <c:ptCount val="1"/>
                <c:pt idx="0">
                  <c:v>Efnaiðnaður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geirum'!$D$75:$AI$75</c:f>
              <c:numCache>
                <c:formatCode>0.0</c:formatCode>
                <c:ptCount val="32"/>
                <c:pt idx="0">
                  <c:v>41.70030188679246</c:v>
                </c:pt>
                <c:pt idx="1">
                  <c:v>40.327981132075472</c:v>
                </c:pt>
                <c:pt idx="2">
                  <c:v>36.028622641509436</c:v>
                </c:pt>
                <c:pt idx="3">
                  <c:v>37.871999999999993</c:v>
                </c:pt>
                <c:pt idx="4">
                  <c:v>38.247415094339615</c:v>
                </c:pt>
                <c:pt idx="5">
                  <c:v>36.495358490566034</c:v>
                </c:pt>
                <c:pt idx="6">
                  <c:v>42.536811320754715</c:v>
                </c:pt>
                <c:pt idx="7">
                  <c:v>35.574018867924522</c:v>
                </c:pt>
                <c:pt idx="8">
                  <c:v>31.03041509433962</c:v>
                </c:pt>
                <c:pt idx="9">
                  <c:v>31.355952830188677</c:v>
                </c:pt>
                <c:pt idx="10">
                  <c:v>16.333707547169812</c:v>
                </c:pt>
                <c:pt idx="11">
                  <c:v>14.297971698113207</c:v>
                </c:pt>
                <c:pt idx="12">
                  <c:v>0.45369811320754716</c:v>
                </c:pt>
                <c:pt idx="13">
                  <c:v>0.47860377358490563</c:v>
                </c:pt>
                <c:pt idx="14">
                  <c:v>0.38885584464161987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geirum'!$B$76</c:f>
              <c:strCache>
                <c:ptCount val="1"/>
                <c:pt idx="0">
                  <c:v>Málmiðnaður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geirum'!$D$76:$AI$76</c:f>
              <c:numCache>
                <c:formatCode>0.0</c:formatCode>
                <c:ptCount val="32"/>
                <c:pt idx="0">
                  <c:v>794.58119447747265</c:v>
                </c:pt>
                <c:pt idx="1">
                  <c:v>688.07923022000966</c:v>
                </c:pt>
                <c:pt idx="2">
                  <c:v>489.66847435513682</c:v>
                </c:pt>
                <c:pt idx="3">
                  <c:v>459.50961369371612</c:v>
                </c:pt>
                <c:pt idx="4">
                  <c:v>430.72875686865677</c:v>
                </c:pt>
                <c:pt idx="5">
                  <c:v>462.30785850202312</c:v>
                </c:pt>
                <c:pt idx="6">
                  <c:v>422.16162719994418</c:v>
                </c:pt>
                <c:pt idx="7">
                  <c:v>537.30110138666009</c:v>
                </c:pt>
                <c:pt idx="8">
                  <c:v>660.59285184619739</c:v>
                </c:pt>
                <c:pt idx="9">
                  <c:v>795.76141847002714</c:v>
                </c:pt>
                <c:pt idx="10">
                  <c:v>853.39571924722168</c:v>
                </c:pt>
                <c:pt idx="11">
                  <c:v>865.6921344775684</c:v>
                </c:pt>
                <c:pt idx="12">
                  <c:v>882.04805930847249</c:v>
                </c:pt>
                <c:pt idx="13">
                  <c:v>876.0428024706639</c:v>
                </c:pt>
                <c:pt idx="14">
                  <c:v>858.75293429461976</c:v>
                </c:pt>
                <c:pt idx="15">
                  <c:v>824.7514101734871</c:v>
                </c:pt>
                <c:pt idx="16">
                  <c:v>1251.2914867936504</c:v>
                </c:pt>
                <c:pt idx="17">
                  <c:v>1392.3341574015813</c:v>
                </c:pt>
                <c:pt idx="18">
                  <c:v>1908.7315185450534</c:v>
                </c:pt>
                <c:pt idx="19">
                  <c:v>1746.7607356736657</c:v>
                </c:pt>
                <c:pt idx="20">
                  <c:v>1764.4829707136719</c:v>
                </c:pt>
                <c:pt idx="21">
                  <c:v>1661.72621531706</c:v>
                </c:pt>
                <c:pt idx="22">
                  <c:v>1742.171426321283</c:v>
                </c:pt>
                <c:pt idx="23">
                  <c:v>1762.9792010832616</c:v>
                </c:pt>
                <c:pt idx="24">
                  <c:v>1740.8309344862682</c:v>
                </c:pt>
                <c:pt idx="25">
                  <c:v>1797.3637211242615</c:v>
                </c:pt>
                <c:pt idx="26">
                  <c:v>1763.2073872723658</c:v>
                </c:pt>
                <c:pt idx="27">
                  <c:v>1817.3809401828491</c:v>
                </c:pt>
                <c:pt idx="28">
                  <c:v>1838.3118761566768</c:v>
                </c:pt>
                <c:pt idx="29">
                  <c:v>1795.6410762605897</c:v>
                </c:pt>
                <c:pt idx="30">
                  <c:v>1765.9151388076343</c:v>
                </c:pt>
                <c:pt idx="31">
                  <c:v>1837.1144351729067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geirum'!$B$77</c:f>
              <c:strCache>
                <c:ptCount val="1"/>
                <c:pt idx="0">
                  <c:v>Leysiefni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geirum'!$D$77:$AI$77</c:f>
              <c:numCache>
                <c:formatCode>0.0</c:formatCode>
                <c:ptCount val="32"/>
                <c:pt idx="0">
                  <c:v>7.1263183744630636</c:v>
                </c:pt>
                <c:pt idx="1">
                  <c:v>6.982608198599169</c:v>
                </c:pt>
                <c:pt idx="2">
                  <c:v>7.1366471928265263</c:v>
                </c:pt>
                <c:pt idx="3">
                  <c:v>7.386769379116326</c:v>
                </c:pt>
                <c:pt idx="4">
                  <c:v>7.3078311844799266</c:v>
                </c:pt>
                <c:pt idx="5">
                  <c:v>7.826155548914727</c:v>
                </c:pt>
                <c:pt idx="6">
                  <c:v>7.7839605157267266</c:v>
                </c:pt>
                <c:pt idx="7">
                  <c:v>7.669644848288625</c:v>
                </c:pt>
                <c:pt idx="8">
                  <c:v>7.8129751629775264</c:v>
                </c:pt>
                <c:pt idx="9">
                  <c:v>7.3675180865270917</c:v>
                </c:pt>
                <c:pt idx="10">
                  <c:v>7.7437558403539963</c:v>
                </c:pt>
                <c:pt idx="11">
                  <c:v>6.8539953168162313</c:v>
                </c:pt>
                <c:pt idx="12">
                  <c:v>7.0963426869029238</c:v>
                </c:pt>
                <c:pt idx="13">
                  <c:v>6.767246049559466</c:v>
                </c:pt>
                <c:pt idx="14">
                  <c:v>7.5516398351027094</c:v>
                </c:pt>
                <c:pt idx="15">
                  <c:v>7.2728992330222928</c:v>
                </c:pt>
                <c:pt idx="16">
                  <c:v>8.047265533467721</c:v>
                </c:pt>
                <c:pt idx="17">
                  <c:v>7.578608048892673</c:v>
                </c:pt>
                <c:pt idx="18">
                  <c:v>6.8392023454908681</c:v>
                </c:pt>
                <c:pt idx="19">
                  <c:v>5.3767014055515308</c:v>
                </c:pt>
                <c:pt idx="20">
                  <c:v>5.5923028038612923</c:v>
                </c:pt>
                <c:pt idx="21">
                  <c:v>5.8164861379362325</c:v>
                </c:pt>
                <c:pt idx="22">
                  <c:v>5.7692208811347028</c:v>
                </c:pt>
                <c:pt idx="23">
                  <c:v>5.7161278640190947</c:v>
                </c:pt>
                <c:pt idx="24">
                  <c:v>5.8036740606779409</c:v>
                </c:pt>
                <c:pt idx="25">
                  <c:v>6.1392510380671848</c:v>
                </c:pt>
                <c:pt idx="26">
                  <c:v>6.2185671378950325</c:v>
                </c:pt>
                <c:pt idx="27">
                  <c:v>6.0274412136899986</c:v>
                </c:pt>
                <c:pt idx="28">
                  <c:v>6.6693340518133546</c:v>
                </c:pt>
                <c:pt idx="29">
                  <c:v>6.0444345386728635</c:v>
                </c:pt>
                <c:pt idx="30">
                  <c:v>6.2239063470634406</c:v>
                </c:pt>
                <c:pt idx="31">
                  <c:v>6.5351965094950391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ser>
          <c:idx val="4"/>
          <c:order val="4"/>
          <c:tx>
            <c:strRef>
              <c:f>'Losunar skipt eftir geirum'!$B$78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geirum'!$D$78:$AI$78</c:f>
              <c:numCache>
                <c:formatCode>0.0</c:formatCode>
                <c:ptCount val="32"/>
                <c:pt idx="0">
                  <c:v>0.31286055631751702</c:v>
                </c:pt>
                <c:pt idx="1">
                  <c:v>0.630498452993702</c:v>
                </c:pt>
                <c:pt idx="2">
                  <c:v>0.63868399341979776</c:v>
                </c:pt>
                <c:pt idx="3">
                  <c:v>1.4350404908738823</c:v>
                </c:pt>
                <c:pt idx="4">
                  <c:v>1.8476161648824876</c:v>
                </c:pt>
                <c:pt idx="5">
                  <c:v>3.1449162755565356</c:v>
                </c:pt>
                <c:pt idx="6">
                  <c:v>10.084490509969779</c:v>
                </c:pt>
                <c:pt idx="7">
                  <c:v>16.135464529371497</c:v>
                </c:pt>
                <c:pt idx="8">
                  <c:v>25.465435195129544</c:v>
                </c:pt>
                <c:pt idx="9">
                  <c:v>36.999863808832522</c:v>
                </c:pt>
                <c:pt idx="10">
                  <c:v>42.990351357408983</c:v>
                </c:pt>
                <c:pt idx="11">
                  <c:v>39.828762445767886</c:v>
                </c:pt>
                <c:pt idx="12">
                  <c:v>44.656719902311828</c:v>
                </c:pt>
                <c:pt idx="13">
                  <c:v>45.141617249064133</c:v>
                </c:pt>
                <c:pt idx="14">
                  <c:v>52.17653143548462</c:v>
                </c:pt>
                <c:pt idx="15">
                  <c:v>57.240469566094809</c:v>
                </c:pt>
                <c:pt idx="16">
                  <c:v>66.311041274602601</c:v>
                </c:pt>
                <c:pt idx="17">
                  <c:v>66.985140359962386</c:v>
                </c:pt>
                <c:pt idx="18">
                  <c:v>68.573839074618689</c:v>
                </c:pt>
                <c:pt idx="19">
                  <c:v>81.825140538339951</c:v>
                </c:pt>
                <c:pt idx="20">
                  <c:v>109.92044665303493</c:v>
                </c:pt>
                <c:pt idx="21">
                  <c:v>134.72753715860691</c:v>
                </c:pt>
                <c:pt idx="22">
                  <c:v>140.16573433239918</c:v>
                </c:pt>
                <c:pt idx="23">
                  <c:v>170.54391585235194</c:v>
                </c:pt>
                <c:pt idx="24">
                  <c:v>168.56661067078227</c:v>
                </c:pt>
                <c:pt idx="25">
                  <c:v>161.37865261818465</c:v>
                </c:pt>
                <c:pt idx="26">
                  <c:v>179.23342842545404</c:v>
                </c:pt>
                <c:pt idx="27">
                  <c:v>170.46384803748893</c:v>
                </c:pt>
                <c:pt idx="28">
                  <c:v>188.57094507898864</c:v>
                </c:pt>
                <c:pt idx="29">
                  <c:v>199.68628477875978</c:v>
                </c:pt>
                <c:pt idx="30">
                  <c:v>195.672990420048</c:v>
                </c:pt>
                <c:pt idx="31">
                  <c:v>165.83640315845557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28-443E-9154-21A74515F23B}"/>
            </c:ext>
          </c:extLst>
        </c:ser>
        <c:ser>
          <c:idx val="5"/>
          <c:order val="5"/>
          <c:tx>
            <c:strRef>
              <c:f>'Losunar skipt eftir geirum'!$B$79</c:f>
              <c:strCache>
                <c:ptCount val="1"/>
                <c:pt idx="0">
                  <c:v>Efnanotkun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geirum'!$D$73:$AI$73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geirum'!$D$79:$AI$79</c:f>
              <c:numCache>
                <c:formatCode>0.0</c:formatCode>
                <c:ptCount val="32"/>
                <c:pt idx="0">
                  <c:v>6.6052635682669996</c:v>
                </c:pt>
                <c:pt idx="1">
                  <c:v>6.2650444313969995</c:v>
                </c:pt>
                <c:pt idx="2">
                  <c:v>5.7837727449539997</c:v>
                </c:pt>
                <c:pt idx="3">
                  <c:v>5.7038077806749996</c:v>
                </c:pt>
                <c:pt idx="4">
                  <c:v>5.3195578454719996</c:v>
                </c:pt>
                <c:pt idx="5">
                  <c:v>5.3245268336829996</c:v>
                </c:pt>
                <c:pt idx="6">
                  <c:v>5.7055696092599995</c:v>
                </c:pt>
                <c:pt idx="7">
                  <c:v>5.7274053867549997</c:v>
                </c:pt>
                <c:pt idx="8">
                  <c:v>5.8605751059709998</c:v>
                </c:pt>
                <c:pt idx="9">
                  <c:v>6.0154671173310001</c:v>
                </c:pt>
                <c:pt idx="10">
                  <c:v>5.7995083155690006</c:v>
                </c:pt>
                <c:pt idx="11">
                  <c:v>5.5828736448829996</c:v>
                </c:pt>
                <c:pt idx="12">
                  <c:v>5.2973593254139999</c:v>
                </c:pt>
                <c:pt idx="13">
                  <c:v>5.2616244893899999</c:v>
                </c:pt>
                <c:pt idx="14">
                  <c:v>5.0307382770269999</c:v>
                </c:pt>
                <c:pt idx="15">
                  <c:v>6.1246824699849993</c:v>
                </c:pt>
                <c:pt idx="16">
                  <c:v>6.4596269223980007</c:v>
                </c:pt>
                <c:pt idx="17">
                  <c:v>7.172512325564</c:v>
                </c:pt>
                <c:pt idx="18">
                  <c:v>6.8067763299529993</c:v>
                </c:pt>
                <c:pt idx="19">
                  <c:v>6.3874402700030002</c:v>
                </c:pt>
                <c:pt idx="20">
                  <c:v>8.3217399580740015</c:v>
                </c:pt>
                <c:pt idx="21">
                  <c:v>6.7544474163150001</c:v>
                </c:pt>
                <c:pt idx="22">
                  <c:v>9.0474999291190006</c:v>
                </c:pt>
                <c:pt idx="23">
                  <c:v>6.4556314598206663</c:v>
                </c:pt>
                <c:pt idx="24">
                  <c:v>5.3544411644529992</c:v>
                </c:pt>
                <c:pt idx="25">
                  <c:v>4.5728912168524998</c:v>
                </c:pt>
                <c:pt idx="26">
                  <c:v>3.771623460946</c:v>
                </c:pt>
                <c:pt idx="27">
                  <c:v>5.0212922703349996</c:v>
                </c:pt>
                <c:pt idx="28">
                  <c:v>6.7070325702589999</c:v>
                </c:pt>
                <c:pt idx="29">
                  <c:v>4.8896173567999996</c:v>
                </c:pt>
                <c:pt idx="30">
                  <c:v>5.8203415171399993</c:v>
                </c:pt>
                <c:pt idx="31">
                  <c:v>5.5984521371149993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28-443E-9154-21A74515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900" b="1" i="0" baseline="0">
                    <a:effectLst/>
                  </a:rPr>
                  <a:t>Losun GHL [CO</a:t>
                </a:r>
                <a:r>
                  <a:rPr lang="is-IS" sz="900" b="1" i="0" baseline="-25000">
                    <a:effectLst/>
                  </a:rPr>
                  <a:t>2</a:t>
                </a:r>
                <a:r>
                  <a:rPr lang="is-IS" sz="900" b="1" i="0" baseline="0">
                    <a:effectLst/>
                  </a:rPr>
                  <a:t>íg.]</a:t>
                </a:r>
                <a:endParaRPr lang="is-I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186522227726438E-2"/>
              <c:y val="0.34123318957515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Úrgangur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'Losunar skipt eftir geirum'!$B$128:$C$128</c:f>
              <c:strCache>
                <c:ptCount val="2"/>
                <c:pt idx="0">
                  <c:v>Urðun úrgangs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geirum'!$D$127:$AI$127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geirum'!$D$128:$AI$128</c:f>
              <c:numCache>
                <c:formatCode>0.0</c:formatCode>
                <c:ptCount val="32"/>
                <c:pt idx="0">
                  <c:v>167.70011282282152</c:v>
                </c:pt>
                <c:pt idx="1">
                  <c:v>173.32174261335064</c:v>
                </c:pt>
                <c:pt idx="2">
                  <c:v>188.3262792152328</c:v>
                </c:pt>
                <c:pt idx="3">
                  <c:v>201.25193877226263</c:v>
                </c:pt>
                <c:pt idx="4">
                  <c:v>213.17989549923999</c:v>
                </c:pt>
                <c:pt idx="5">
                  <c:v>225.22629312858959</c:v>
                </c:pt>
                <c:pt idx="6">
                  <c:v>229.55098193723262</c:v>
                </c:pt>
                <c:pt idx="7">
                  <c:v>233.80699314425266</c:v>
                </c:pt>
                <c:pt idx="8">
                  <c:v>240.66732752701401</c:v>
                </c:pt>
                <c:pt idx="9">
                  <c:v>248.24409350381993</c:v>
                </c:pt>
                <c:pt idx="10">
                  <c:v>254.43644842265755</c:v>
                </c:pt>
                <c:pt idx="11">
                  <c:v>263.72344525916594</c:v>
                </c:pt>
                <c:pt idx="12">
                  <c:v>264.64647565515008</c:v>
                </c:pt>
                <c:pt idx="13">
                  <c:v>265.5394331187465</c:v>
                </c:pt>
                <c:pt idx="14">
                  <c:v>274.20835858569922</c:v>
                </c:pt>
                <c:pt idx="15">
                  <c:v>262.50471740229074</c:v>
                </c:pt>
                <c:pt idx="16">
                  <c:v>297.16141931588953</c:v>
                </c:pt>
                <c:pt idx="17">
                  <c:v>293.90489046773564</c:v>
                </c:pt>
                <c:pt idx="18">
                  <c:v>282.3318170971724</c:v>
                </c:pt>
                <c:pt idx="19">
                  <c:v>271.92952526253077</c:v>
                </c:pt>
                <c:pt idx="20">
                  <c:v>271.81268107314634</c:v>
                </c:pt>
                <c:pt idx="21">
                  <c:v>247.93837166618471</c:v>
                </c:pt>
                <c:pt idx="22">
                  <c:v>219.4367237041927</c:v>
                </c:pt>
                <c:pt idx="23">
                  <c:v>233.08034820913664</c:v>
                </c:pt>
                <c:pt idx="24">
                  <c:v>229.13972535140465</c:v>
                </c:pt>
                <c:pt idx="25">
                  <c:v>224.16573786439932</c:v>
                </c:pt>
                <c:pt idx="26">
                  <c:v>215.00808558017977</c:v>
                </c:pt>
                <c:pt idx="27">
                  <c:v>206.98143293738147</c:v>
                </c:pt>
                <c:pt idx="28">
                  <c:v>215.97156243247471</c:v>
                </c:pt>
                <c:pt idx="29">
                  <c:v>181.26651523184509</c:v>
                </c:pt>
                <c:pt idx="30">
                  <c:v>209.51943057862943</c:v>
                </c:pt>
                <c:pt idx="31">
                  <c:v>209.57805373385321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6D-4A01-A4F3-64FE408C8FF8}"/>
            </c:ext>
          </c:extLst>
        </c:ser>
        <c:ser>
          <c:idx val="1"/>
          <c:order val="1"/>
          <c:tx>
            <c:strRef>
              <c:f>'Losunar skipt eftir geirum'!$B$129:$C$129</c:f>
              <c:strCache>
                <c:ptCount val="2"/>
                <c:pt idx="0">
                  <c:v>Jarðgerð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geirum'!$D$127:$AI$127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geirum'!$D$129:$AI$129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>
                  <c:v>0.35119999999999996</c:v>
                </c:pt>
                <c:pt idx="13">
                  <c:v>0.52679999999999993</c:v>
                </c:pt>
                <c:pt idx="14">
                  <c:v>0.52679999999999993</c:v>
                </c:pt>
                <c:pt idx="15">
                  <c:v>0.878</c:v>
                </c:pt>
                <c:pt idx="16">
                  <c:v>1.4047999999999998</c:v>
                </c:pt>
                <c:pt idx="17">
                  <c:v>1.756</c:v>
                </c:pt>
                <c:pt idx="18">
                  <c:v>1.8625891999999999</c:v>
                </c:pt>
                <c:pt idx="19">
                  <c:v>2.2367794543999997</c:v>
                </c:pt>
                <c:pt idx="20">
                  <c:v>2.6769409079200002</c:v>
                </c:pt>
                <c:pt idx="21">
                  <c:v>2.5077241083999997</c:v>
                </c:pt>
                <c:pt idx="22">
                  <c:v>1.9630763</c:v>
                </c:pt>
                <c:pt idx="23">
                  <c:v>2.6282052</c:v>
                </c:pt>
                <c:pt idx="24">
                  <c:v>3.5365840000000004</c:v>
                </c:pt>
                <c:pt idx="25">
                  <c:v>3.7405258400000001</c:v>
                </c:pt>
                <c:pt idx="26">
                  <c:v>4.005311324</c:v>
                </c:pt>
                <c:pt idx="27">
                  <c:v>3.8114029168000005</c:v>
                </c:pt>
                <c:pt idx="28">
                  <c:v>4.2153498204000002</c:v>
                </c:pt>
                <c:pt idx="29">
                  <c:v>4.1906804963599997</c:v>
                </c:pt>
                <c:pt idx="30">
                  <c:v>5.0586017392000011</c:v>
                </c:pt>
                <c:pt idx="31">
                  <c:v>5.0586017392000011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6D-4A01-A4F3-64FE408C8FF8}"/>
            </c:ext>
          </c:extLst>
        </c:ser>
        <c:ser>
          <c:idx val="2"/>
          <c:order val="2"/>
          <c:tx>
            <c:strRef>
              <c:f>'Losunar skipt eftir geirum'!$B$130:$C$130</c:f>
              <c:strCache>
                <c:ptCount val="2"/>
                <c:pt idx="0">
                  <c:v>Brennsla og opinn bruni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geirum'!$D$127:$AI$127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geirum'!$D$130:$AI$130</c:f>
              <c:numCache>
                <c:formatCode>0.0</c:formatCode>
                <c:ptCount val="32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>
                  <c:v>9.2159920304327336</c:v>
                </c:pt>
                <c:pt idx="8">
                  <c:v>7.8716958547851945</c:v>
                </c:pt>
                <c:pt idx="9">
                  <c:v>6.5162739195936084</c:v>
                </c:pt>
                <c:pt idx="10">
                  <c:v>6.260771279389818</c:v>
                </c:pt>
                <c:pt idx="11">
                  <c:v>5.7356393945120088</c:v>
                </c:pt>
                <c:pt idx="12">
                  <c:v>5.3413086584683649</c:v>
                </c:pt>
                <c:pt idx="13">
                  <c:v>4.6127521843297723</c:v>
                </c:pt>
                <c:pt idx="14">
                  <c:v>6.8638646027388646</c:v>
                </c:pt>
                <c:pt idx="15">
                  <c:v>5.4945286422237203</c:v>
                </c:pt>
                <c:pt idx="16">
                  <c:v>5.550008863876748</c:v>
                </c:pt>
                <c:pt idx="17">
                  <c:v>8.634606603695719</c:v>
                </c:pt>
                <c:pt idx="18">
                  <c:v>6.8446077939689882</c:v>
                </c:pt>
                <c:pt idx="19">
                  <c:v>6.7017738908177202</c:v>
                </c:pt>
                <c:pt idx="20">
                  <c:v>6.5265318928813478</c:v>
                </c:pt>
                <c:pt idx="21">
                  <c:v>7.1560953303106842</c:v>
                </c:pt>
                <c:pt idx="22">
                  <c:v>6.9160867673839341</c:v>
                </c:pt>
                <c:pt idx="23">
                  <c:v>5.9858522253200022</c:v>
                </c:pt>
                <c:pt idx="24">
                  <c:v>7.8367116377587376</c:v>
                </c:pt>
                <c:pt idx="25">
                  <c:v>7.1072071024578367</c:v>
                </c:pt>
                <c:pt idx="26">
                  <c:v>7.4320803903538586</c:v>
                </c:pt>
                <c:pt idx="27">
                  <c:v>7.8015275783704272</c:v>
                </c:pt>
                <c:pt idx="28">
                  <c:v>6.8316102118557662</c:v>
                </c:pt>
                <c:pt idx="29">
                  <c:v>9.2332531984602699</c:v>
                </c:pt>
                <c:pt idx="30">
                  <c:v>6.2360772670392661</c:v>
                </c:pt>
                <c:pt idx="31">
                  <c:v>6.209689017039266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6D-4A01-A4F3-64FE408C8FF8}"/>
            </c:ext>
          </c:extLst>
        </c:ser>
        <c:ser>
          <c:idx val="3"/>
          <c:order val="3"/>
          <c:tx>
            <c:strRef>
              <c:f>'Losunar skipt eftir geirum'!$B$131:$C$131</c:f>
              <c:strCache>
                <c:ptCount val="2"/>
                <c:pt idx="0">
                  <c:v>Meðhöndlun skólps</c:v>
                </c:pt>
                <c:pt idx="1">
                  <c:v>CO2 íg.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'Losunar skipt eftir geirum'!$D$127:$AI$127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'Losunar skipt eftir geirum'!$D$131:$AI$131</c:f>
              <c:numCache>
                <c:formatCode>0.0</c:formatCode>
                <c:ptCount val="32"/>
                <c:pt idx="0">
                  <c:v>60.293489661101248</c:v>
                </c:pt>
                <c:pt idx="1">
                  <c:v>63.550820339638861</c:v>
                </c:pt>
                <c:pt idx="2">
                  <c:v>62.86513112678724</c:v>
                </c:pt>
                <c:pt idx="3">
                  <c:v>67.105597982759519</c:v>
                </c:pt>
                <c:pt idx="4">
                  <c:v>62.437877516984003</c:v>
                </c:pt>
                <c:pt idx="5">
                  <c:v>64.784933690697841</c:v>
                </c:pt>
                <c:pt idx="6">
                  <c:v>77.24679308938525</c:v>
                </c:pt>
                <c:pt idx="7">
                  <c:v>81.686490771531041</c:v>
                </c:pt>
                <c:pt idx="8">
                  <c:v>67.018848702239239</c:v>
                </c:pt>
                <c:pt idx="9">
                  <c:v>68.769880936506937</c:v>
                </c:pt>
                <c:pt idx="10">
                  <c:v>75.220462951835003</c:v>
                </c:pt>
                <c:pt idx="11">
                  <c:v>75.532163234121043</c:v>
                </c:pt>
                <c:pt idx="12">
                  <c:v>88.396647421723713</c:v>
                </c:pt>
                <c:pt idx="13">
                  <c:v>81.648374299581135</c:v>
                </c:pt>
                <c:pt idx="14">
                  <c:v>73.6488234878817</c:v>
                </c:pt>
                <c:pt idx="15">
                  <c:v>70.271567567974728</c:v>
                </c:pt>
                <c:pt idx="16">
                  <c:v>61.96279642849133</c:v>
                </c:pt>
                <c:pt idx="17">
                  <c:v>65.108870592798141</c:v>
                </c:pt>
                <c:pt idx="18">
                  <c:v>59.687059525299993</c:v>
                </c:pt>
                <c:pt idx="19">
                  <c:v>56.514273230372652</c:v>
                </c:pt>
                <c:pt idx="20">
                  <c:v>48.931642058424998</c:v>
                </c:pt>
                <c:pt idx="21">
                  <c:v>51.959762163554167</c:v>
                </c:pt>
                <c:pt idx="22">
                  <c:v>60.998767621009776</c:v>
                </c:pt>
                <c:pt idx="23">
                  <c:v>58.69115544682937</c:v>
                </c:pt>
                <c:pt idx="24">
                  <c:v>48.243124365550358</c:v>
                </c:pt>
                <c:pt idx="25">
                  <c:v>54.854007510911956</c:v>
                </c:pt>
                <c:pt idx="26">
                  <c:v>49.16176819237441</c:v>
                </c:pt>
                <c:pt idx="27">
                  <c:v>53.218503627148053</c:v>
                </c:pt>
                <c:pt idx="28">
                  <c:v>56.008753489043499</c:v>
                </c:pt>
                <c:pt idx="29">
                  <c:v>52.328992438841802</c:v>
                </c:pt>
                <c:pt idx="30">
                  <c:v>52.561432810244412</c:v>
                </c:pt>
                <c:pt idx="31">
                  <c:v>56.175929624398762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6D-4A01-A4F3-64FE408C8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328008"/>
        <c:axId val="765331288"/>
      </c:scatterChart>
      <c:valAx>
        <c:axId val="765328008"/>
        <c:scaling>
          <c:orientation val="minMax"/>
          <c:max val="2021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5331288"/>
        <c:crosses val="autoZero"/>
        <c:crossBetween val="midCat"/>
        <c:majorUnit val="1"/>
        <c:minorUnit val="1"/>
      </c:valAx>
      <c:valAx>
        <c:axId val="76533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GHL (þús tonn CO2-íg)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5328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geirum'!$B$102</c:f>
              <c:strCache>
                <c:ptCount val="1"/>
                <c:pt idx="0">
                  <c:v>Iðragerjun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geirum'!$D$101:$AI$101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geirum'!$D$102:$AI$102</c:f>
              <c:numCache>
                <c:formatCode>0.0</c:formatCode>
                <c:ptCount val="32"/>
                <c:pt idx="0">
                  <c:v>365.46665557745507</c:v>
                </c:pt>
                <c:pt idx="1">
                  <c:v>354.87030406874226</c:v>
                </c:pt>
                <c:pt idx="2">
                  <c:v>350.57596122048017</c:v>
                </c:pt>
                <c:pt idx="3">
                  <c:v>350.23587222657238</c:v>
                </c:pt>
                <c:pt idx="4">
                  <c:v>353.01618845071658</c:v>
                </c:pt>
                <c:pt idx="5">
                  <c:v>339.61246852855163</c:v>
                </c:pt>
                <c:pt idx="6">
                  <c:v>344.80054288946388</c:v>
                </c:pt>
                <c:pt idx="7">
                  <c:v>342.06334051850962</c:v>
                </c:pt>
                <c:pt idx="8">
                  <c:v>348.6324400593507</c:v>
                </c:pt>
                <c:pt idx="9">
                  <c:v>347.2068832845215</c:v>
                </c:pt>
                <c:pt idx="10">
                  <c:v>333.56536810744007</c:v>
                </c:pt>
                <c:pt idx="11">
                  <c:v>335.46825501574057</c:v>
                </c:pt>
                <c:pt idx="12">
                  <c:v>329.40273412090772</c:v>
                </c:pt>
                <c:pt idx="13">
                  <c:v>325.42778509919032</c:v>
                </c:pt>
                <c:pt idx="14">
                  <c:v>321.13247680993345</c:v>
                </c:pt>
                <c:pt idx="15">
                  <c:v>323.71262109144789</c:v>
                </c:pt>
                <c:pt idx="16">
                  <c:v>329.91221865949001</c:v>
                </c:pt>
                <c:pt idx="17">
                  <c:v>334.7032833777194</c:v>
                </c:pt>
                <c:pt idx="18">
                  <c:v>338.07636129523399</c:v>
                </c:pt>
                <c:pt idx="19">
                  <c:v>342.875610384617</c:v>
                </c:pt>
                <c:pt idx="20">
                  <c:v>339.42829475322759</c:v>
                </c:pt>
                <c:pt idx="21">
                  <c:v>338.89928002169518</c:v>
                </c:pt>
                <c:pt idx="22">
                  <c:v>335.53350807236211</c:v>
                </c:pt>
                <c:pt idx="23">
                  <c:v>328.04924816431105</c:v>
                </c:pt>
                <c:pt idx="24">
                  <c:v>348.74110125386301</c:v>
                </c:pt>
                <c:pt idx="25">
                  <c:v>351.50122245088869</c:v>
                </c:pt>
                <c:pt idx="26">
                  <c:v>356.2280459157231</c:v>
                </c:pt>
                <c:pt idx="27">
                  <c:v>348.36687485465859</c:v>
                </c:pt>
                <c:pt idx="28">
                  <c:v>337.52084443574017</c:v>
                </c:pt>
                <c:pt idx="29">
                  <c:v>331.90311774456757</c:v>
                </c:pt>
                <c:pt idx="30">
                  <c:v>327.05089573724507</c:v>
                </c:pt>
                <c:pt idx="31">
                  <c:v>319.4822300187883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geirum'!$B$103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geirum'!$D$101:$AI$101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geirum'!$D$103:$AI$103</c:f>
              <c:numCache>
                <c:formatCode>0.0</c:formatCode>
                <c:ptCount val="32"/>
                <c:pt idx="0">
                  <c:v>91.413356092094347</c:v>
                </c:pt>
                <c:pt idx="1">
                  <c:v>88.242005773954219</c:v>
                </c:pt>
                <c:pt idx="2">
                  <c:v>83.191146592034443</c:v>
                </c:pt>
                <c:pt idx="3">
                  <c:v>83.220160421028268</c:v>
                </c:pt>
                <c:pt idx="4">
                  <c:v>82.525587652832357</c:v>
                </c:pt>
                <c:pt idx="5">
                  <c:v>80.626852013425136</c:v>
                </c:pt>
                <c:pt idx="6">
                  <c:v>81.517637894492424</c:v>
                </c:pt>
                <c:pt idx="7">
                  <c:v>80.42009295815015</c:v>
                </c:pt>
                <c:pt idx="8">
                  <c:v>82.725185229725511</c:v>
                </c:pt>
                <c:pt idx="9">
                  <c:v>82.349818013147797</c:v>
                </c:pt>
                <c:pt idx="10">
                  <c:v>81.464655208908368</c:v>
                </c:pt>
                <c:pt idx="11">
                  <c:v>81.009554086362584</c:v>
                </c:pt>
                <c:pt idx="12">
                  <c:v>79.451200345367909</c:v>
                </c:pt>
                <c:pt idx="13">
                  <c:v>78.291539415764305</c:v>
                </c:pt>
                <c:pt idx="14">
                  <c:v>76.839347702543449</c:v>
                </c:pt>
                <c:pt idx="15">
                  <c:v>78.25514779269119</c:v>
                </c:pt>
                <c:pt idx="16">
                  <c:v>81.451224141943527</c:v>
                </c:pt>
                <c:pt idx="17">
                  <c:v>83.292713525447255</c:v>
                </c:pt>
                <c:pt idx="18">
                  <c:v>83.508175122688527</c:v>
                </c:pt>
                <c:pt idx="19">
                  <c:v>84.511462777118396</c:v>
                </c:pt>
                <c:pt idx="20">
                  <c:v>80.574816518648461</c:v>
                </c:pt>
                <c:pt idx="21">
                  <c:v>82.607873833695209</c:v>
                </c:pt>
                <c:pt idx="22">
                  <c:v>79.409979047365198</c:v>
                </c:pt>
                <c:pt idx="23">
                  <c:v>76.63269835675338</c:v>
                </c:pt>
                <c:pt idx="24">
                  <c:v>82.975992019422023</c:v>
                </c:pt>
                <c:pt idx="25">
                  <c:v>84.08543430695849</c:v>
                </c:pt>
                <c:pt idx="26">
                  <c:v>85.620954605184494</c:v>
                </c:pt>
                <c:pt idx="27">
                  <c:v>84.141604722742187</c:v>
                </c:pt>
                <c:pt idx="28">
                  <c:v>82.036425730965959</c:v>
                </c:pt>
                <c:pt idx="29">
                  <c:v>80.35164212968786</c:v>
                </c:pt>
                <c:pt idx="30">
                  <c:v>79.017073031811421</c:v>
                </c:pt>
                <c:pt idx="31">
                  <c:v>75.803435076171013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geirum'!$B$104</c:f>
              <c:strCache>
                <c:ptCount val="1"/>
                <c:pt idx="0">
                  <c:v>Nytjajarðvegur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geirum'!$D$101:$AI$101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geirum'!$D$104:$AI$104</c:f>
              <c:numCache>
                <c:formatCode>0.0</c:formatCode>
                <c:ptCount val="32"/>
                <c:pt idx="0">
                  <c:v>220.97912847519029</c:v>
                </c:pt>
                <c:pt idx="1">
                  <c:v>217.6594039256546</c:v>
                </c:pt>
                <c:pt idx="2">
                  <c:v>209.99349844985113</c:v>
                </c:pt>
                <c:pt idx="3">
                  <c:v>214.07817354511019</c:v>
                </c:pt>
                <c:pt idx="4">
                  <c:v>218.73773878298977</c:v>
                </c:pt>
                <c:pt idx="5">
                  <c:v>212.49673858144004</c:v>
                </c:pt>
                <c:pt idx="6">
                  <c:v>219.62135708242999</c:v>
                </c:pt>
                <c:pt idx="7">
                  <c:v>217.5288618400354</c:v>
                </c:pt>
                <c:pt idx="8">
                  <c:v>221.33463518194932</c:v>
                </c:pt>
                <c:pt idx="9">
                  <c:v>226.85960224162534</c:v>
                </c:pt>
                <c:pt idx="10">
                  <c:v>224.06189604018138</c:v>
                </c:pt>
                <c:pt idx="11">
                  <c:v>223.16249362490811</c:v>
                </c:pt>
                <c:pt idx="12">
                  <c:v>216.06066468712174</c:v>
                </c:pt>
                <c:pt idx="13">
                  <c:v>212.44895669590278</c:v>
                </c:pt>
                <c:pt idx="14">
                  <c:v>210.53977288407742</c:v>
                </c:pt>
                <c:pt idx="15">
                  <c:v>211.88466258162248</c:v>
                </c:pt>
                <c:pt idx="16">
                  <c:v>226.61275869211516</c:v>
                </c:pt>
                <c:pt idx="17">
                  <c:v>235.99565198230141</c:v>
                </c:pt>
                <c:pt idx="18">
                  <c:v>244.37021326904977</c:v>
                </c:pt>
                <c:pt idx="19">
                  <c:v>229.43527632620226</c:v>
                </c:pt>
                <c:pt idx="20">
                  <c:v>222.61435147502655</c:v>
                </c:pt>
                <c:pt idx="21">
                  <c:v>221.40602284596221</c:v>
                </c:pt>
                <c:pt idx="22">
                  <c:v>228.57729880557318</c:v>
                </c:pt>
                <c:pt idx="23">
                  <c:v>224.21287343441435</c:v>
                </c:pt>
                <c:pt idx="24">
                  <c:v>243.71083102213211</c:v>
                </c:pt>
                <c:pt idx="25">
                  <c:v>229.70876349127394</c:v>
                </c:pt>
                <c:pt idx="26">
                  <c:v>226.81510222330098</c:v>
                </c:pt>
                <c:pt idx="27">
                  <c:v>235.96265606848263</c:v>
                </c:pt>
                <c:pt idx="28">
                  <c:v>225.1627259921361</c:v>
                </c:pt>
                <c:pt idx="29">
                  <c:v>216.29421573538548</c:v>
                </c:pt>
                <c:pt idx="30">
                  <c:v>220.44329216777231</c:v>
                </c:pt>
                <c:pt idx="31">
                  <c:v>221.37587242241895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geirum'!$B$105</c:f>
              <c:strCache>
                <c:ptCount val="1"/>
                <c:pt idx="0">
                  <c:v>Áburður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geirum'!$D$101:$AI$101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geirum'!$D$105:$AI$105</c:f>
              <c:numCache>
                <c:formatCode>0.0</c:formatCode>
                <c:ptCount val="32"/>
                <c:pt idx="0">
                  <c:v>0.51700000000000002</c:v>
                </c:pt>
                <c:pt idx="1">
                  <c:v>0.24233146666666666</c:v>
                </c:pt>
                <c:pt idx="2">
                  <c:v>0.55757973333333333</c:v>
                </c:pt>
                <c:pt idx="3">
                  <c:v>0.49869013333333329</c:v>
                </c:pt>
                <c:pt idx="4">
                  <c:v>6.7686666666666673E-2</c:v>
                </c:pt>
                <c:pt idx="5">
                  <c:v>6.1221600000000008E-2</c:v>
                </c:pt>
                <c:pt idx="6">
                  <c:v>0.41275373333329646</c:v>
                </c:pt>
                <c:pt idx="7">
                  <c:v>0.75665919999999987</c:v>
                </c:pt>
                <c:pt idx="8">
                  <c:v>7.5803200000000001E-2</c:v>
                </c:pt>
                <c:pt idx="9">
                  <c:v>9.421426666666384E-2</c:v>
                </c:pt>
                <c:pt idx="10">
                  <c:v>0.11834533333333333</c:v>
                </c:pt>
                <c:pt idx="11">
                  <c:v>0.10186586666666667</c:v>
                </c:pt>
                <c:pt idx="12">
                  <c:v>0.13691919999999999</c:v>
                </c:pt>
                <c:pt idx="13">
                  <c:v>2.6465890000000001</c:v>
                </c:pt>
                <c:pt idx="14">
                  <c:v>4.9528167333333339</c:v>
                </c:pt>
                <c:pt idx="15">
                  <c:v>4.2094843999999991</c:v>
                </c:pt>
                <c:pt idx="16">
                  <c:v>2.8716423999999998</c:v>
                </c:pt>
                <c:pt idx="17">
                  <c:v>1.5525269635845629</c:v>
                </c:pt>
                <c:pt idx="18">
                  <c:v>4.7374723122222218</c:v>
                </c:pt>
                <c:pt idx="19">
                  <c:v>3.4430504389844443</c:v>
                </c:pt>
                <c:pt idx="20">
                  <c:v>2.0871003046666665</c:v>
                </c:pt>
                <c:pt idx="21">
                  <c:v>2.5996383361666666</c:v>
                </c:pt>
                <c:pt idx="22">
                  <c:v>3.5792256916777778</c:v>
                </c:pt>
                <c:pt idx="23">
                  <c:v>2.8903801666666666</c:v>
                </c:pt>
                <c:pt idx="24">
                  <c:v>2.2151572666666666</c:v>
                </c:pt>
                <c:pt idx="25">
                  <c:v>3.4787063666666667</c:v>
                </c:pt>
                <c:pt idx="26">
                  <c:v>2.9102340666666664</c:v>
                </c:pt>
                <c:pt idx="27">
                  <c:v>2.383306933333333</c:v>
                </c:pt>
                <c:pt idx="28">
                  <c:v>3.1957588666666661</c:v>
                </c:pt>
                <c:pt idx="29">
                  <c:v>5.8667223999999996</c:v>
                </c:pt>
                <c:pt idx="30">
                  <c:v>5.5126363600000001</c:v>
                </c:pt>
                <c:pt idx="31">
                  <c:v>7.2719442400000007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900" b="1" i="0" baseline="0">
                    <a:effectLst/>
                  </a:rPr>
                  <a:t>Losun GHL [CO</a:t>
                </a:r>
                <a:r>
                  <a:rPr lang="is-IS" sz="900" b="1" i="0" baseline="-25000">
                    <a:effectLst/>
                  </a:rPr>
                  <a:t>2</a:t>
                </a:r>
                <a:r>
                  <a:rPr lang="is-IS" sz="900" b="1" i="0" baseline="0">
                    <a:effectLst/>
                  </a:rPr>
                  <a:t>íg.]</a:t>
                </a:r>
                <a:endParaRPr lang="is-I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911848737810103E-2"/>
              <c:y val="0.367262898030272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geirum'!$B$128</c:f>
              <c:strCache>
                <c:ptCount val="1"/>
                <c:pt idx="0">
                  <c:v>Urðun úrgangs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geirum'!$D$127:$AI$127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geirum'!$D$128:$AI$128</c:f>
              <c:numCache>
                <c:formatCode>0.0</c:formatCode>
                <c:ptCount val="32"/>
                <c:pt idx="0">
                  <c:v>167.70011282282152</c:v>
                </c:pt>
                <c:pt idx="1">
                  <c:v>173.32174261335064</c:v>
                </c:pt>
                <c:pt idx="2">
                  <c:v>188.3262792152328</c:v>
                </c:pt>
                <c:pt idx="3">
                  <c:v>201.25193877226263</c:v>
                </c:pt>
                <c:pt idx="4">
                  <c:v>213.17989549923999</c:v>
                </c:pt>
                <c:pt idx="5">
                  <c:v>225.22629312858959</c:v>
                </c:pt>
                <c:pt idx="6">
                  <c:v>229.55098193723262</c:v>
                </c:pt>
                <c:pt idx="7">
                  <c:v>233.80699314425266</c:v>
                </c:pt>
                <c:pt idx="8">
                  <c:v>240.66732752701401</c:v>
                </c:pt>
                <c:pt idx="9">
                  <c:v>248.24409350381993</c:v>
                </c:pt>
                <c:pt idx="10">
                  <c:v>254.43644842265755</c:v>
                </c:pt>
                <c:pt idx="11">
                  <c:v>263.72344525916594</c:v>
                </c:pt>
                <c:pt idx="12">
                  <c:v>264.64647565515008</c:v>
                </c:pt>
                <c:pt idx="13">
                  <c:v>265.5394331187465</c:v>
                </c:pt>
                <c:pt idx="14">
                  <c:v>274.20835858569922</c:v>
                </c:pt>
                <c:pt idx="15">
                  <c:v>262.50471740229074</c:v>
                </c:pt>
                <c:pt idx="16">
                  <c:v>297.16141931588953</c:v>
                </c:pt>
                <c:pt idx="17">
                  <c:v>293.90489046773564</c:v>
                </c:pt>
                <c:pt idx="18">
                  <c:v>282.3318170971724</c:v>
                </c:pt>
                <c:pt idx="19">
                  <c:v>271.92952526253077</c:v>
                </c:pt>
                <c:pt idx="20">
                  <c:v>271.81268107314634</c:v>
                </c:pt>
                <c:pt idx="21">
                  <c:v>247.93837166618471</c:v>
                </c:pt>
                <c:pt idx="22">
                  <c:v>219.4367237041927</c:v>
                </c:pt>
                <c:pt idx="23">
                  <c:v>233.08034820913664</c:v>
                </c:pt>
                <c:pt idx="24">
                  <c:v>229.13972535140465</c:v>
                </c:pt>
                <c:pt idx="25">
                  <c:v>224.16573786439932</c:v>
                </c:pt>
                <c:pt idx="26">
                  <c:v>215.00808558017977</c:v>
                </c:pt>
                <c:pt idx="27">
                  <c:v>206.98143293738147</c:v>
                </c:pt>
                <c:pt idx="28">
                  <c:v>215.97156243247471</c:v>
                </c:pt>
                <c:pt idx="29">
                  <c:v>181.26651523184509</c:v>
                </c:pt>
                <c:pt idx="30">
                  <c:v>209.51943057862943</c:v>
                </c:pt>
                <c:pt idx="31">
                  <c:v>209.57805373385321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geirum'!$B$129</c:f>
              <c:strCache>
                <c:ptCount val="1"/>
                <c:pt idx="0">
                  <c:v>Jarðgerð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geirum'!$D$127:$AI$127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geirum'!$D$129:$AI$129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>
                  <c:v>0.35119999999999996</c:v>
                </c:pt>
                <c:pt idx="13">
                  <c:v>0.52679999999999993</c:v>
                </c:pt>
                <c:pt idx="14">
                  <c:v>0.52679999999999993</c:v>
                </c:pt>
                <c:pt idx="15">
                  <c:v>0.878</c:v>
                </c:pt>
                <c:pt idx="16">
                  <c:v>1.4047999999999998</c:v>
                </c:pt>
                <c:pt idx="17">
                  <c:v>1.756</c:v>
                </c:pt>
                <c:pt idx="18">
                  <c:v>1.8625891999999999</c:v>
                </c:pt>
                <c:pt idx="19">
                  <c:v>2.2367794543999997</c:v>
                </c:pt>
                <c:pt idx="20">
                  <c:v>2.6769409079200002</c:v>
                </c:pt>
                <c:pt idx="21">
                  <c:v>2.5077241083999997</c:v>
                </c:pt>
                <c:pt idx="22">
                  <c:v>1.9630763</c:v>
                </c:pt>
                <c:pt idx="23">
                  <c:v>2.6282052</c:v>
                </c:pt>
                <c:pt idx="24">
                  <c:v>3.5365840000000004</c:v>
                </c:pt>
                <c:pt idx="25">
                  <c:v>3.7405258400000001</c:v>
                </c:pt>
                <c:pt idx="26">
                  <c:v>4.005311324</c:v>
                </c:pt>
                <c:pt idx="27">
                  <c:v>3.8114029168000005</c:v>
                </c:pt>
                <c:pt idx="28">
                  <c:v>4.2153498204000002</c:v>
                </c:pt>
                <c:pt idx="29">
                  <c:v>4.1906804963599997</c:v>
                </c:pt>
                <c:pt idx="30">
                  <c:v>5.0586017392000011</c:v>
                </c:pt>
                <c:pt idx="31">
                  <c:v>5.0586017392000011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geirum'!$B$130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geirum'!$D$127:$AI$127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geirum'!$D$130:$AI$130</c:f>
              <c:numCache>
                <c:formatCode>0.0</c:formatCode>
                <c:ptCount val="32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>
                  <c:v>9.2159920304327336</c:v>
                </c:pt>
                <c:pt idx="8">
                  <c:v>7.8716958547851945</c:v>
                </c:pt>
                <c:pt idx="9">
                  <c:v>6.5162739195936084</c:v>
                </c:pt>
                <c:pt idx="10">
                  <c:v>6.260771279389818</c:v>
                </c:pt>
                <c:pt idx="11">
                  <c:v>5.7356393945120088</c:v>
                </c:pt>
                <c:pt idx="12">
                  <c:v>5.3413086584683649</c:v>
                </c:pt>
                <c:pt idx="13">
                  <c:v>4.6127521843297723</c:v>
                </c:pt>
                <c:pt idx="14">
                  <c:v>6.8638646027388646</c:v>
                </c:pt>
                <c:pt idx="15">
                  <c:v>5.4945286422237203</c:v>
                </c:pt>
                <c:pt idx="16">
                  <c:v>5.550008863876748</c:v>
                </c:pt>
                <c:pt idx="17">
                  <c:v>8.634606603695719</c:v>
                </c:pt>
                <c:pt idx="18">
                  <c:v>6.8446077939689882</c:v>
                </c:pt>
                <c:pt idx="19">
                  <c:v>6.7017738908177202</c:v>
                </c:pt>
                <c:pt idx="20">
                  <c:v>6.5265318928813478</c:v>
                </c:pt>
                <c:pt idx="21">
                  <c:v>7.1560953303106842</c:v>
                </c:pt>
                <c:pt idx="22">
                  <c:v>6.9160867673839341</c:v>
                </c:pt>
                <c:pt idx="23">
                  <c:v>5.9858522253200022</c:v>
                </c:pt>
                <c:pt idx="24">
                  <c:v>7.8367116377587376</c:v>
                </c:pt>
                <c:pt idx="25">
                  <c:v>7.1072071024578367</c:v>
                </c:pt>
                <c:pt idx="26">
                  <c:v>7.4320803903538586</c:v>
                </c:pt>
                <c:pt idx="27">
                  <c:v>7.8015275783704272</c:v>
                </c:pt>
                <c:pt idx="28">
                  <c:v>6.8316102118557662</c:v>
                </c:pt>
                <c:pt idx="29">
                  <c:v>9.2332531984602699</c:v>
                </c:pt>
                <c:pt idx="30">
                  <c:v>6.2360772670392661</c:v>
                </c:pt>
                <c:pt idx="31">
                  <c:v>6.209689017039266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geirum'!$B$131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geirum'!$D$127:$AI$127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geirum'!$D$131:$AI$131</c:f>
              <c:numCache>
                <c:formatCode>0.0</c:formatCode>
                <c:ptCount val="32"/>
                <c:pt idx="0">
                  <c:v>60.293489661101248</c:v>
                </c:pt>
                <c:pt idx="1">
                  <c:v>63.550820339638861</c:v>
                </c:pt>
                <c:pt idx="2">
                  <c:v>62.86513112678724</c:v>
                </c:pt>
                <c:pt idx="3">
                  <c:v>67.105597982759519</c:v>
                </c:pt>
                <c:pt idx="4">
                  <c:v>62.437877516984003</c:v>
                </c:pt>
                <c:pt idx="5">
                  <c:v>64.784933690697841</c:v>
                </c:pt>
                <c:pt idx="6">
                  <c:v>77.24679308938525</c:v>
                </c:pt>
                <c:pt idx="7">
                  <c:v>81.686490771531041</c:v>
                </c:pt>
                <c:pt idx="8">
                  <c:v>67.018848702239239</c:v>
                </c:pt>
                <c:pt idx="9">
                  <c:v>68.769880936506937</c:v>
                </c:pt>
                <c:pt idx="10">
                  <c:v>75.220462951835003</c:v>
                </c:pt>
                <c:pt idx="11">
                  <c:v>75.532163234121043</c:v>
                </c:pt>
                <c:pt idx="12">
                  <c:v>88.396647421723713</c:v>
                </c:pt>
                <c:pt idx="13">
                  <c:v>81.648374299581135</c:v>
                </c:pt>
                <c:pt idx="14">
                  <c:v>73.6488234878817</c:v>
                </c:pt>
                <c:pt idx="15">
                  <c:v>70.271567567974728</c:v>
                </c:pt>
                <c:pt idx="16">
                  <c:v>61.96279642849133</c:v>
                </c:pt>
                <c:pt idx="17">
                  <c:v>65.108870592798141</c:v>
                </c:pt>
                <c:pt idx="18">
                  <c:v>59.687059525299993</c:v>
                </c:pt>
                <c:pt idx="19">
                  <c:v>56.514273230372652</c:v>
                </c:pt>
                <c:pt idx="20">
                  <c:v>48.931642058424998</c:v>
                </c:pt>
                <c:pt idx="21">
                  <c:v>51.959762163554167</c:v>
                </c:pt>
                <c:pt idx="22">
                  <c:v>60.998767621009776</c:v>
                </c:pt>
                <c:pt idx="23">
                  <c:v>58.69115544682937</c:v>
                </c:pt>
                <c:pt idx="24">
                  <c:v>48.243124365550358</c:v>
                </c:pt>
                <c:pt idx="25">
                  <c:v>54.854007510911956</c:v>
                </c:pt>
                <c:pt idx="26">
                  <c:v>49.16176819237441</c:v>
                </c:pt>
                <c:pt idx="27">
                  <c:v>53.218503627148053</c:v>
                </c:pt>
                <c:pt idx="28">
                  <c:v>56.008753489043499</c:v>
                </c:pt>
                <c:pt idx="29">
                  <c:v>52.328992438841802</c:v>
                </c:pt>
                <c:pt idx="30">
                  <c:v>52.561432810244412</c:v>
                </c:pt>
                <c:pt idx="31">
                  <c:v>56.175929624398762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900" b="1" i="0" baseline="0">
                    <a:effectLst/>
                  </a:rPr>
                  <a:t>Losun GHL [CO</a:t>
                </a:r>
                <a:r>
                  <a:rPr lang="is-IS" sz="900" b="1" i="0" baseline="-25000">
                    <a:effectLst/>
                  </a:rPr>
                  <a:t>2</a:t>
                </a:r>
                <a:r>
                  <a:rPr lang="is-IS" sz="900" b="1" i="0" baseline="0">
                    <a:effectLst/>
                  </a:rPr>
                  <a:t>íg.]</a:t>
                </a:r>
                <a:endParaRPr lang="is-I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635656923066174E-2"/>
              <c:y val="0.322787561256729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geirum'!$B$15</c:f>
              <c:strCache>
                <c:ptCount val="1"/>
                <c:pt idx="0">
                  <c:v>Orka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geirum'!$D$14:$AI$14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geirum'!$D$15:$AI$15</c:f>
              <c:numCache>
                <c:formatCode>0</c:formatCode>
                <c:ptCount val="32"/>
                <c:pt idx="0">
                  <c:v>1833.6627390403448</c:v>
                </c:pt>
                <c:pt idx="1">
                  <c:v>1748.0945853169731</c:v>
                </c:pt>
                <c:pt idx="2">
                  <c:v>1891.6139090286567</c:v>
                </c:pt>
                <c:pt idx="3">
                  <c:v>1996.4426283656835</c:v>
                </c:pt>
                <c:pt idx="4">
                  <c:v>1945.2275473163043</c:v>
                </c:pt>
                <c:pt idx="5">
                  <c:v>2049.9897720556546</c:v>
                </c:pt>
                <c:pt idx="6">
                  <c:v>2105.3260995707592</c:v>
                </c:pt>
                <c:pt idx="7">
                  <c:v>2145.3824076690735</c:v>
                </c:pt>
                <c:pt idx="8">
                  <c:v>2138.8815801079472</c:v>
                </c:pt>
                <c:pt idx="9">
                  <c:v>2195.2856760693603</c:v>
                </c:pt>
                <c:pt idx="10">
                  <c:v>2177.6449921198036</c:v>
                </c:pt>
                <c:pt idx="11">
                  <c:v>2066.3226584659074</c:v>
                </c:pt>
                <c:pt idx="12">
                  <c:v>2176.0721408827953</c:v>
                </c:pt>
                <c:pt idx="13">
                  <c:v>2165.1719407012629</c:v>
                </c:pt>
                <c:pt idx="14">
                  <c:v>2264.012437798408</c:v>
                </c:pt>
                <c:pt idx="15">
                  <c:v>2150.567089686539</c:v>
                </c:pt>
                <c:pt idx="16">
                  <c:v>2213.2195492422438</c:v>
                </c:pt>
                <c:pt idx="17">
                  <c:v>2354.3993725899045</c:v>
                </c:pt>
                <c:pt idx="18">
                  <c:v>2226.3870051579866</c:v>
                </c:pt>
                <c:pt idx="19">
                  <c:v>2128.1514613497484</c:v>
                </c:pt>
                <c:pt idx="20">
                  <c:v>2018.0173440181525</c:v>
                </c:pt>
                <c:pt idx="21">
                  <c:v>1896.4510446504867</c:v>
                </c:pt>
                <c:pt idx="22">
                  <c:v>1847.7569282307804</c:v>
                </c:pt>
                <c:pt idx="23">
                  <c:v>1812.5312901051882</c:v>
                </c:pt>
                <c:pt idx="24">
                  <c:v>1801.3079806772328</c:v>
                </c:pt>
                <c:pt idx="25">
                  <c:v>1846.1691642864457</c:v>
                </c:pt>
                <c:pt idx="26">
                  <c:v>1821.2442016781356</c:v>
                </c:pt>
                <c:pt idx="27">
                  <c:v>1863.2547740665184</c:v>
                </c:pt>
                <c:pt idx="28">
                  <c:v>1904.7683615279125</c:v>
                </c:pt>
                <c:pt idx="29">
                  <c:v>1846.9802025941929</c:v>
                </c:pt>
                <c:pt idx="30">
                  <c:v>1657.3837102627256</c:v>
                </c:pt>
                <c:pt idx="31">
                  <c:v>1754.5861659339223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geirum'!$B$16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geirum'!$D$14:$AI$14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geirum'!$D$16:$AI$16</c:f>
              <c:numCache>
                <c:formatCode>0</c:formatCode>
                <c:ptCount val="32"/>
                <c:pt idx="0">
                  <c:v>902.58227855056271</c:v>
                </c:pt>
                <c:pt idx="1">
                  <c:v>790.91314038095004</c:v>
                </c:pt>
                <c:pt idx="2">
                  <c:v>584.92632690134667</c:v>
                </c:pt>
                <c:pt idx="3">
                  <c:v>551.5619085065689</c:v>
                </c:pt>
                <c:pt idx="4">
                  <c:v>520.80424549933082</c:v>
                </c:pt>
                <c:pt idx="5">
                  <c:v>552.94087681536837</c:v>
                </c:pt>
                <c:pt idx="6">
                  <c:v>530.02809971596787</c:v>
                </c:pt>
                <c:pt idx="7">
                  <c:v>648.9267035230622</c:v>
                </c:pt>
                <c:pt idx="8">
                  <c:v>785.12099837186508</c:v>
                </c:pt>
                <c:pt idx="9">
                  <c:v>938.90546721884391</c:v>
                </c:pt>
                <c:pt idx="10">
                  <c:v>991.71287232967347</c:v>
                </c:pt>
                <c:pt idx="11">
                  <c:v>990.91518294589878</c:v>
                </c:pt>
                <c:pt idx="12">
                  <c:v>978.86585729305887</c:v>
                </c:pt>
                <c:pt idx="13">
                  <c:v>966.66770373201234</c:v>
                </c:pt>
                <c:pt idx="14">
                  <c:v>974.71466624762581</c:v>
                </c:pt>
                <c:pt idx="15">
                  <c:v>950.37075033258918</c:v>
                </c:pt>
                <c:pt idx="16">
                  <c:v>1394.2775089791187</c:v>
                </c:pt>
                <c:pt idx="17">
                  <c:v>1538.4020700035601</c:v>
                </c:pt>
                <c:pt idx="18">
                  <c:v>2052.7560298501162</c:v>
                </c:pt>
                <c:pt idx="19">
                  <c:v>1869.0353009628802</c:v>
                </c:pt>
                <c:pt idx="20">
                  <c:v>1898.717432820722</c:v>
                </c:pt>
                <c:pt idx="21">
                  <c:v>1829.1682664921982</c:v>
                </c:pt>
                <c:pt idx="22">
                  <c:v>1897.6632439404159</c:v>
                </c:pt>
                <c:pt idx="23">
                  <c:v>1946.2476001458936</c:v>
                </c:pt>
                <c:pt idx="24">
                  <c:v>1921.1031548945812</c:v>
                </c:pt>
                <c:pt idx="25">
                  <c:v>1970.1710561289256</c:v>
                </c:pt>
                <c:pt idx="26">
                  <c:v>1953.2049778213811</c:v>
                </c:pt>
                <c:pt idx="27">
                  <c:v>1999.795844438403</c:v>
                </c:pt>
                <c:pt idx="28">
                  <c:v>2041.1644000485378</c:v>
                </c:pt>
                <c:pt idx="29">
                  <c:v>2007.2184039249423</c:v>
                </c:pt>
                <c:pt idx="30">
                  <c:v>1974.5273755490855</c:v>
                </c:pt>
                <c:pt idx="31">
                  <c:v>2016.0151811570925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geirum'!$B$17</c:f>
              <c:strCache>
                <c:ptCount val="1"/>
                <c:pt idx="0">
                  <c:v>Landbúnaður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geirum'!$D$14:$AI$14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geirum'!$D$17:$AI$17</c:f>
              <c:numCache>
                <c:formatCode>0</c:formatCode>
                <c:ptCount val="32"/>
                <c:pt idx="0">
                  <c:v>678.37614014473968</c:v>
                </c:pt>
                <c:pt idx="1">
                  <c:v>661.01404523501787</c:v>
                </c:pt>
                <c:pt idx="2">
                  <c:v>644.31818599569908</c:v>
                </c:pt>
                <c:pt idx="3">
                  <c:v>648.03289632604412</c:v>
                </c:pt>
                <c:pt idx="4">
                  <c:v>654.34720155320531</c:v>
                </c:pt>
                <c:pt idx="5">
                  <c:v>632.79728072341675</c:v>
                </c:pt>
                <c:pt idx="6">
                  <c:v>646.35229159971971</c:v>
                </c:pt>
                <c:pt idx="7">
                  <c:v>640.7689545166952</c:v>
                </c:pt>
                <c:pt idx="8">
                  <c:v>652.76806367102552</c:v>
                </c:pt>
                <c:pt idx="9">
                  <c:v>656.51051780596129</c:v>
                </c:pt>
                <c:pt idx="10">
                  <c:v>639.21026468986315</c:v>
                </c:pt>
                <c:pt idx="11">
                  <c:v>639.74216859367789</c:v>
                </c:pt>
                <c:pt idx="12">
                  <c:v>625.05151835339734</c:v>
                </c:pt>
                <c:pt idx="13">
                  <c:v>618.81487021085752</c:v>
                </c:pt>
                <c:pt idx="14">
                  <c:v>613.46441412988781</c:v>
                </c:pt>
                <c:pt idx="15">
                  <c:v>618.06191586576165</c:v>
                </c:pt>
                <c:pt idx="16">
                  <c:v>640.84784389354854</c:v>
                </c:pt>
                <c:pt idx="17">
                  <c:v>655.54417584905264</c:v>
                </c:pt>
                <c:pt idx="18">
                  <c:v>670.69222199919454</c:v>
                </c:pt>
                <c:pt idx="19">
                  <c:v>660.2653999269221</c:v>
                </c:pt>
                <c:pt idx="20">
                  <c:v>644.70456305156915</c:v>
                </c:pt>
                <c:pt idx="21">
                  <c:v>645.51281503751932</c:v>
                </c:pt>
                <c:pt idx="22">
                  <c:v>647.10001161697835</c:v>
                </c:pt>
                <c:pt idx="23">
                  <c:v>631.78520012214562</c:v>
                </c:pt>
                <c:pt idx="24">
                  <c:v>677.64308156208369</c:v>
                </c:pt>
                <c:pt idx="25">
                  <c:v>668.77412661578785</c:v>
                </c:pt>
                <c:pt idx="26">
                  <c:v>671.57433681087514</c:v>
                </c:pt>
                <c:pt idx="27">
                  <c:v>670.85444257921665</c:v>
                </c:pt>
                <c:pt idx="28">
                  <c:v>647.91575502550893</c:v>
                </c:pt>
                <c:pt idx="29">
                  <c:v>634.41569800964089</c:v>
                </c:pt>
                <c:pt idx="30">
                  <c:v>632.02389729682886</c:v>
                </c:pt>
                <c:pt idx="31">
                  <c:v>623.93348175737833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geirum'!$B$18</c:f>
              <c:strCache>
                <c:ptCount val="1"/>
                <c:pt idx="0">
                  <c:v>Úrgangur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geirum'!$D$14:$AI$14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'Losunar skipt eftir geirum'!$D$18:$AI$18</c:f>
              <c:numCache>
                <c:formatCode>0</c:formatCode>
                <c:ptCount val="32"/>
                <c:pt idx="0">
                  <c:v>243.59365544826829</c:v>
                </c:pt>
                <c:pt idx="1">
                  <c:v>252.35512434595984</c:v>
                </c:pt>
                <c:pt idx="2">
                  <c:v>266.28182735746697</c:v>
                </c:pt>
                <c:pt idx="3">
                  <c:v>281.3272631827316</c:v>
                </c:pt>
                <c:pt idx="4">
                  <c:v>287.61649921161961</c:v>
                </c:pt>
                <c:pt idx="5">
                  <c:v>301.01491823435111</c:v>
                </c:pt>
                <c:pt idx="6">
                  <c:v>316.73940902580125</c:v>
                </c:pt>
                <c:pt idx="7">
                  <c:v>325.06067594621646</c:v>
                </c:pt>
                <c:pt idx="8">
                  <c:v>315.90907208403848</c:v>
                </c:pt>
                <c:pt idx="9">
                  <c:v>323.88144835992046</c:v>
                </c:pt>
                <c:pt idx="10">
                  <c:v>336.26888265388243</c:v>
                </c:pt>
                <c:pt idx="11">
                  <c:v>345.34244788779904</c:v>
                </c:pt>
                <c:pt idx="12">
                  <c:v>358.73563173534217</c:v>
                </c:pt>
                <c:pt idx="13">
                  <c:v>352.3273596026574</c:v>
                </c:pt>
                <c:pt idx="14">
                  <c:v>355.2478466763198</c:v>
                </c:pt>
                <c:pt idx="15">
                  <c:v>339.14881361248916</c:v>
                </c:pt>
                <c:pt idx="16">
                  <c:v>366.07902460825767</c:v>
                </c:pt>
                <c:pt idx="17">
                  <c:v>369.40436766422948</c:v>
                </c:pt>
                <c:pt idx="18">
                  <c:v>350.7260736164414</c:v>
                </c:pt>
                <c:pt idx="19">
                  <c:v>337.38235183812117</c:v>
                </c:pt>
                <c:pt idx="20">
                  <c:v>329.94779593237269</c:v>
                </c:pt>
                <c:pt idx="21">
                  <c:v>309.56195326844954</c:v>
                </c:pt>
                <c:pt idx="22">
                  <c:v>289.31465439258642</c:v>
                </c:pt>
                <c:pt idx="23">
                  <c:v>300.38556108128603</c:v>
                </c:pt>
                <c:pt idx="24">
                  <c:v>288.75614535471374</c:v>
                </c:pt>
                <c:pt idx="25">
                  <c:v>289.8674783177691</c:v>
                </c:pt>
                <c:pt idx="26">
                  <c:v>275.60724548690803</c:v>
                </c:pt>
                <c:pt idx="27">
                  <c:v>271.81286705969995</c:v>
                </c:pt>
                <c:pt idx="28">
                  <c:v>283.02727595377399</c:v>
                </c:pt>
                <c:pt idx="29">
                  <c:v>247.01944136550713</c:v>
                </c:pt>
                <c:pt idx="30">
                  <c:v>273.37554239511314</c:v>
                </c:pt>
                <c:pt idx="31">
                  <c:v>277.02227411449127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GHL [CO</a:t>
                </a:r>
                <a:r>
                  <a:rPr lang="is-IS" baseline="-25000"/>
                  <a:t>2</a:t>
                </a:r>
                <a:r>
                  <a:rPr lang="is-IS"/>
                  <a:t>íg.]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tx>
            <c:strRef>
              <c:f>'Losunar skipt eftir geirum'!$B$15:$B$18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rgbClr val="ED7D3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Lbls>
            <c:dLbl>
              <c:idx val="0"/>
              <c:layout>
                <c:manualLayout>
                  <c:x val="0.2740060785704167"/>
                  <c:y val="5.950484610738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0.18141094566020241"/>
                  <c:y val="0.200193895720375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12264068188262"/>
                      <c:h val="0.297201780721921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25069591002989172"/>
                  <c:y val="-3.272476895875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0.37481048348960661"/>
                  <c:y val="-7.49530530727958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geirum'!$B$15:$B$18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'Losunar skipt eftir geirum'!$AJ$15:$AJ$18</c:f>
              <c:numCache>
                <c:formatCode>0%</c:formatCode>
                <c:ptCount val="4"/>
                <c:pt idx="0">
                  <c:v>0.37558915095377837</c:v>
                </c:pt>
                <c:pt idx="1">
                  <c:v>0.43155100895126736</c:v>
                </c:pt>
                <c:pt idx="2">
                  <c:v>0.1335600674476729</c:v>
                </c:pt>
                <c:pt idx="3">
                  <c:v>5.9299772647281326E-2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855458150548678"/>
          <c:y val="9.1641544104868258E-2"/>
          <c:w val="0.63699218523284451"/>
          <c:h val="0.847518491482420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FB-4228-8A83-25F87F9412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FB-4228-8A83-25F87F9412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FB-4228-8A83-25F87F9412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FB-4228-8A83-25F87F9412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1FB-4228-8A83-25F87F9412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97-4F11-AB8C-B1328E1B146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110-4A36-85D6-8D1D6C307A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110-4A36-85D6-8D1D6C307A92}"/>
              </c:ext>
            </c:extLst>
          </c:dPt>
          <c:dLbls>
            <c:dLbl>
              <c:idx val="0"/>
              <c:layout>
                <c:manualLayout>
                  <c:x val="0.21297627994939491"/>
                  <c:y val="4.4143102437487043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FB-4228-8A83-25F87F941277}"/>
                </c:ext>
              </c:extLst>
            </c:dLbl>
            <c:dLbl>
              <c:idx val="1"/>
              <c:layout>
                <c:manualLayout>
                  <c:x val="-0.19923587479136948"/>
                  <c:y val="7.3571837395811718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FB-4228-8A83-25F87F941277}"/>
                </c:ext>
              </c:extLst>
            </c:dLbl>
            <c:dLbl>
              <c:idx val="2"/>
              <c:layout>
                <c:manualLayout>
                  <c:x val="-0.23358688768643313"/>
                  <c:y val="0.147143674791623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FB-4228-8A83-25F87F941277}"/>
                </c:ext>
              </c:extLst>
            </c:dLbl>
            <c:dLbl>
              <c:idx val="3"/>
              <c:layout>
                <c:manualLayout>
                  <c:x val="-0.21984648252840766"/>
                  <c:y val="4.4143102437487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FB-4228-8A83-25F87F941277}"/>
                </c:ext>
              </c:extLst>
            </c:dLbl>
            <c:dLbl>
              <c:idx val="4"/>
              <c:layout>
                <c:manualLayout>
                  <c:x val="-0.22442661758108282"/>
                  <c:y val="-5.15002861770683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FB-4228-8A83-25F87F941277}"/>
                </c:ext>
              </c:extLst>
            </c:dLbl>
            <c:dLbl>
              <c:idx val="5"/>
              <c:layout>
                <c:manualLayout>
                  <c:x val="-0.18091533458066883"/>
                  <c:y val="-0.139786491052042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97-4F11-AB8C-B1328E1B1469}"/>
                </c:ext>
              </c:extLst>
            </c:dLbl>
            <c:dLbl>
              <c:idx val="6"/>
              <c:layout>
                <c:manualLayout>
                  <c:x val="-4.0076181710907634E-2"/>
                  <c:y val="-0.14346508292183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538085085204939"/>
                      <c:h val="0.109842753231947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110-4A36-85D6-8D1D6C307A92}"/>
                </c:ext>
              </c:extLst>
            </c:dLbl>
            <c:dLbl>
              <c:idx val="7"/>
              <c:layout>
                <c:manualLayout>
                  <c:x val="0.10305303868519108"/>
                  <c:y val="-0.139786491052042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10-4A36-85D6-8D1D6C307A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geirum'!$B$43:$B$50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'Losunar skipt eftir geirum'!$AJ$43:$AJ$50</c:f>
              <c:numCache>
                <c:formatCode>0%</c:formatCode>
                <c:ptCount val="8"/>
                <c:pt idx="0">
                  <c:v>0.32723917566243893</c:v>
                </c:pt>
                <c:pt idx="1">
                  <c:v>0.48892168346853171</c:v>
                </c:pt>
                <c:pt idx="2">
                  <c:v>1.1907820234795377E-2</c:v>
                </c:pt>
                <c:pt idx="3">
                  <c:v>9.9823080317588565E-3</c:v>
                </c:pt>
                <c:pt idx="4">
                  <c:v>3.4332176676925827E-2</c:v>
                </c:pt>
                <c:pt idx="5">
                  <c:v>2.4009604114337446E-2</c:v>
                </c:pt>
                <c:pt idx="6">
                  <c:v>9.6422054507944721E-2</c:v>
                </c:pt>
                <c:pt idx="7">
                  <c:v>7.1851773032669923E-3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7-4F11-AB8C-B1328E1B14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02-491A-AC88-D666F16074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02-491A-AC88-D666F160744D}"/>
              </c:ext>
            </c:extLst>
          </c:dPt>
          <c:dLbls>
            <c:dLbl>
              <c:idx val="0"/>
              <c:layout>
                <c:manualLayout>
                  <c:x val="0.35878231477625833"/>
                  <c:y val="8.0327138949811139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108672199569299"/>
                      <c:h val="0.199527141728946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8808032977821507"/>
                      <c:h val="0.183228382381209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41306767065684091"/>
                  <c:y val="3.34532607361465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-0.25409395625094089"/>
                  <c:y val="6.235945102816421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dLbl>
              <c:idx val="4"/>
              <c:layout>
                <c:manualLayout>
                  <c:x val="-0.24012714583812028"/>
                  <c:y val="-4.04422067259703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02-491A-AC88-D666F160744D}"/>
                </c:ext>
              </c:extLst>
            </c:dLbl>
            <c:dLbl>
              <c:idx val="5"/>
              <c:layout>
                <c:manualLayout>
                  <c:x val="0.41393346092095018"/>
                  <c:y val="0.2536829330992683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02-491A-AC88-D666F16074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geirum'!$B$74:$B$79</c:f>
              <c:strCache>
                <c:ptCount val="6"/>
                <c:pt idx="0">
                  <c:v>Steinefnaiðnaður</c:v>
                </c:pt>
                <c:pt idx="1">
                  <c:v>Efnaiðnaður</c:v>
                </c:pt>
                <c:pt idx="2">
                  <c:v>Málmiðnaður</c:v>
                </c:pt>
                <c:pt idx="3">
                  <c:v>Leysiefni</c:v>
                </c:pt>
                <c:pt idx="4">
                  <c:v>F-gös (m.a. kælimiðlar)</c:v>
                </c:pt>
                <c:pt idx="5">
                  <c:v>Efnanotkun</c:v>
                </c:pt>
              </c:strCache>
            </c:strRef>
          </c:cat>
          <c:val>
            <c:numRef>
              <c:f>'Losunar skipt eftir geirum'!$AJ$74:$AJ$79</c:f>
              <c:numCache>
                <c:formatCode>0.0%</c:formatCode>
                <c:ptCount val="6"/>
                <c:pt idx="0">
                  <c:v>4.6165038230804788E-4</c:v>
                </c:pt>
                <c:pt idx="1">
                  <c:v>0</c:v>
                </c:pt>
                <c:pt idx="2" formatCode="0%">
                  <c:v>0.91126021884343866</c:v>
                </c:pt>
                <c:pt idx="3">
                  <c:v>3.2416405246235105E-3</c:v>
                </c:pt>
                <c:pt idx="4" formatCode="0%">
                  <c:v>8.225950117264183E-2</c:v>
                </c:pt>
                <c:pt idx="5">
                  <c:v>2.7769890769878858E-3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Lbls>
            <c:dLbl>
              <c:idx val="0"/>
              <c:layout>
                <c:manualLayout>
                  <c:x val="0.2740060785704167"/>
                  <c:y val="5.950484610738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0.22403055556863485"/>
                  <c:y val="2.95618390299869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19001378276769"/>
                      <c:h val="0.297201633526985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2230965841488593"/>
                  <c:y val="-3.2724768958758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016013404145042"/>
                      <c:h val="0.199637238599041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0.37481048348960661"/>
                  <c:y val="-7.49530530727958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geirum'!$B$102:$B$105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Áburður</c:v>
                </c:pt>
              </c:strCache>
            </c:strRef>
          </c:cat>
          <c:val>
            <c:numRef>
              <c:f>'Losunar skipt eftir geirum'!$AJ$102:$AJ$105</c:f>
              <c:numCache>
                <c:formatCode>0%</c:formatCode>
                <c:ptCount val="4"/>
                <c:pt idx="0">
                  <c:v>0.51204533713903433</c:v>
                </c:pt>
                <c:pt idx="1">
                  <c:v>0.12149281500755846</c:v>
                </c:pt>
                <c:pt idx="2">
                  <c:v>0.35480684863855855</c:v>
                </c:pt>
                <c:pt idx="3">
                  <c:v>1.1654999214848605E-2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00000000-507B-439B-98AD-B8244B90C65D}">
          <cx:dataLabels pos="ctr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 b="0"/>
                </a:pPr>
                <a:endParaRPr lang="en-US" sz="800" b="0" i="0" u="none" strike="noStrike" baseline="0">
                  <a:solidFill>
                    <a:sysClr val="window" lastClr="FFFFFF"/>
                  </a:solidFill>
                  <a:latin typeface="Calibri" panose="020F0502020204030204"/>
                </a:endParaRPr>
              </a:p>
            </cx:txPr>
            <cx:visibility seriesName="0" categoryName="1" value="1"/>
            <cx:separator>, </cx:separator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1000" b="1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cap="all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833438</xdr:colOff>
      <xdr:row>53</xdr:row>
      <xdr:rowOff>1755</xdr:rowOff>
    </xdr:from>
    <xdr:to>
      <xdr:col>11</xdr:col>
      <xdr:colOff>602193</xdr:colOff>
      <xdr:row>71</xdr:row>
      <xdr:rowOff>25162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58392C-A2E9-4681-AF0C-9188B734A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238126</xdr:colOff>
      <xdr:row>81</xdr:row>
      <xdr:rowOff>118637</xdr:rowOff>
    </xdr:from>
    <xdr:to>
      <xdr:col>12</xdr:col>
      <xdr:colOff>157975</xdr:colOff>
      <xdr:row>99</xdr:row>
      <xdr:rowOff>147759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0270C0-55C0-46FD-91EF-DB4A092FE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24173</xdr:colOff>
      <xdr:row>107</xdr:row>
      <xdr:rowOff>61232</xdr:rowOff>
    </xdr:from>
    <xdr:to>
      <xdr:col>11</xdr:col>
      <xdr:colOff>571141</xdr:colOff>
      <xdr:row>125</xdr:row>
      <xdr:rowOff>84639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ABC213A-B1F5-4642-B183-CC1E2D6E9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47546</xdr:colOff>
      <xdr:row>133</xdr:row>
      <xdr:rowOff>129911</xdr:rowOff>
    </xdr:from>
    <xdr:to>
      <xdr:col>11</xdr:col>
      <xdr:colOff>592609</xdr:colOff>
      <xdr:row>151</xdr:row>
      <xdr:rowOff>160939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2AD8A2-816B-4B92-AE45-262D56673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66918</xdr:colOff>
      <xdr:row>21</xdr:row>
      <xdr:rowOff>59531</xdr:rowOff>
    </xdr:from>
    <xdr:to>
      <xdr:col>13</xdr:col>
      <xdr:colOff>11906</xdr:colOff>
      <xdr:row>38</xdr:row>
      <xdr:rowOff>95017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714AA23-79DE-45D0-B7C9-912ECF704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429213</xdr:colOff>
      <xdr:row>20</xdr:row>
      <xdr:rowOff>178594</xdr:rowOff>
    </xdr:from>
    <xdr:to>
      <xdr:col>22</xdr:col>
      <xdr:colOff>500062</xdr:colOff>
      <xdr:row>37</xdr:row>
      <xdr:rowOff>92070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EF87FA9-034D-4AEC-9807-32D1E1F3C9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260930</xdr:colOff>
      <xdr:row>52</xdr:row>
      <xdr:rowOff>109173</xdr:rowOff>
    </xdr:from>
    <xdr:to>
      <xdr:col>22</xdr:col>
      <xdr:colOff>341649</xdr:colOff>
      <xdr:row>70</xdr:row>
      <xdr:rowOff>132581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02F5652-B4EB-4799-BD3E-B8BC1784D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441511</xdr:colOff>
      <xdr:row>81</xdr:row>
      <xdr:rowOff>54516</xdr:rowOff>
    </xdr:from>
    <xdr:to>
      <xdr:col>24</xdr:col>
      <xdr:colOff>190499</xdr:colOff>
      <xdr:row>99</xdr:row>
      <xdr:rowOff>79828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F67D1CA-9124-4064-9988-68F6CE0A9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588421</xdr:colOff>
      <xdr:row>107</xdr:row>
      <xdr:rowOff>97268</xdr:rowOff>
    </xdr:from>
    <xdr:to>
      <xdr:col>22</xdr:col>
      <xdr:colOff>38108</xdr:colOff>
      <xdr:row>125</xdr:row>
      <xdr:rowOff>120675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23E6D48-5C3F-40B6-894A-92582DA12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112870</xdr:colOff>
      <xdr:row>133</xdr:row>
      <xdr:rowOff>130968</xdr:rowOff>
    </xdr:from>
    <xdr:to>
      <xdr:col>22</xdr:col>
      <xdr:colOff>195494</xdr:colOff>
      <xdr:row>151</xdr:row>
      <xdr:rowOff>148661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9C466EA-5F4F-4507-8F7D-8591A171E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4767</xdr:colOff>
      <xdr:row>21</xdr:row>
      <xdr:rowOff>121099</xdr:rowOff>
    </xdr:from>
    <xdr:to>
      <xdr:col>12</xdr:col>
      <xdr:colOff>290047</xdr:colOff>
      <xdr:row>38</xdr:row>
      <xdr:rowOff>122599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D6BD5F-9F68-4CAB-A9F9-084AAD801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13471</xdr:colOff>
      <xdr:row>54</xdr:row>
      <xdr:rowOff>8025</xdr:rowOff>
    </xdr:from>
    <xdr:to>
      <xdr:col>12</xdr:col>
      <xdr:colOff>299063</xdr:colOff>
      <xdr:row>71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B14B29-2BA2-4EC5-A965-184FD0F29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319756</xdr:colOff>
      <xdr:row>86</xdr:row>
      <xdr:rowOff>69684</xdr:rowOff>
    </xdr:from>
    <xdr:to>
      <xdr:col>23</xdr:col>
      <xdr:colOff>116415</xdr:colOff>
      <xdr:row>106</xdr:row>
      <xdr:rowOff>63499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3C0D2B6-BDA2-4227-8AA6-34C4E585AE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2981" y="18491034"/>
              <a:ext cx="5873609" cy="380381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s-I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334776</xdr:colOff>
      <xdr:row>54</xdr:row>
      <xdr:rowOff>6700</xdr:rowOff>
    </xdr:from>
    <xdr:to>
      <xdr:col>21</xdr:col>
      <xdr:colOff>475026</xdr:colOff>
      <xdr:row>71</xdr:row>
      <xdr:rowOff>8200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7F4BB40-8E89-4090-9496-15F7AF514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30816</xdr:colOff>
      <xdr:row>87</xdr:row>
      <xdr:rowOff>9804</xdr:rowOff>
    </xdr:from>
    <xdr:to>
      <xdr:col>12</xdr:col>
      <xdr:colOff>344757</xdr:colOff>
      <xdr:row>104</xdr:row>
      <xdr:rowOff>11304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3BDBA72-8027-4007-811A-63EC20D3D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0.09849</cdr:x>
      <cdr:y>0.20582</cdr:y>
    </cdr:from>
    <cdr:to>
      <cdr:x>0.94771</cdr:x>
      <cdr:y>0.38378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D47A5448-6BB4-424A-8F59-F7A6C9458EEB}"/>
            </a:ext>
          </a:extLst>
        </cdr:cNvPr>
        <cdr:cNvCxnSpPr/>
      </cdr:nvCxnSpPr>
      <cdr:spPr>
        <a:xfrm xmlns:a="http://schemas.openxmlformats.org/drawingml/2006/main">
          <a:off x="491101" y="666860"/>
          <a:ext cx="4234279" cy="576596"/>
        </a:xfrm>
        <a:prstGeom xmlns:a="http://schemas.openxmlformats.org/drawingml/2006/main" prst="straightConnector1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0.75724</cdr:x>
      <cdr:y>0.36429</cdr:y>
    </cdr:from>
    <cdr:to>
      <cdr:x>0.92623</cdr:x>
      <cdr:y>0.46008</cdr:y>
    </cdr:to>
    <cdr:sp macro="" textlink="">
      <cdr:nvSpPr>
        <cdr:cNvPr id="3" name="TextBox 9">
          <a:extLst xmlns:a="http://schemas.openxmlformats.org/drawingml/2006/main">
            <a:ext uri="{FF2B5EF4-FFF2-40B4-BE49-F238E27FC236}">
              <a16:creationId xmlns:a16="http://schemas.microsoft.com/office/drawing/2014/main" id="{7DFE6CBE-112F-4C40-930D-4D6894261227}"/>
            </a:ext>
          </a:extLst>
        </cdr:cNvPr>
        <cdr:cNvSpPr txBox="1"/>
      </cdr:nvSpPr>
      <cdr:spPr>
        <a:xfrm xmlns:a="http://schemas.openxmlformats.org/drawingml/2006/main">
          <a:off x="3794991" y="1180290"/>
          <a:ext cx="846919" cy="310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2000">
              <a:solidFill>
                <a:schemeClr val="bg2">
                  <a:lumMod val="25000"/>
                </a:schemeClr>
              </a:solidFill>
            </a:rPr>
            <a:t>-29%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123824</xdr:rowOff>
    </xdr:from>
    <xdr:to>
      <xdr:col>13</xdr:col>
      <xdr:colOff>600074</xdr:colOff>
      <xdr:row>48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FA497B-6896-4F40-8754-AB5F3F622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49</xdr:row>
      <xdr:rowOff>38100</xdr:rowOff>
    </xdr:from>
    <xdr:to>
      <xdr:col>14</xdr:col>
      <xdr:colOff>28574</xdr:colOff>
      <xdr:row>71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1B28D4-95E8-4DA0-BA89-B289466F0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238125</xdr:colOff>
      <xdr:row>49</xdr:row>
      <xdr:rowOff>85725</xdr:rowOff>
    </xdr:from>
    <xdr:to>
      <xdr:col>28</xdr:col>
      <xdr:colOff>247649</xdr:colOff>
      <xdr:row>71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B50147-2571-4B8F-AA47-031E2BF89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571500</xdr:colOff>
      <xdr:row>26</xdr:row>
      <xdr:rowOff>28574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8EA571-248F-4741-84DE-7E9C0EF1C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190499</xdr:rowOff>
    </xdr:from>
    <xdr:to>
      <xdr:col>14</xdr:col>
      <xdr:colOff>0</xdr:colOff>
      <xdr:row>97</xdr:row>
      <xdr:rowOff>180974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0EC914-5E82-4F68-BD21-6E48286D7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13</xdr:col>
      <xdr:colOff>590550</xdr:colOff>
      <xdr:row>125</xdr:row>
      <xdr:rowOff>156210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661541-952F-47BA-A08E-8D832CF37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NIR202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8AAC"/>
      </a:accent1>
      <a:accent2>
        <a:srgbClr val="FFD44B"/>
      </a:accent2>
      <a:accent3>
        <a:srgbClr val="855092"/>
      </a:accent3>
      <a:accent4>
        <a:srgbClr val="ED7D31"/>
      </a:accent4>
      <a:accent5>
        <a:srgbClr val="68A200"/>
      </a:accent5>
      <a:accent6>
        <a:srgbClr val="15C5C1"/>
      </a:accent6>
      <a:hlink>
        <a:srgbClr val="008AAC"/>
      </a:hlink>
      <a:folHlink>
        <a:srgbClr val="85509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3A4E-899D-4F6C-BFF7-508E8E6EE835}">
  <dimension ref="B2:L11"/>
  <sheetViews>
    <sheetView workbookViewId="0">
      <selection activeCell="G26" sqref="G26"/>
    </sheetView>
  </sheetViews>
  <sheetFormatPr defaultRowHeight="15" x14ac:dyDescent="0.25"/>
  <cols>
    <col min="1" max="1" width="20.5703125" customWidth="1"/>
    <col min="2" max="2" width="30.85546875" bestFit="1" customWidth="1"/>
  </cols>
  <sheetData>
    <row r="2" spans="2:12" ht="21" x14ac:dyDescent="0.35">
      <c r="B2" s="132" t="s">
        <v>64</v>
      </c>
    </row>
    <row r="3" spans="2:12" ht="15.75" thickBot="1" x14ac:dyDescent="0.3"/>
    <row r="4" spans="2:12" ht="15.75" x14ac:dyDescent="0.25">
      <c r="B4" s="131" t="s">
        <v>63</v>
      </c>
      <c r="C4" s="143" t="s">
        <v>62</v>
      </c>
      <c r="D4" s="143"/>
      <c r="E4" s="143"/>
      <c r="F4" s="143"/>
      <c r="G4" s="143"/>
      <c r="H4" s="143"/>
      <c r="I4" s="143"/>
      <c r="J4" s="143"/>
      <c r="K4" s="143"/>
      <c r="L4" s="144"/>
    </row>
    <row r="5" spans="2:12" ht="15.75" x14ac:dyDescent="0.25">
      <c r="B5" s="129" t="s">
        <v>61</v>
      </c>
      <c r="C5" s="139" t="s">
        <v>59</v>
      </c>
      <c r="D5" s="139"/>
      <c r="E5" s="139"/>
      <c r="F5" s="139"/>
      <c r="G5" s="139"/>
      <c r="H5" s="139"/>
      <c r="I5" s="139"/>
      <c r="J5" s="139"/>
      <c r="K5" s="139"/>
      <c r="L5" s="140"/>
    </row>
    <row r="6" spans="2:12" ht="15.75" x14ac:dyDescent="0.25">
      <c r="B6" s="129" t="s">
        <v>60</v>
      </c>
      <c r="C6" s="139" t="s">
        <v>74</v>
      </c>
      <c r="D6" s="139"/>
      <c r="E6" s="139"/>
      <c r="F6" s="139"/>
      <c r="G6" s="139"/>
      <c r="H6" s="139"/>
      <c r="I6" s="139"/>
      <c r="J6" s="139"/>
      <c r="K6" s="139"/>
      <c r="L6" s="140"/>
    </row>
    <row r="7" spans="2:12" ht="15.75" x14ac:dyDescent="0.25">
      <c r="B7" s="129" t="s">
        <v>58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12" ht="15" customHeight="1" x14ac:dyDescent="0.25">
      <c r="B8" s="130" t="s">
        <v>57</v>
      </c>
      <c r="C8" s="145"/>
      <c r="D8" s="146"/>
      <c r="E8" s="146"/>
      <c r="F8" s="146"/>
      <c r="G8" s="146"/>
      <c r="H8" s="146"/>
      <c r="I8" s="146"/>
      <c r="J8" s="146"/>
      <c r="K8" s="146"/>
      <c r="L8" s="147"/>
    </row>
    <row r="9" spans="2:12" ht="15.75" x14ac:dyDescent="0.25">
      <c r="B9" s="129" t="s">
        <v>56</v>
      </c>
      <c r="C9" s="139"/>
      <c r="D9" s="139"/>
      <c r="E9" s="139"/>
      <c r="F9" s="139"/>
      <c r="G9" s="139"/>
      <c r="H9" s="139"/>
      <c r="I9" s="139"/>
      <c r="J9" s="139"/>
      <c r="K9" s="139"/>
      <c r="L9" s="140"/>
    </row>
    <row r="10" spans="2:12" ht="15.75" x14ac:dyDescent="0.25">
      <c r="B10" s="129" t="s">
        <v>55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40"/>
    </row>
    <row r="11" spans="2:12" ht="16.5" thickBot="1" x14ac:dyDescent="0.3">
      <c r="B11" s="128"/>
      <c r="C11" s="141"/>
      <c r="D11" s="141"/>
      <c r="E11" s="141"/>
      <c r="F11" s="141"/>
      <c r="G11" s="141"/>
      <c r="H11" s="141"/>
      <c r="I11" s="141"/>
      <c r="J11" s="141"/>
      <c r="K11" s="141"/>
      <c r="L11" s="142"/>
    </row>
  </sheetData>
  <mergeCells count="8">
    <mergeCell ref="C10:L10"/>
    <mergeCell ref="C11:L11"/>
    <mergeCell ref="C4:L4"/>
    <mergeCell ref="C5:L5"/>
    <mergeCell ref="C6:L6"/>
    <mergeCell ref="C7:L7"/>
    <mergeCell ref="C9:L9"/>
    <mergeCell ref="C8:L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270"/>
  <sheetViews>
    <sheetView showGridLines="0" topLeftCell="M142" zoomScale="90" zoomScaleNormal="90" workbookViewId="0">
      <selection activeCell="B170" sqref="B170:AK170"/>
    </sheetView>
  </sheetViews>
  <sheetFormatPr defaultRowHeight="15" x14ac:dyDescent="0.25"/>
  <cols>
    <col min="1" max="1" width="12.140625" customWidth="1"/>
    <col min="2" max="2" width="42.42578125" customWidth="1"/>
    <col min="3" max="3" width="15.28515625" customWidth="1"/>
    <col min="4" max="4" width="10.85546875" customWidth="1"/>
    <col min="5" max="5" width="10" customWidth="1"/>
    <col min="6" max="33" width="9.140625" customWidth="1"/>
    <col min="34" max="34" width="11" style="5" customWidth="1"/>
    <col min="35" max="35" width="10.85546875" style="5" customWidth="1"/>
    <col min="36" max="36" width="12" style="5" customWidth="1"/>
    <col min="37" max="37" width="13.28515625" style="5" customWidth="1"/>
    <col min="38" max="38" width="17.85546875" style="5" bestFit="1" customWidth="1"/>
    <col min="39" max="39" width="42.85546875" style="5" bestFit="1" customWidth="1"/>
    <col min="40" max="40" width="15.5703125" style="5" bestFit="1" customWidth="1"/>
    <col min="41" max="94" width="9.140625" style="5"/>
  </cols>
  <sheetData>
    <row r="1" spans="1:94" ht="15.75" thickBot="1" x14ac:dyDescent="0.3"/>
    <row r="2" spans="1:94" ht="15" customHeight="1" x14ac:dyDescent="0.25">
      <c r="B2" s="5"/>
      <c r="C2" s="148" t="s">
        <v>73</v>
      </c>
      <c r="D2" s="149"/>
      <c r="E2" s="149"/>
      <c r="F2" s="149"/>
      <c r="G2" s="149"/>
      <c r="H2" s="149"/>
      <c r="I2" s="150"/>
      <c r="K2" s="9"/>
      <c r="L2" s="9"/>
      <c r="M2" s="9"/>
      <c r="N2" s="9"/>
      <c r="O2" s="9"/>
    </row>
    <row r="3" spans="1:94" ht="21" x14ac:dyDescent="0.35">
      <c r="B3" s="47"/>
      <c r="C3" s="151"/>
      <c r="D3" s="152"/>
      <c r="E3" s="152"/>
      <c r="F3" s="152"/>
      <c r="G3" s="152"/>
      <c r="H3" s="152"/>
      <c r="I3" s="153"/>
      <c r="K3" s="9"/>
      <c r="L3" s="121"/>
      <c r="M3" s="122"/>
      <c r="N3" s="123"/>
      <c r="O3" s="9"/>
    </row>
    <row r="4" spans="1:94" ht="21" x14ac:dyDescent="0.35">
      <c r="B4" s="47"/>
      <c r="C4" s="151"/>
      <c r="D4" s="152"/>
      <c r="E4" s="152"/>
      <c r="F4" s="152"/>
      <c r="G4" s="152"/>
      <c r="H4" s="152"/>
      <c r="I4" s="153"/>
      <c r="K4" s="9"/>
      <c r="L4" s="121"/>
      <c r="M4" s="122"/>
      <c r="N4" s="123"/>
      <c r="O4" s="9"/>
    </row>
    <row r="5" spans="1:94" x14ac:dyDescent="0.25">
      <c r="B5" s="47"/>
      <c r="C5" s="151"/>
      <c r="D5" s="152"/>
      <c r="E5" s="152"/>
      <c r="F5" s="152"/>
      <c r="G5" s="152"/>
      <c r="H5" s="152"/>
      <c r="I5" s="153"/>
      <c r="K5" s="9"/>
      <c r="L5" s="9"/>
      <c r="M5" s="9"/>
      <c r="N5" s="9"/>
      <c r="O5" s="9"/>
    </row>
    <row r="6" spans="1:94" x14ac:dyDescent="0.25">
      <c r="B6" s="47"/>
      <c r="C6" s="151"/>
      <c r="D6" s="152"/>
      <c r="E6" s="152"/>
      <c r="F6" s="152"/>
      <c r="G6" s="152"/>
      <c r="H6" s="152"/>
      <c r="I6" s="153"/>
    </row>
    <row r="7" spans="1:94" x14ac:dyDescent="0.25">
      <c r="B7" s="47"/>
      <c r="C7" s="151"/>
      <c r="D7" s="152"/>
      <c r="E7" s="152"/>
      <c r="F7" s="152"/>
      <c r="G7" s="152"/>
      <c r="H7" s="152"/>
      <c r="I7" s="153"/>
    </row>
    <row r="8" spans="1:94" x14ac:dyDescent="0.25">
      <c r="B8" s="47"/>
      <c r="C8" s="151"/>
      <c r="D8" s="152"/>
      <c r="E8" s="152"/>
      <c r="F8" s="152"/>
      <c r="G8" s="152"/>
      <c r="H8" s="152"/>
      <c r="I8" s="153"/>
    </row>
    <row r="9" spans="1:94" x14ac:dyDescent="0.25">
      <c r="B9" s="47"/>
      <c r="C9" s="151"/>
      <c r="D9" s="152"/>
      <c r="E9" s="152"/>
      <c r="F9" s="152"/>
      <c r="G9" s="152"/>
      <c r="H9" s="152"/>
      <c r="I9" s="153"/>
    </row>
    <row r="10" spans="1:94" ht="15.75" thickBot="1" x14ac:dyDescent="0.3">
      <c r="B10" s="47"/>
      <c r="C10" s="154"/>
      <c r="D10" s="155"/>
      <c r="E10" s="155"/>
      <c r="F10" s="155"/>
      <c r="G10" s="155"/>
      <c r="H10" s="155"/>
      <c r="I10" s="156"/>
    </row>
    <row r="11" spans="1:94" ht="15.75" thickBot="1" x14ac:dyDescent="0.3"/>
    <row r="12" spans="1:94" s="51" customFormat="1" ht="21" x14ac:dyDescent="0.35">
      <c r="A12" s="48" t="s">
        <v>44</v>
      </c>
      <c r="B12" s="49"/>
      <c r="C12" s="50"/>
      <c r="D12" s="50"/>
      <c r="E12" s="50"/>
      <c r="F12" s="50"/>
      <c r="G12" s="50"/>
      <c r="H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2"/>
      <c r="AH12" s="52"/>
      <c r="AI12" s="52"/>
      <c r="AJ12" s="52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</row>
    <row r="13" spans="1:94" x14ac:dyDescent="0.25">
      <c r="B13" s="2"/>
    </row>
    <row r="14" spans="1:94" ht="30" x14ac:dyDescent="0.25">
      <c r="B14" s="35"/>
      <c r="C14" s="33" t="s">
        <v>24</v>
      </c>
      <c r="D14" s="32">
        <v>1990</v>
      </c>
      <c r="E14" s="34">
        <v>1991</v>
      </c>
      <c r="F14" s="34">
        <v>1992</v>
      </c>
      <c r="G14" s="34">
        <v>1993</v>
      </c>
      <c r="H14" s="34">
        <v>1994</v>
      </c>
      <c r="I14" s="34">
        <v>1995</v>
      </c>
      <c r="J14" s="34">
        <v>1996</v>
      </c>
      <c r="K14" s="34">
        <v>1997</v>
      </c>
      <c r="L14" s="34">
        <v>1998</v>
      </c>
      <c r="M14" s="34">
        <v>1999</v>
      </c>
      <c r="N14" s="34">
        <v>2000</v>
      </c>
      <c r="O14" s="34">
        <v>2001</v>
      </c>
      <c r="P14" s="34">
        <v>2002</v>
      </c>
      <c r="Q14" s="34">
        <v>2003</v>
      </c>
      <c r="R14" s="34">
        <v>2004</v>
      </c>
      <c r="S14" s="34">
        <v>2005</v>
      </c>
      <c r="T14" s="34">
        <v>2006</v>
      </c>
      <c r="U14" s="34">
        <v>2007</v>
      </c>
      <c r="V14" s="34">
        <v>2008</v>
      </c>
      <c r="W14" s="34">
        <v>2009</v>
      </c>
      <c r="X14" s="34">
        <v>2010</v>
      </c>
      <c r="Y14" s="34">
        <v>2011</v>
      </c>
      <c r="Z14" s="34">
        <v>2012</v>
      </c>
      <c r="AA14" s="34">
        <v>2013</v>
      </c>
      <c r="AB14" s="34">
        <v>2014</v>
      </c>
      <c r="AC14" s="34">
        <v>2015</v>
      </c>
      <c r="AD14" s="34">
        <v>2016</v>
      </c>
      <c r="AE14" s="34">
        <v>2017</v>
      </c>
      <c r="AF14" s="34">
        <v>2018</v>
      </c>
      <c r="AG14" s="34">
        <v>2019</v>
      </c>
      <c r="AH14" s="34">
        <v>2020</v>
      </c>
      <c r="AI14" s="34">
        <v>2021</v>
      </c>
      <c r="AJ14" s="94" t="s">
        <v>68</v>
      </c>
      <c r="AK14" s="84" t="s">
        <v>34</v>
      </c>
      <c r="AL14" s="85" t="s">
        <v>35</v>
      </c>
    </row>
    <row r="15" spans="1:94" ht="18" x14ac:dyDescent="0.35">
      <c r="B15" s="30" t="s">
        <v>19</v>
      </c>
      <c r="C15" s="53" t="s">
        <v>31</v>
      </c>
      <c r="D15" s="45">
        <v>1833.6627390403448</v>
      </c>
      <c r="E15" s="45">
        <v>1748.0945853169731</v>
      </c>
      <c r="F15" s="45">
        <v>1891.6139090286567</v>
      </c>
      <c r="G15" s="45">
        <v>1996.4426283656835</v>
      </c>
      <c r="H15" s="45">
        <v>1945.2275473163043</v>
      </c>
      <c r="I15" s="45">
        <v>2049.9897720556546</v>
      </c>
      <c r="J15" s="45">
        <v>2105.3260995707592</v>
      </c>
      <c r="K15" s="45">
        <v>2145.3824076690735</v>
      </c>
      <c r="L15" s="45">
        <v>2138.8815801079472</v>
      </c>
      <c r="M15" s="45">
        <v>2195.2856760693603</v>
      </c>
      <c r="N15" s="45">
        <v>2177.6449921198036</v>
      </c>
      <c r="O15" s="45">
        <v>2066.3226584659074</v>
      </c>
      <c r="P15" s="45">
        <v>2176.0721408827953</v>
      </c>
      <c r="Q15" s="45">
        <v>2165.1719407012629</v>
      </c>
      <c r="R15" s="45">
        <v>2264.012437798408</v>
      </c>
      <c r="S15" s="45">
        <v>2150.567089686539</v>
      </c>
      <c r="T15" s="45">
        <v>2213.2195492422438</v>
      </c>
      <c r="U15" s="45">
        <v>2354.3993725899045</v>
      </c>
      <c r="V15" s="45">
        <v>2226.3870051579866</v>
      </c>
      <c r="W15" s="45">
        <v>2128.1514613497484</v>
      </c>
      <c r="X15" s="45">
        <v>2018.0173440181525</v>
      </c>
      <c r="Y15" s="45">
        <v>1896.4510446504867</v>
      </c>
      <c r="Z15" s="45">
        <v>1847.7569282307804</v>
      </c>
      <c r="AA15" s="45">
        <v>1812.5312901051882</v>
      </c>
      <c r="AB15" s="45">
        <v>1801.3079806772328</v>
      </c>
      <c r="AC15" s="45">
        <v>1846.1691642864457</v>
      </c>
      <c r="AD15" s="45">
        <v>1821.2442016781356</v>
      </c>
      <c r="AE15" s="45">
        <v>1863.2547740665184</v>
      </c>
      <c r="AF15" s="45">
        <v>1904.7683615279125</v>
      </c>
      <c r="AG15" s="45">
        <v>1846.9802025941929</v>
      </c>
      <c r="AH15" s="45">
        <v>1657.3837102627256</v>
      </c>
      <c r="AI15" s="45">
        <v>1754.5861659339223</v>
      </c>
      <c r="AJ15" s="88">
        <f>AI15/$AI$19</f>
        <v>0.37558915095377837</v>
      </c>
      <c r="AK15" s="124">
        <f>AI15/D15-1</f>
        <v>-4.3124927732243523E-2</v>
      </c>
      <c r="AL15" s="73">
        <f>AI15/AH15-1</f>
        <v>5.8648130224345119E-2</v>
      </c>
    </row>
    <row r="16" spans="1:94" ht="18" x14ac:dyDescent="0.35">
      <c r="B16" s="30" t="s">
        <v>29</v>
      </c>
      <c r="C16" s="54" t="s">
        <v>31</v>
      </c>
      <c r="D16" s="45">
        <v>902.58227855056271</v>
      </c>
      <c r="E16" s="45">
        <v>790.91314038095004</v>
      </c>
      <c r="F16" s="45">
        <v>584.92632690134667</v>
      </c>
      <c r="G16" s="45">
        <v>551.5619085065689</v>
      </c>
      <c r="H16" s="45">
        <v>520.80424549933082</v>
      </c>
      <c r="I16" s="45">
        <v>552.94087681536837</v>
      </c>
      <c r="J16" s="45">
        <v>530.02809971596787</v>
      </c>
      <c r="K16" s="45">
        <v>648.9267035230622</v>
      </c>
      <c r="L16" s="45">
        <v>785.12099837186508</v>
      </c>
      <c r="M16" s="45">
        <v>938.90546721884391</v>
      </c>
      <c r="N16" s="45">
        <v>991.71287232967347</v>
      </c>
      <c r="O16" s="45">
        <v>990.91518294589878</v>
      </c>
      <c r="P16" s="45">
        <v>978.86585729305887</v>
      </c>
      <c r="Q16" s="45">
        <v>966.66770373201234</v>
      </c>
      <c r="R16" s="45">
        <v>974.71466624762581</v>
      </c>
      <c r="S16" s="45">
        <v>950.37075033258918</v>
      </c>
      <c r="T16" s="45">
        <v>1394.2775089791187</v>
      </c>
      <c r="U16" s="45">
        <v>1538.4020700035601</v>
      </c>
      <c r="V16" s="45">
        <v>2052.7560298501162</v>
      </c>
      <c r="W16" s="45">
        <v>1869.0353009628802</v>
      </c>
      <c r="X16" s="45">
        <v>1898.717432820722</v>
      </c>
      <c r="Y16" s="45">
        <v>1829.1682664921982</v>
      </c>
      <c r="Z16" s="45">
        <v>1897.6632439404159</v>
      </c>
      <c r="AA16" s="45">
        <v>1946.2476001458936</v>
      </c>
      <c r="AB16" s="45">
        <v>1921.1031548945812</v>
      </c>
      <c r="AC16" s="45">
        <v>1970.1710561289256</v>
      </c>
      <c r="AD16" s="45">
        <v>1953.2049778213811</v>
      </c>
      <c r="AE16" s="45">
        <v>1999.795844438403</v>
      </c>
      <c r="AF16" s="45">
        <v>2041.1644000485378</v>
      </c>
      <c r="AG16" s="45">
        <v>2007.2184039249423</v>
      </c>
      <c r="AH16" s="45">
        <v>1974.5273755490855</v>
      </c>
      <c r="AI16" s="45">
        <v>2016.0151811570925</v>
      </c>
      <c r="AJ16" s="89">
        <f t="shared" ref="AJ16:AJ18" si="0">AI16/$AI$19</f>
        <v>0.43155100895126736</v>
      </c>
      <c r="AK16" s="133">
        <f>AI16/D16-1</f>
        <v>1.2336082028937767</v>
      </c>
      <c r="AL16" s="74">
        <f>AI16/AH16-1</f>
        <v>2.1011511980921327E-2</v>
      </c>
    </row>
    <row r="17" spans="2:94" ht="18" x14ac:dyDescent="0.35">
      <c r="B17" s="30" t="s">
        <v>10</v>
      </c>
      <c r="C17" s="54" t="s">
        <v>31</v>
      </c>
      <c r="D17" s="45">
        <v>678.37614014473968</v>
      </c>
      <c r="E17" s="45">
        <v>661.01404523501787</v>
      </c>
      <c r="F17" s="45">
        <v>644.31818599569908</v>
      </c>
      <c r="G17" s="45">
        <v>648.03289632604412</v>
      </c>
      <c r="H17" s="45">
        <v>654.34720155320531</v>
      </c>
      <c r="I17" s="45">
        <v>632.79728072341675</v>
      </c>
      <c r="J17" s="45">
        <v>646.35229159971971</v>
      </c>
      <c r="K17" s="45">
        <v>640.7689545166952</v>
      </c>
      <c r="L17" s="45">
        <v>652.76806367102552</v>
      </c>
      <c r="M17" s="45">
        <v>656.51051780596129</v>
      </c>
      <c r="N17" s="45">
        <v>639.21026468986315</v>
      </c>
      <c r="O17" s="45">
        <v>639.74216859367789</v>
      </c>
      <c r="P17" s="45">
        <v>625.05151835339734</v>
      </c>
      <c r="Q17" s="45">
        <v>618.81487021085752</v>
      </c>
      <c r="R17" s="45">
        <v>613.46441412988781</v>
      </c>
      <c r="S17" s="45">
        <v>618.06191586576165</v>
      </c>
      <c r="T17" s="45">
        <v>640.84784389354854</v>
      </c>
      <c r="U17" s="45">
        <v>655.54417584905264</v>
      </c>
      <c r="V17" s="45">
        <v>670.69222199919454</v>
      </c>
      <c r="W17" s="45">
        <v>660.2653999269221</v>
      </c>
      <c r="X17" s="45">
        <v>644.70456305156915</v>
      </c>
      <c r="Y17" s="45">
        <v>645.51281503751932</v>
      </c>
      <c r="Z17" s="45">
        <v>647.10001161697835</v>
      </c>
      <c r="AA17" s="45">
        <v>631.78520012214562</v>
      </c>
      <c r="AB17" s="45">
        <v>677.64308156208369</v>
      </c>
      <c r="AC17" s="45">
        <v>668.77412661578785</v>
      </c>
      <c r="AD17" s="45">
        <v>671.57433681087514</v>
      </c>
      <c r="AE17" s="45">
        <v>670.85444257921665</v>
      </c>
      <c r="AF17" s="45">
        <v>647.91575502550893</v>
      </c>
      <c r="AG17" s="45">
        <v>634.41569800964089</v>
      </c>
      <c r="AH17" s="45">
        <v>632.02389729682886</v>
      </c>
      <c r="AI17" s="45">
        <v>623.93348175737833</v>
      </c>
      <c r="AJ17" s="89">
        <f t="shared" si="0"/>
        <v>0.1335600674476729</v>
      </c>
      <c r="AK17" s="125">
        <f>AI17/D17-1</f>
        <v>-8.0254382731894669E-2</v>
      </c>
      <c r="AL17" s="74">
        <f>AI17/AH17-1</f>
        <v>-1.2800806384146712E-2</v>
      </c>
    </row>
    <row r="18" spans="2:94" ht="18" x14ac:dyDescent="0.35">
      <c r="B18" s="30" t="s">
        <v>15</v>
      </c>
      <c r="C18" s="55" t="s">
        <v>31</v>
      </c>
      <c r="D18" s="45">
        <v>243.59365544826829</v>
      </c>
      <c r="E18" s="45">
        <v>252.35512434595984</v>
      </c>
      <c r="F18" s="45">
        <v>266.28182735746697</v>
      </c>
      <c r="G18" s="45">
        <v>281.3272631827316</v>
      </c>
      <c r="H18" s="45">
        <v>287.61649921161961</v>
      </c>
      <c r="I18" s="45">
        <v>301.01491823435111</v>
      </c>
      <c r="J18" s="45">
        <v>316.73940902580125</v>
      </c>
      <c r="K18" s="45">
        <v>325.06067594621646</v>
      </c>
      <c r="L18" s="45">
        <v>315.90907208403848</v>
      </c>
      <c r="M18" s="45">
        <v>323.88144835992046</v>
      </c>
      <c r="N18" s="45">
        <v>336.26888265388243</v>
      </c>
      <c r="O18" s="45">
        <v>345.34244788779904</v>
      </c>
      <c r="P18" s="45">
        <v>358.73563173534217</v>
      </c>
      <c r="Q18" s="45">
        <v>352.3273596026574</v>
      </c>
      <c r="R18" s="45">
        <v>355.2478466763198</v>
      </c>
      <c r="S18" s="45">
        <v>339.14881361248916</v>
      </c>
      <c r="T18" s="45">
        <v>366.07902460825767</v>
      </c>
      <c r="U18" s="45">
        <v>369.40436766422948</v>
      </c>
      <c r="V18" s="45">
        <v>350.7260736164414</v>
      </c>
      <c r="W18" s="45">
        <v>337.38235183812117</v>
      </c>
      <c r="X18" s="45">
        <v>329.94779593237269</v>
      </c>
      <c r="Y18" s="45">
        <v>309.56195326844954</v>
      </c>
      <c r="Z18" s="45">
        <v>289.31465439258642</v>
      </c>
      <c r="AA18" s="45">
        <v>300.38556108128603</v>
      </c>
      <c r="AB18" s="45">
        <v>288.75614535471374</v>
      </c>
      <c r="AC18" s="45">
        <v>289.8674783177691</v>
      </c>
      <c r="AD18" s="45">
        <v>275.60724548690803</v>
      </c>
      <c r="AE18" s="45">
        <v>271.81286705969995</v>
      </c>
      <c r="AF18" s="45">
        <v>283.02727595377399</v>
      </c>
      <c r="AG18" s="45">
        <v>247.01944136550713</v>
      </c>
      <c r="AH18" s="45">
        <v>273.37554239511314</v>
      </c>
      <c r="AI18" s="45">
        <v>277.02227411449127</v>
      </c>
      <c r="AJ18" s="127">
        <f t="shared" si="0"/>
        <v>5.9299772647281326E-2</v>
      </c>
      <c r="AK18" s="125">
        <f>AI18/D18-1</f>
        <v>0.13723107280732183</v>
      </c>
      <c r="AL18" s="74">
        <f>AI18/AH18-1</f>
        <v>1.3339641459613194E-2</v>
      </c>
    </row>
    <row r="19" spans="2:94" ht="18" x14ac:dyDescent="0.35">
      <c r="B19" s="119" t="s">
        <v>4</v>
      </c>
      <c r="C19" s="31" t="s">
        <v>32</v>
      </c>
      <c r="D19" s="37">
        <f>SUM(D15:D18)</f>
        <v>3658.2148131839153</v>
      </c>
      <c r="E19" s="37">
        <f t="shared" ref="E19:AE19" si="1">SUM(E15:E18)</f>
        <v>3452.3768952789005</v>
      </c>
      <c r="F19" s="37">
        <f t="shared" si="1"/>
        <v>3387.1402492831694</v>
      </c>
      <c r="G19" s="37">
        <f t="shared" si="1"/>
        <v>3477.3646963810279</v>
      </c>
      <c r="H19" s="37">
        <f t="shared" si="1"/>
        <v>3407.9954935804599</v>
      </c>
      <c r="I19" s="37">
        <f t="shared" si="1"/>
        <v>3536.7428478287911</v>
      </c>
      <c r="J19" s="37">
        <f t="shared" si="1"/>
        <v>3598.445899912248</v>
      </c>
      <c r="K19" s="37">
        <f t="shared" si="1"/>
        <v>3760.1387416550474</v>
      </c>
      <c r="L19" s="37">
        <f t="shared" si="1"/>
        <v>3892.6797142348764</v>
      </c>
      <c r="M19" s="37">
        <f t="shared" si="1"/>
        <v>4114.5831094540863</v>
      </c>
      <c r="N19" s="37">
        <f t="shared" si="1"/>
        <v>4144.8370117932227</v>
      </c>
      <c r="O19" s="37">
        <f t="shared" si="1"/>
        <v>4042.3224578932832</v>
      </c>
      <c r="P19" s="37">
        <f t="shared" si="1"/>
        <v>4138.7251482645943</v>
      </c>
      <c r="Q19" s="37">
        <f t="shared" si="1"/>
        <v>4102.9818742467896</v>
      </c>
      <c r="R19" s="37">
        <f t="shared" si="1"/>
        <v>4207.4393648522409</v>
      </c>
      <c r="S19" s="37">
        <f t="shared" si="1"/>
        <v>4058.148569497379</v>
      </c>
      <c r="T19" s="37">
        <f t="shared" si="1"/>
        <v>4614.4239267231696</v>
      </c>
      <c r="U19" s="37">
        <f t="shared" si="1"/>
        <v>4917.7499861067463</v>
      </c>
      <c r="V19" s="37">
        <f t="shared" si="1"/>
        <v>5300.5613306237392</v>
      </c>
      <c r="W19" s="37">
        <f t="shared" si="1"/>
        <v>4994.8345140776719</v>
      </c>
      <c r="X19" s="37">
        <f t="shared" si="1"/>
        <v>4891.3871358228171</v>
      </c>
      <c r="Y19" s="37">
        <f t="shared" si="1"/>
        <v>4680.6940794486536</v>
      </c>
      <c r="Z19" s="37">
        <f t="shared" si="1"/>
        <v>4681.8348381807609</v>
      </c>
      <c r="AA19" s="37">
        <f t="shared" si="1"/>
        <v>4690.9496514545135</v>
      </c>
      <c r="AB19" s="37">
        <f t="shared" si="1"/>
        <v>4688.8103624886116</v>
      </c>
      <c r="AC19" s="37">
        <f t="shared" si="1"/>
        <v>4774.9818253489284</v>
      </c>
      <c r="AD19" s="37">
        <f t="shared" si="1"/>
        <v>4721.6307617972998</v>
      </c>
      <c r="AE19" s="37">
        <f t="shared" si="1"/>
        <v>4805.7179281438384</v>
      </c>
      <c r="AF19" s="37">
        <f t="shared" ref="AF19:AG19" si="2">SUM(AF15:AF18)</f>
        <v>4876.8757925557329</v>
      </c>
      <c r="AG19" s="37">
        <f t="shared" si="2"/>
        <v>4735.6337458942826</v>
      </c>
      <c r="AH19" s="37">
        <f t="shared" ref="AH19:AI19" si="3">SUM(AH15:AH18)</f>
        <v>4537.3105255037535</v>
      </c>
      <c r="AI19" s="37">
        <f t="shared" si="3"/>
        <v>4671.5571029628845</v>
      </c>
      <c r="AJ19" s="126">
        <f>AI19/$AI$19</f>
        <v>1</v>
      </c>
      <c r="AK19" s="81">
        <f>AI19/D19-1</f>
        <v>0.27700458872096956</v>
      </c>
      <c r="AL19" s="90">
        <f>AI19/AH19-1</f>
        <v>2.9587258069410316E-2</v>
      </c>
    </row>
    <row r="20" spans="2:94" x14ac:dyDescent="0.25"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2:94" x14ac:dyDescent="0.25">
      <c r="AK21" s="67"/>
    </row>
    <row r="22" spans="2:94" x14ac:dyDescent="0.25">
      <c r="AK22" s="67"/>
    </row>
    <row r="23" spans="2:94" x14ac:dyDescent="0.25">
      <c r="AK23" s="67"/>
    </row>
    <row r="24" spans="2:94" x14ac:dyDescent="0.25">
      <c r="AK24" s="67"/>
    </row>
    <row r="25" spans="2:94" x14ac:dyDescent="0.25">
      <c r="AK25" s="67"/>
    </row>
    <row r="26" spans="2:94" x14ac:dyDescent="0.25">
      <c r="AK26" s="67"/>
    </row>
    <row r="27" spans="2:94" x14ac:dyDescent="0.25">
      <c r="AK27" s="67"/>
    </row>
    <row r="28" spans="2:94" x14ac:dyDescent="0.25">
      <c r="AK28" s="67"/>
    </row>
    <row r="29" spans="2:94" x14ac:dyDescent="0.25">
      <c r="S29" s="2"/>
      <c r="AK29" s="67"/>
    </row>
    <row r="30" spans="2:94" x14ac:dyDescent="0.25">
      <c r="AK30" s="67"/>
    </row>
    <row r="31" spans="2:94" x14ac:dyDescent="0.25">
      <c r="AK31" s="67"/>
    </row>
    <row r="32" spans="2:94" x14ac:dyDescent="0.25">
      <c r="AK32" s="67"/>
    </row>
    <row r="33" spans="1:94" x14ac:dyDescent="0.25">
      <c r="AK33" s="67"/>
    </row>
    <row r="34" spans="1:94" x14ac:dyDescent="0.25">
      <c r="AK34" s="67"/>
    </row>
    <row r="35" spans="1:94" x14ac:dyDescent="0.25">
      <c r="AK35" s="67"/>
    </row>
    <row r="36" spans="1:94" x14ac:dyDescent="0.25">
      <c r="AK36" s="67"/>
    </row>
    <row r="37" spans="1:94" x14ac:dyDescent="0.25">
      <c r="AK37" s="67"/>
    </row>
    <row r="38" spans="1:94" x14ac:dyDescent="0.25">
      <c r="AK38" s="67"/>
    </row>
    <row r="39" spans="1:94" ht="15.75" thickBot="1" x14ac:dyDescent="0.3">
      <c r="AH39"/>
      <c r="AI39"/>
      <c r="AK39" s="67"/>
    </row>
    <row r="40" spans="1:94" s="51" customFormat="1" ht="21" x14ac:dyDescent="0.35">
      <c r="A40" s="48" t="s">
        <v>30</v>
      </c>
      <c r="B40" s="49"/>
      <c r="C40" s="50"/>
      <c r="D40" s="50"/>
      <c r="E40" s="50"/>
      <c r="F40" s="50"/>
      <c r="G40" s="50"/>
      <c r="H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2"/>
      <c r="AH40" s="52"/>
      <c r="AI40" s="52"/>
      <c r="AJ40" s="52"/>
      <c r="AK40" s="67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</row>
    <row r="41" spans="1:94" x14ac:dyDescent="0.25"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7"/>
      <c r="AI41" s="67"/>
      <c r="AJ41" s="67"/>
      <c r="AK41" s="67"/>
    </row>
    <row r="42" spans="1:94" s="2" customFormat="1" ht="30" x14ac:dyDescent="0.25">
      <c r="B42" s="32" t="s">
        <v>5</v>
      </c>
      <c r="C42" s="33" t="s">
        <v>24</v>
      </c>
      <c r="D42" s="32">
        <v>1990</v>
      </c>
      <c r="E42" s="34">
        <v>1991</v>
      </c>
      <c r="F42" s="34">
        <v>1992</v>
      </c>
      <c r="G42" s="34">
        <v>1993</v>
      </c>
      <c r="H42" s="34">
        <v>1994</v>
      </c>
      <c r="I42" s="34">
        <v>1995</v>
      </c>
      <c r="J42" s="34">
        <v>1996</v>
      </c>
      <c r="K42" s="34">
        <v>1997</v>
      </c>
      <c r="L42" s="34">
        <v>1998</v>
      </c>
      <c r="M42" s="34">
        <v>1999</v>
      </c>
      <c r="N42" s="34">
        <v>2000</v>
      </c>
      <c r="O42" s="34">
        <v>2001</v>
      </c>
      <c r="P42" s="34">
        <v>2002</v>
      </c>
      <c r="Q42" s="34">
        <v>2003</v>
      </c>
      <c r="R42" s="34">
        <v>2004</v>
      </c>
      <c r="S42" s="34">
        <v>2005</v>
      </c>
      <c r="T42" s="34">
        <v>2006</v>
      </c>
      <c r="U42" s="34">
        <v>2007</v>
      </c>
      <c r="V42" s="34">
        <v>2008</v>
      </c>
      <c r="W42" s="34">
        <v>2009</v>
      </c>
      <c r="X42" s="34">
        <v>2010</v>
      </c>
      <c r="Y42" s="34">
        <v>2011</v>
      </c>
      <c r="Z42" s="34">
        <v>2012</v>
      </c>
      <c r="AA42" s="34">
        <v>2013</v>
      </c>
      <c r="AB42" s="34">
        <v>2014</v>
      </c>
      <c r="AC42" s="34">
        <v>2015</v>
      </c>
      <c r="AD42" s="34">
        <v>2016</v>
      </c>
      <c r="AE42" s="34">
        <v>2017</v>
      </c>
      <c r="AF42" s="34">
        <v>2018</v>
      </c>
      <c r="AG42" s="34">
        <v>2019</v>
      </c>
      <c r="AH42" s="34">
        <v>2020</v>
      </c>
      <c r="AI42" s="34">
        <v>2021</v>
      </c>
      <c r="AJ42" s="83" t="s">
        <v>52</v>
      </c>
      <c r="AK42" s="84" t="s">
        <v>34</v>
      </c>
      <c r="AL42" s="85" t="s">
        <v>35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</row>
    <row r="43" spans="1:94" ht="18" x14ac:dyDescent="0.35">
      <c r="A43" s="2"/>
      <c r="B43" s="30" t="s">
        <v>0</v>
      </c>
      <c r="C43" s="53" t="s">
        <v>31</v>
      </c>
      <c r="D43" s="45">
        <v>760.43743715697804</v>
      </c>
      <c r="E43" s="45">
        <v>738.54790545981575</v>
      </c>
      <c r="F43" s="45">
        <v>817.72261535831558</v>
      </c>
      <c r="G43" s="45">
        <v>875.35407857239727</v>
      </c>
      <c r="H43" s="45">
        <v>858.59988349043726</v>
      </c>
      <c r="I43" s="45">
        <v>921.58739468062106</v>
      </c>
      <c r="J43" s="45">
        <v>941.8355393211059</v>
      </c>
      <c r="K43" s="45">
        <v>928.43528249451151</v>
      </c>
      <c r="L43" s="45">
        <v>913.7304185060168</v>
      </c>
      <c r="M43" s="45">
        <v>896.73666811718942</v>
      </c>
      <c r="N43" s="45">
        <v>891.62636675738338</v>
      </c>
      <c r="O43" s="45">
        <v>735.43512282644895</v>
      </c>
      <c r="P43" s="45">
        <v>833.44738299320807</v>
      </c>
      <c r="Q43" s="45">
        <v>800.59763840041353</v>
      </c>
      <c r="R43" s="45">
        <v>822.10422373737845</v>
      </c>
      <c r="S43" s="45">
        <v>742.27579695757936</v>
      </c>
      <c r="T43" s="45">
        <v>676.16624793131371</v>
      </c>
      <c r="U43" s="45">
        <v>768.90031104164586</v>
      </c>
      <c r="V43" s="45">
        <v>706.67813037021858</v>
      </c>
      <c r="W43" s="45">
        <v>762.70393720745039</v>
      </c>
      <c r="X43" s="45">
        <v>726.56824505484042</v>
      </c>
      <c r="Y43" s="45">
        <v>657.20260984912954</v>
      </c>
      <c r="Z43" s="45">
        <v>651.37378056662806</v>
      </c>
      <c r="AA43" s="45">
        <v>614.72284085059744</v>
      </c>
      <c r="AB43" s="45">
        <v>606.24671374501463</v>
      </c>
      <c r="AC43" s="45">
        <v>621.21667747516926</v>
      </c>
      <c r="AD43" s="45">
        <v>518.74680788472494</v>
      </c>
      <c r="AE43" s="45">
        <v>530.38114253534809</v>
      </c>
      <c r="AF43" s="45">
        <v>546.90019133575004</v>
      </c>
      <c r="AG43" s="45">
        <v>518.36234827609735</v>
      </c>
      <c r="AH43" s="45">
        <v>509.4936336131226</v>
      </c>
      <c r="AI43" s="45">
        <v>574.16933056893606</v>
      </c>
      <c r="AJ43" s="88">
        <f t="shared" ref="AJ43:AJ51" si="4">AI43/$AI$51</f>
        <v>0.32723917566243893</v>
      </c>
      <c r="AK43" s="124">
        <f t="shared" ref="AK43:AK50" si="5">AI43/D43-1</f>
        <v>-0.24494862757472369</v>
      </c>
      <c r="AL43" s="73">
        <f t="shared" ref="AL43:AL51" si="6">AI43/AH43-1</f>
        <v>0.12694112877752683</v>
      </c>
    </row>
    <row r="44" spans="1:94" ht="18" x14ac:dyDescent="0.35">
      <c r="A44" s="2"/>
      <c r="B44" s="30" t="s">
        <v>1</v>
      </c>
      <c r="C44" s="54" t="s">
        <v>31</v>
      </c>
      <c r="D44" s="45">
        <v>522.67216235892306</v>
      </c>
      <c r="E44" s="45">
        <v>540.84714036838454</v>
      </c>
      <c r="F44" s="45">
        <v>555.10237992158591</v>
      </c>
      <c r="G44" s="45">
        <v>552.02133723742168</v>
      </c>
      <c r="H44" s="45">
        <v>559.90110790256438</v>
      </c>
      <c r="I44" s="45">
        <v>549.71268784437495</v>
      </c>
      <c r="J44" s="45">
        <v>530.21205534294063</v>
      </c>
      <c r="K44" s="45">
        <v>561.47178681391438</v>
      </c>
      <c r="L44" s="45">
        <v>569.81920082179465</v>
      </c>
      <c r="M44" s="45">
        <v>595.21213045688523</v>
      </c>
      <c r="N44" s="45">
        <v>606.89225349853052</v>
      </c>
      <c r="O44" s="45">
        <v>613.38278026726721</v>
      </c>
      <c r="P44" s="45">
        <v>622.12060543055179</v>
      </c>
      <c r="Q44" s="45">
        <v>700.75212039176427</v>
      </c>
      <c r="R44" s="45">
        <v>737.08596502208786</v>
      </c>
      <c r="S44" s="45">
        <v>765.16512641598365</v>
      </c>
      <c r="T44" s="45">
        <v>873.07325674235312</v>
      </c>
      <c r="U44" s="45">
        <v>904.62551851602404</v>
      </c>
      <c r="V44" s="45">
        <v>851.1807586348574</v>
      </c>
      <c r="W44" s="45">
        <v>851.99480347162512</v>
      </c>
      <c r="X44" s="45">
        <v>804.84599266242981</v>
      </c>
      <c r="Y44" s="45">
        <v>786.73710073916345</v>
      </c>
      <c r="Z44" s="45">
        <v>781.68466957817077</v>
      </c>
      <c r="AA44" s="45">
        <v>796.29822738776568</v>
      </c>
      <c r="AB44" s="45">
        <v>795.69500341949038</v>
      </c>
      <c r="AC44" s="45">
        <v>818.31019064037753</v>
      </c>
      <c r="AD44" s="45">
        <v>893.16700467623616</v>
      </c>
      <c r="AE44" s="45">
        <v>943.22367586359417</v>
      </c>
      <c r="AF44" s="45">
        <v>969.31950919287794</v>
      </c>
      <c r="AG44" s="45">
        <v>948.83898552619189</v>
      </c>
      <c r="AH44" s="45">
        <v>824.29154059524865</v>
      </c>
      <c r="AI44" s="45">
        <v>857.85522203900985</v>
      </c>
      <c r="AJ44" s="89">
        <f t="shared" si="4"/>
        <v>0.48892168346853171</v>
      </c>
      <c r="AK44" s="125">
        <f t="shared" si="5"/>
        <v>0.64128737633039257</v>
      </c>
      <c r="AL44" s="74">
        <f t="shared" si="6"/>
        <v>4.0718216542078967E-2</v>
      </c>
    </row>
    <row r="45" spans="1:94" ht="18" x14ac:dyDescent="0.35">
      <c r="A45" s="2"/>
      <c r="B45" s="30" t="s">
        <v>22</v>
      </c>
      <c r="C45" s="54" t="s">
        <v>31</v>
      </c>
      <c r="D45" s="45">
        <v>33.592689259466667</v>
      </c>
      <c r="E45" s="45">
        <v>32.201725389066667</v>
      </c>
      <c r="F45" s="45">
        <v>27.224410482266663</v>
      </c>
      <c r="G45" s="45">
        <v>26.429316349733334</v>
      </c>
      <c r="H45" s="45">
        <v>24.585201250133338</v>
      </c>
      <c r="I45" s="45">
        <v>30.243199507600004</v>
      </c>
      <c r="J45" s="45">
        <v>34.290320180666669</v>
      </c>
      <c r="K45" s="45">
        <v>32.124993649733341</v>
      </c>
      <c r="L45" s="45">
        <v>33.773912666933334</v>
      </c>
      <c r="M45" s="45">
        <v>32.33894076213334</v>
      </c>
      <c r="N45" s="45">
        <v>28.45911297426667</v>
      </c>
      <c r="O45" s="45">
        <v>25.02166617</v>
      </c>
      <c r="P45" s="45">
        <v>21.891146296399995</v>
      </c>
      <c r="Q45" s="45">
        <v>22.175639411333332</v>
      </c>
      <c r="R45" s="45">
        <v>23.50699608213333</v>
      </c>
      <c r="S45" s="45">
        <v>26.205441711733332</v>
      </c>
      <c r="T45" s="45">
        <v>28.3528346704</v>
      </c>
      <c r="U45" s="45">
        <v>22.219344058533331</v>
      </c>
      <c r="V45" s="45">
        <v>26.434971138933332</v>
      </c>
      <c r="W45" s="45">
        <v>21.952995185866662</v>
      </c>
      <c r="X45" s="45">
        <v>21.298554827999997</v>
      </c>
      <c r="Y45" s="45">
        <v>20.433647872000002</v>
      </c>
      <c r="Z45" s="45">
        <v>21.0236773996</v>
      </c>
      <c r="AA45" s="45">
        <v>19.765428672133336</v>
      </c>
      <c r="AB45" s="45">
        <v>19.698405336533337</v>
      </c>
      <c r="AC45" s="45">
        <v>20.597434940666666</v>
      </c>
      <c r="AD45" s="45">
        <v>22.746395399866667</v>
      </c>
      <c r="AE45" s="45">
        <v>23.133315475600003</v>
      </c>
      <c r="AF45" s="45">
        <v>24.770402378666667</v>
      </c>
      <c r="AG45" s="45">
        <v>27.967275005594509</v>
      </c>
      <c r="AH45" s="45">
        <v>13.2458178014416</v>
      </c>
      <c r="AI45" s="45">
        <v>20.8932966504</v>
      </c>
      <c r="AJ45" s="89">
        <f t="shared" si="4"/>
        <v>1.1907820234795377E-2</v>
      </c>
      <c r="AK45" s="125">
        <f t="shared" si="5"/>
        <v>-0.37804036797940743</v>
      </c>
      <c r="AL45" s="74">
        <f t="shared" si="6"/>
        <v>0.57735044854128148</v>
      </c>
    </row>
    <row r="46" spans="1:94" ht="18" x14ac:dyDescent="0.35">
      <c r="A46" s="2"/>
      <c r="B46" s="30" t="s">
        <v>23</v>
      </c>
      <c r="C46" s="54" t="s">
        <v>31</v>
      </c>
      <c r="D46" s="45">
        <v>32.90600746666972</v>
      </c>
      <c r="E46" s="45">
        <v>23.118334138098895</v>
      </c>
      <c r="F46" s="45">
        <v>26.214323179199816</v>
      </c>
      <c r="G46" s="45">
        <v>32.019149494338876</v>
      </c>
      <c r="H46" s="45">
        <v>26.952358460372999</v>
      </c>
      <c r="I46" s="45">
        <v>37.524068872575825</v>
      </c>
      <c r="J46" s="45">
        <v>44.252911984973828</v>
      </c>
      <c r="K46" s="45">
        <v>26.941495555809812</v>
      </c>
      <c r="L46" s="45">
        <v>20.668408117064299</v>
      </c>
      <c r="M46" s="45">
        <v>18.20758204949944</v>
      </c>
      <c r="N46" s="45">
        <v>12.662544690953844</v>
      </c>
      <c r="O46" s="45">
        <v>20.64303991064217</v>
      </c>
      <c r="P46" s="45">
        <v>18.67809749364854</v>
      </c>
      <c r="Q46" s="45">
        <v>34.257314086427598</v>
      </c>
      <c r="R46" s="45">
        <v>48.756120365330574</v>
      </c>
      <c r="S46" s="45">
        <v>22.602848961105504</v>
      </c>
      <c r="T46" s="45">
        <v>51.559117007313546</v>
      </c>
      <c r="U46" s="45">
        <v>61.411857554830583</v>
      </c>
      <c r="V46" s="45">
        <v>55.369715839883263</v>
      </c>
      <c r="W46" s="45">
        <v>31.752075715851465</v>
      </c>
      <c r="X46" s="45">
        <v>35.307139818880238</v>
      </c>
      <c r="Y46" s="45">
        <v>18.702742389807792</v>
      </c>
      <c r="Z46" s="45">
        <v>13.816453576776222</v>
      </c>
      <c r="AA46" s="45">
        <v>15.811424417433498</v>
      </c>
      <c r="AB46" s="45">
        <v>20.451208760690278</v>
      </c>
      <c r="AC46" s="45">
        <v>26.634994300275558</v>
      </c>
      <c r="AD46" s="45">
        <v>27.81676446884132</v>
      </c>
      <c r="AE46" s="45">
        <v>31.643250676769519</v>
      </c>
      <c r="AF46" s="45">
        <v>43.469950045502642</v>
      </c>
      <c r="AG46" s="45">
        <v>53.202633514638372</v>
      </c>
      <c r="AH46" s="45">
        <v>25.153031456029371</v>
      </c>
      <c r="AI46" s="45">
        <v>17.514819576615171</v>
      </c>
      <c r="AJ46" s="89">
        <f t="shared" si="4"/>
        <v>9.9823080317588565E-3</v>
      </c>
      <c r="AK46" s="125">
        <f t="shared" si="5"/>
        <v>-0.46773185430180741</v>
      </c>
      <c r="AL46" s="74">
        <f t="shared" si="6"/>
        <v>-0.30366963492121202</v>
      </c>
    </row>
    <row r="47" spans="1:94" ht="18" x14ac:dyDescent="0.35">
      <c r="A47" s="2"/>
      <c r="B47" s="30" t="s">
        <v>20</v>
      </c>
      <c r="C47" s="54" t="s">
        <v>31</v>
      </c>
      <c r="D47" s="45">
        <v>133.53209068826663</v>
      </c>
      <c r="E47" s="45">
        <v>127.41115206399999</v>
      </c>
      <c r="F47" s="45">
        <v>118.74128724639999</v>
      </c>
      <c r="G47" s="45">
        <v>128.19868236373333</v>
      </c>
      <c r="H47" s="45">
        <v>130.65268302986664</v>
      </c>
      <c r="I47" s="45">
        <v>164.31257182293331</v>
      </c>
      <c r="J47" s="45">
        <v>159.34831832639998</v>
      </c>
      <c r="K47" s="45">
        <v>192.00269968319998</v>
      </c>
      <c r="L47" s="45">
        <v>194.17192376773332</v>
      </c>
      <c r="M47" s="45">
        <v>212.83006350293331</v>
      </c>
      <c r="N47" s="45">
        <v>217.57282410266663</v>
      </c>
      <c r="O47" s="45">
        <v>212.83709502346662</v>
      </c>
      <c r="P47" s="45">
        <v>199.31899679813333</v>
      </c>
      <c r="Q47" s="45">
        <v>182.70987737839999</v>
      </c>
      <c r="R47" s="45">
        <v>219.2634595109333</v>
      </c>
      <c r="S47" s="45">
        <v>238.37827701413335</v>
      </c>
      <c r="T47" s="45">
        <v>215.64603904986666</v>
      </c>
      <c r="U47" s="45">
        <v>217.1851163269333</v>
      </c>
      <c r="V47" s="45">
        <v>210.25526458986667</v>
      </c>
      <c r="W47" s="45">
        <v>146.46451232533332</v>
      </c>
      <c r="X47" s="45">
        <v>117.36887795893333</v>
      </c>
      <c r="Y47" s="45">
        <v>107.33036022906666</v>
      </c>
      <c r="Z47" s="45">
        <v>103.46522530133331</v>
      </c>
      <c r="AA47" s="45">
        <v>99.470799313066649</v>
      </c>
      <c r="AB47" s="45">
        <v>118.10783684986664</v>
      </c>
      <c r="AC47" s="45">
        <v>116.85804551733332</v>
      </c>
      <c r="AD47" s="45">
        <v>135.73468398986665</v>
      </c>
      <c r="AE47" s="45">
        <v>139.20779848322667</v>
      </c>
      <c r="AF47" s="45">
        <v>111.13527572351998</v>
      </c>
      <c r="AG47" s="45">
        <v>87.631804858006831</v>
      </c>
      <c r="AH47" s="45">
        <v>63.061979933169695</v>
      </c>
      <c r="AI47" s="45">
        <v>60.238762243733319</v>
      </c>
      <c r="AJ47" s="89">
        <f t="shared" si="4"/>
        <v>3.4332176676925827E-2</v>
      </c>
      <c r="AK47" s="125">
        <f t="shared" si="5"/>
        <v>-0.54888175618876567</v>
      </c>
      <c r="AL47" s="74">
        <f t="shared" si="6"/>
        <v>-4.4768935140131916E-2</v>
      </c>
    </row>
    <row r="48" spans="1:94" ht="18" x14ac:dyDescent="0.35">
      <c r="A48" s="2"/>
      <c r="B48" s="30" t="s">
        <v>37</v>
      </c>
      <c r="C48" s="54" t="s">
        <v>31</v>
      </c>
      <c r="D48" s="45">
        <v>238.39458793798337</v>
      </c>
      <c r="E48" s="45">
        <v>167.18596232138333</v>
      </c>
      <c r="F48" s="45">
        <v>230.48560684918337</v>
      </c>
      <c r="G48" s="45">
        <v>249.2380655936667</v>
      </c>
      <c r="H48" s="45">
        <v>228.68629557215007</v>
      </c>
      <c r="I48" s="45">
        <v>216.6601557432667</v>
      </c>
      <c r="J48" s="45">
        <v>263.7709149705334</v>
      </c>
      <c r="K48" s="45">
        <v>302.06706569540006</v>
      </c>
      <c r="L48" s="45">
        <v>272.85135355634998</v>
      </c>
      <c r="M48" s="45">
        <v>280.04937978750007</v>
      </c>
      <c r="N48" s="45">
        <v>226.19134937348335</v>
      </c>
      <c r="O48" s="45">
        <v>263.24020750528337</v>
      </c>
      <c r="P48" s="45">
        <v>279.35964281073336</v>
      </c>
      <c r="Q48" s="45">
        <v>258.02476022561672</v>
      </c>
      <c r="R48" s="45">
        <v>240.00510560115001</v>
      </c>
      <c r="S48" s="45">
        <v>185.31704288838336</v>
      </c>
      <c r="T48" s="45">
        <v>189.49352936345002</v>
      </c>
      <c r="U48" s="45">
        <v>184.13670165498334</v>
      </c>
      <c r="V48" s="45">
        <v>160.76606498406667</v>
      </c>
      <c r="W48" s="45">
        <v>116.87064432215001</v>
      </c>
      <c r="X48" s="45">
        <v>84.535057498902688</v>
      </c>
      <c r="Y48" s="45">
        <v>98.783186753866673</v>
      </c>
      <c r="Z48" s="45">
        <v>83.695172236997962</v>
      </c>
      <c r="AA48" s="45">
        <v>74.832766313300013</v>
      </c>
      <c r="AB48" s="45">
        <v>31.976232441783335</v>
      </c>
      <c r="AC48" s="45">
        <v>61.870829900216677</v>
      </c>
      <c r="AD48" s="45">
        <v>60.107803967616661</v>
      </c>
      <c r="AE48" s="45">
        <v>31.418146518872085</v>
      </c>
      <c r="AF48" s="45">
        <v>38.001430618728669</v>
      </c>
      <c r="AG48" s="45">
        <v>28.712731195282636</v>
      </c>
      <c r="AH48" s="45">
        <v>31.971420936027759</v>
      </c>
      <c r="AI48" s="45">
        <v>42.126919228566663</v>
      </c>
      <c r="AJ48" s="89">
        <f t="shared" si="4"/>
        <v>2.4009604114337446E-2</v>
      </c>
      <c r="AK48" s="125">
        <f t="shared" si="5"/>
        <v>-0.82328911242093428</v>
      </c>
      <c r="AL48" s="74">
        <f t="shared" si="6"/>
        <v>0.31764300726136763</v>
      </c>
    </row>
    <row r="49" spans="1:94" ht="18" x14ac:dyDescent="0.35">
      <c r="A49" s="2"/>
      <c r="B49" s="30" t="s">
        <v>2</v>
      </c>
      <c r="C49" s="54" t="s">
        <v>31</v>
      </c>
      <c r="D49" s="45">
        <v>61.574334357545837</v>
      </c>
      <c r="E49" s="45">
        <v>70.154014848439829</v>
      </c>
      <c r="F49" s="45">
        <v>67.791788574964158</v>
      </c>
      <c r="G49" s="45">
        <v>85.572844383378467</v>
      </c>
      <c r="H49" s="45">
        <v>70.319060800123538</v>
      </c>
      <c r="I49" s="45">
        <v>82.457990170658434</v>
      </c>
      <c r="J49" s="45">
        <v>81.53239883625325</v>
      </c>
      <c r="K49" s="45">
        <v>67.138591404165552</v>
      </c>
      <c r="L49" s="45">
        <v>84.222237993796114</v>
      </c>
      <c r="M49" s="45">
        <v>112.15179494287861</v>
      </c>
      <c r="N49" s="45">
        <v>154.16614156765178</v>
      </c>
      <c r="O49" s="45">
        <v>144.88875098397415</v>
      </c>
      <c r="P49" s="45">
        <v>148.51789217619518</v>
      </c>
      <c r="Q49" s="45">
        <v>137.42801253995231</v>
      </c>
      <c r="R49" s="45">
        <v>124.04475425748892</v>
      </c>
      <c r="S49" s="45">
        <v>119.43739330616143</v>
      </c>
      <c r="T49" s="45">
        <v>129.4591322935857</v>
      </c>
      <c r="U49" s="45">
        <v>150.1365476380019</v>
      </c>
      <c r="V49" s="45">
        <v>188.79046841169912</v>
      </c>
      <c r="W49" s="45">
        <v>172.68275584137766</v>
      </c>
      <c r="X49" s="45">
        <v>194.76400000000001</v>
      </c>
      <c r="Y49" s="45">
        <v>183.428</v>
      </c>
      <c r="Z49" s="45">
        <v>175.14867999999998</v>
      </c>
      <c r="AA49" s="45">
        <v>177.02600000000001</v>
      </c>
      <c r="AB49" s="45">
        <v>187.44652000000002</v>
      </c>
      <c r="AC49" s="45">
        <v>167.55332000000001</v>
      </c>
      <c r="AD49" s="45">
        <v>152.1463984264463</v>
      </c>
      <c r="AE49" s="45">
        <v>149.39019999999999</v>
      </c>
      <c r="AF49" s="45">
        <v>159.285</v>
      </c>
      <c r="AG49" s="45">
        <v>166.61846041329147</v>
      </c>
      <c r="AH49" s="45">
        <v>179.18884</v>
      </c>
      <c r="AI49" s="45">
        <v>169.18080293056639</v>
      </c>
      <c r="AJ49" s="89">
        <f t="shared" si="4"/>
        <v>9.6422054507944721E-2</v>
      </c>
      <c r="AK49" s="125">
        <f t="shared" si="5"/>
        <v>1.7475863879937106</v>
      </c>
      <c r="AL49" s="74">
        <f t="shared" si="6"/>
        <v>-5.5851899423165041E-2</v>
      </c>
    </row>
    <row r="50" spans="1:94" ht="18" x14ac:dyDescent="0.35">
      <c r="A50" s="2"/>
      <c r="B50" s="30" t="s">
        <v>3</v>
      </c>
      <c r="C50" s="55" t="s">
        <v>31</v>
      </c>
      <c r="D50" s="45">
        <f>D51-SUM(D43:D49)</f>
        <v>50.553429814511446</v>
      </c>
      <c r="E50" s="45">
        <f t="shared" ref="E50:AI50" si="7">E51-SUM(E43:E49)</f>
        <v>48.628350727784209</v>
      </c>
      <c r="F50" s="45">
        <f t="shared" si="7"/>
        <v>48.331497416741513</v>
      </c>
      <c r="G50" s="45">
        <f t="shared" si="7"/>
        <v>47.609154371013574</v>
      </c>
      <c r="H50" s="45">
        <f t="shared" si="7"/>
        <v>45.53095681065588</v>
      </c>
      <c r="I50" s="45">
        <f t="shared" si="7"/>
        <v>47.491703413624691</v>
      </c>
      <c r="J50" s="45">
        <f t="shared" si="7"/>
        <v>50.083640607885627</v>
      </c>
      <c r="K50" s="45">
        <f t="shared" si="7"/>
        <v>35.200492372338886</v>
      </c>
      <c r="L50" s="45">
        <f t="shared" si="7"/>
        <v>49.644124678259232</v>
      </c>
      <c r="M50" s="45">
        <f t="shared" si="7"/>
        <v>47.759116450340571</v>
      </c>
      <c r="N50" s="45">
        <f t="shared" si="7"/>
        <v>40.074399154867479</v>
      </c>
      <c r="O50" s="45">
        <f t="shared" si="7"/>
        <v>50.873995778824792</v>
      </c>
      <c r="P50" s="45">
        <f t="shared" si="7"/>
        <v>52.738376883924957</v>
      </c>
      <c r="Q50" s="45">
        <f t="shared" si="7"/>
        <v>29.226578267354853</v>
      </c>
      <c r="R50" s="45">
        <f t="shared" si="7"/>
        <v>49.245813221905792</v>
      </c>
      <c r="S50" s="45">
        <f t="shared" si="7"/>
        <v>51.185162431459048</v>
      </c>
      <c r="T50" s="45">
        <f t="shared" si="7"/>
        <v>49.46939218396119</v>
      </c>
      <c r="U50" s="45">
        <f t="shared" si="7"/>
        <v>45.78397579895227</v>
      </c>
      <c r="V50" s="45">
        <f t="shared" si="7"/>
        <v>26.911631188461797</v>
      </c>
      <c r="W50" s="45">
        <f t="shared" si="7"/>
        <v>23.729737280094014</v>
      </c>
      <c r="X50" s="45">
        <f t="shared" si="7"/>
        <v>33.32947619616607</v>
      </c>
      <c r="Y50" s="45">
        <f t="shared" si="7"/>
        <v>23.833396817452694</v>
      </c>
      <c r="Z50" s="45">
        <f t="shared" si="7"/>
        <v>17.549269571274181</v>
      </c>
      <c r="AA50" s="45">
        <f t="shared" si="7"/>
        <v>14.603803150891508</v>
      </c>
      <c r="AB50" s="45">
        <f t="shared" si="7"/>
        <v>21.686060123854304</v>
      </c>
      <c r="AC50" s="45">
        <f t="shared" si="7"/>
        <v>13.127671512406778</v>
      </c>
      <c r="AD50" s="45">
        <f t="shared" si="7"/>
        <v>10.778342864536853</v>
      </c>
      <c r="AE50" s="45">
        <f t="shared" si="7"/>
        <v>14.857244513107617</v>
      </c>
      <c r="AF50" s="45">
        <f t="shared" si="7"/>
        <v>11.886602232866608</v>
      </c>
      <c r="AG50" s="45">
        <f t="shared" si="7"/>
        <v>15.645963805089877</v>
      </c>
      <c r="AH50" s="45">
        <f t="shared" si="7"/>
        <v>10.977445927686176</v>
      </c>
      <c r="AI50" s="45">
        <f t="shared" si="7"/>
        <v>12.607012696094671</v>
      </c>
      <c r="AJ50" s="89">
        <f t="shared" si="4"/>
        <v>7.1851773032669923E-3</v>
      </c>
      <c r="AK50" s="125">
        <f t="shared" si="5"/>
        <v>-0.75062003226384832</v>
      </c>
      <c r="AL50" s="74">
        <f t="shared" si="6"/>
        <v>0.14844680439723867</v>
      </c>
    </row>
    <row r="51" spans="1:94" s="2" customFormat="1" ht="18" x14ac:dyDescent="0.35">
      <c r="A51"/>
      <c r="B51" s="119" t="s">
        <v>4</v>
      </c>
      <c r="C51" s="31" t="s">
        <v>32</v>
      </c>
      <c r="D51" s="37">
        <v>1833.6627390403448</v>
      </c>
      <c r="E51" s="37">
        <v>1748.0945853169731</v>
      </c>
      <c r="F51" s="37">
        <v>1891.6139090286567</v>
      </c>
      <c r="G51" s="37">
        <v>1996.4426283656835</v>
      </c>
      <c r="H51" s="37">
        <v>1945.2275473163043</v>
      </c>
      <c r="I51" s="37">
        <v>2049.9897720556546</v>
      </c>
      <c r="J51" s="37">
        <v>2105.3260995707592</v>
      </c>
      <c r="K51" s="37">
        <v>2145.3824076690735</v>
      </c>
      <c r="L51" s="37">
        <v>2138.8815801079472</v>
      </c>
      <c r="M51" s="37">
        <v>2195.2856760693603</v>
      </c>
      <c r="N51" s="37">
        <v>2177.6449921198036</v>
      </c>
      <c r="O51" s="37">
        <v>2066.3226584659074</v>
      </c>
      <c r="P51" s="37">
        <v>2176.0721408827953</v>
      </c>
      <c r="Q51" s="37">
        <v>2165.1719407012629</v>
      </c>
      <c r="R51" s="37">
        <v>2264.012437798408</v>
      </c>
      <c r="S51" s="37">
        <v>2150.567089686539</v>
      </c>
      <c r="T51" s="37">
        <v>2213.2195492422438</v>
      </c>
      <c r="U51" s="37">
        <v>2354.3993725899045</v>
      </c>
      <c r="V51" s="37">
        <v>2226.3870051579866</v>
      </c>
      <c r="W51" s="37">
        <v>2128.1514613497484</v>
      </c>
      <c r="X51" s="37">
        <v>2018.0173440181525</v>
      </c>
      <c r="Y51" s="37">
        <v>1896.4510446504867</v>
      </c>
      <c r="Z51" s="37">
        <v>1847.7569282307804</v>
      </c>
      <c r="AA51" s="37">
        <v>1812.5312901051882</v>
      </c>
      <c r="AB51" s="37">
        <v>1801.3079806772328</v>
      </c>
      <c r="AC51" s="37">
        <v>1846.1691642864457</v>
      </c>
      <c r="AD51" s="37">
        <v>1821.2442016781356</v>
      </c>
      <c r="AE51" s="37">
        <v>1863.2547740665184</v>
      </c>
      <c r="AF51" s="37">
        <v>1904.7683615279125</v>
      </c>
      <c r="AG51" s="37">
        <v>1846.9802025941929</v>
      </c>
      <c r="AH51" s="37">
        <v>1657.3837102627256</v>
      </c>
      <c r="AI51" s="37">
        <v>1754.5861659339223</v>
      </c>
      <c r="AJ51" s="80">
        <f t="shared" si="4"/>
        <v>1</v>
      </c>
      <c r="AK51" s="81">
        <f>AH51/D51-1</f>
        <v>-9.6134924391753529E-2</v>
      </c>
      <c r="AL51" s="90">
        <f t="shared" si="6"/>
        <v>5.8648130224345119E-2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</row>
    <row r="52" spans="1:94" x14ac:dyDescent="0.25"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x14ac:dyDescent="0.25">
      <c r="AK53" s="67"/>
    </row>
    <row r="54" spans="1:94" x14ac:dyDescent="0.25">
      <c r="AK54" s="67"/>
    </row>
    <row r="55" spans="1:94" x14ac:dyDescent="0.25">
      <c r="AK55" s="67"/>
    </row>
    <row r="56" spans="1:94" x14ac:dyDescent="0.25">
      <c r="AK56" s="67"/>
    </row>
    <row r="57" spans="1:94" x14ac:dyDescent="0.25">
      <c r="AK57" s="67"/>
    </row>
    <row r="58" spans="1:94" x14ac:dyDescent="0.25">
      <c r="AK58" s="67"/>
    </row>
    <row r="59" spans="1:94" x14ac:dyDescent="0.25">
      <c r="AK59" s="67"/>
    </row>
    <row r="60" spans="1:94" x14ac:dyDescent="0.25">
      <c r="N60" s="2"/>
      <c r="AK60" s="67"/>
    </row>
    <row r="61" spans="1:94" x14ac:dyDescent="0.25">
      <c r="AK61" s="67"/>
    </row>
    <row r="62" spans="1:94" x14ac:dyDescent="0.25">
      <c r="AK62" s="67"/>
    </row>
    <row r="63" spans="1:94" x14ac:dyDescent="0.25">
      <c r="AK63" s="67"/>
    </row>
    <row r="64" spans="1:94" x14ac:dyDescent="0.25">
      <c r="AK64" s="67"/>
    </row>
    <row r="65" spans="2:38" x14ac:dyDescent="0.25">
      <c r="AK65" s="67"/>
    </row>
    <row r="66" spans="2:38" x14ac:dyDescent="0.25">
      <c r="AK66" s="67"/>
    </row>
    <row r="67" spans="2:38" x14ac:dyDescent="0.25">
      <c r="AK67" s="67"/>
    </row>
    <row r="68" spans="2:38" x14ac:dyDescent="0.25">
      <c r="AK68" s="67"/>
    </row>
    <row r="69" spans="2:38" x14ac:dyDescent="0.25">
      <c r="AK69" s="67"/>
    </row>
    <row r="70" spans="2:38" x14ac:dyDescent="0.25">
      <c r="AK70" s="67"/>
    </row>
    <row r="71" spans="2:38" x14ac:dyDescent="0.25">
      <c r="AK71" s="67"/>
    </row>
    <row r="72" spans="2:38" x14ac:dyDescent="0.25">
      <c r="AK72" s="67"/>
    </row>
    <row r="73" spans="2:38" ht="35.25" customHeight="1" x14ac:dyDescent="0.25">
      <c r="B73" s="32" t="s">
        <v>25</v>
      </c>
      <c r="C73" s="33" t="s">
        <v>24</v>
      </c>
      <c r="D73" s="32">
        <v>1990</v>
      </c>
      <c r="E73" s="34">
        <v>1991</v>
      </c>
      <c r="F73" s="34">
        <v>1992</v>
      </c>
      <c r="G73" s="34">
        <v>1993</v>
      </c>
      <c r="H73" s="34">
        <v>1994</v>
      </c>
      <c r="I73" s="34">
        <v>1995</v>
      </c>
      <c r="J73" s="34">
        <v>1996</v>
      </c>
      <c r="K73" s="34">
        <v>1997</v>
      </c>
      <c r="L73" s="34">
        <v>1998</v>
      </c>
      <c r="M73" s="34">
        <v>1999</v>
      </c>
      <c r="N73" s="34">
        <v>2000</v>
      </c>
      <c r="O73" s="34">
        <v>2001</v>
      </c>
      <c r="P73" s="34">
        <v>2002</v>
      </c>
      <c r="Q73" s="34">
        <v>2003</v>
      </c>
      <c r="R73" s="34">
        <v>2004</v>
      </c>
      <c r="S73" s="34">
        <v>2005</v>
      </c>
      <c r="T73" s="34">
        <v>2006</v>
      </c>
      <c r="U73" s="34">
        <v>2007</v>
      </c>
      <c r="V73" s="34">
        <v>2008</v>
      </c>
      <c r="W73" s="34">
        <v>2009</v>
      </c>
      <c r="X73" s="34">
        <v>2010</v>
      </c>
      <c r="Y73" s="34">
        <v>2011</v>
      </c>
      <c r="Z73" s="34">
        <v>2012</v>
      </c>
      <c r="AA73" s="34">
        <v>2013</v>
      </c>
      <c r="AB73" s="34">
        <v>2014</v>
      </c>
      <c r="AC73" s="34">
        <v>2015</v>
      </c>
      <c r="AD73" s="34">
        <v>2016</v>
      </c>
      <c r="AE73" s="34">
        <v>2017</v>
      </c>
      <c r="AF73" s="34">
        <v>2018</v>
      </c>
      <c r="AG73" s="34">
        <v>2019</v>
      </c>
      <c r="AH73" s="34">
        <v>2020</v>
      </c>
      <c r="AI73" s="34">
        <v>2021</v>
      </c>
      <c r="AJ73" s="83" t="s">
        <v>52</v>
      </c>
      <c r="AK73" s="84" t="s">
        <v>34</v>
      </c>
      <c r="AL73" s="85" t="s">
        <v>35</v>
      </c>
    </row>
    <row r="74" spans="2:38" ht="18" x14ac:dyDescent="0.35">
      <c r="B74" s="30" t="s">
        <v>6</v>
      </c>
      <c r="C74" s="53" t="s">
        <v>31</v>
      </c>
      <c r="D74" s="70">
        <v>52.256339687250005</v>
      </c>
      <c r="E74" s="70">
        <v>48.627777945875003</v>
      </c>
      <c r="F74" s="70">
        <v>45.670125973499999</v>
      </c>
      <c r="G74" s="70">
        <v>39.654677162187504</v>
      </c>
      <c r="H74" s="70">
        <v>37.353068341499998</v>
      </c>
      <c r="I74" s="70">
        <v>37.842061164624994</v>
      </c>
      <c r="J74" s="70">
        <v>41.7556405603125</v>
      </c>
      <c r="K74" s="70">
        <v>46.519068504062503</v>
      </c>
      <c r="L74" s="70">
        <v>54.358745967249995</v>
      </c>
      <c r="M74" s="70">
        <v>61.405246905937496</v>
      </c>
      <c r="N74" s="70">
        <v>65.449830021950007</v>
      </c>
      <c r="O74" s="70">
        <v>58.659445362749992</v>
      </c>
      <c r="P74" s="70">
        <v>39.313677956749999</v>
      </c>
      <c r="Q74" s="70">
        <v>32.975809699750002</v>
      </c>
      <c r="R74" s="70">
        <v>50.813966560749996</v>
      </c>
      <c r="S74" s="70">
        <v>54.981288890000009</v>
      </c>
      <c r="T74" s="70">
        <v>62.168088455000003</v>
      </c>
      <c r="U74" s="70">
        <v>64.331651867560012</v>
      </c>
      <c r="V74" s="70">
        <v>61.804693555000007</v>
      </c>
      <c r="W74" s="70">
        <v>28.685283075320005</v>
      </c>
      <c r="X74" s="70">
        <v>10.399972692080002</v>
      </c>
      <c r="Y74" s="70">
        <v>20.143580462280006</v>
      </c>
      <c r="Z74" s="70">
        <v>0.50936247647999999</v>
      </c>
      <c r="AA74" s="70">
        <v>0.55272388644000003</v>
      </c>
      <c r="AB74" s="70">
        <v>0.54749451240000002</v>
      </c>
      <c r="AC74" s="70">
        <v>0.71654013156000007</v>
      </c>
      <c r="AD74" s="70">
        <v>0.77397152472000008</v>
      </c>
      <c r="AE74" s="70">
        <v>0.90232273404000007</v>
      </c>
      <c r="AF74" s="70">
        <v>0.90521219079999993</v>
      </c>
      <c r="AG74" s="70">
        <v>0.95699099012000011</v>
      </c>
      <c r="AH74" s="70">
        <v>0.89499845720000004</v>
      </c>
      <c r="AI74" s="70">
        <v>0.93069417912000008</v>
      </c>
      <c r="AJ74" s="134">
        <f t="shared" ref="AJ74:AJ80" si="8">AI74/$AI$80</f>
        <v>4.6165038230804788E-4</v>
      </c>
      <c r="AK74" s="124">
        <f>AI74/D74-1</f>
        <v>-0.98218983218705846</v>
      </c>
      <c r="AL74" s="73">
        <f>AI74/AH74-1</f>
        <v>3.9883556930001784E-2</v>
      </c>
    </row>
    <row r="75" spans="2:38" ht="18" x14ac:dyDescent="0.35">
      <c r="B75" s="30" t="s">
        <v>7</v>
      </c>
      <c r="C75" s="54" t="s">
        <v>31</v>
      </c>
      <c r="D75" s="70">
        <v>41.70030188679246</v>
      </c>
      <c r="E75" s="70">
        <v>40.327981132075472</v>
      </c>
      <c r="F75" s="70">
        <v>36.028622641509436</v>
      </c>
      <c r="G75" s="70">
        <v>37.871999999999993</v>
      </c>
      <c r="H75" s="70">
        <v>38.247415094339615</v>
      </c>
      <c r="I75" s="70">
        <v>36.495358490566034</v>
      </c>
      <c r="J75" s="70">
        <v>42.536811320754715</v>
      </c>
      <c r="K75" s="70">
        <v>35.574018867924522</v>
      </c>
      <c r="L75" s="70">
        <v>31.03041509433962</v>
      </c>
      <c r="M75" s="70">
        <v>31.355952830188677</v>
      </c>
      <c r="N75" s="70">
        <v>16.333707547169812</v>
      </c>
      <c r="O75" s="70">
        <v>14.297971698113207</v>
      </c>
      <c r="P75" s="70">
        <v>0.45369811320754716</v>
      </c>
      <c r="Q75" s="70">
        <v>0.47860377358490563</v>
      </c>
      <c r="R75" s="70">
        <v>0.38885584464161987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135">
        <f t="shared" si="8"/>
        <v>0</v>
      </c>
      <c r="AK75" s="125"/>
      <c r="AL75" s="74"/>
    </row>
    <row r="76" spans="2:38" ht="18" x14ac:dyDescent="0.35">
      <c r="B76" s="30" t="s">
        <v>8</v>
      </c>
      <c r="C76" s="54" t="s">
        <v>31</v>
      </c>
      <c r="D76" s="70">
        <v>794.58119447747265</v>
      </c>
      <c r="E76" s="70">
        <v>688.07923022000966</v>
      </c>
      <c r="F76" s="70">
        <v>489.66847435513682</v>
      </c>
      <c r="G76" s="70">
        <v>459.50961369371612</v>
      </c>
      <c r="H76" s="70">
        <v>430.72875686865677</v>
      </c>
      <c r="I76" s="70">
        <v>462.30785850202312</v>
      </c>
      <c r="J76" s="70">
        <v>422.16162719994418</v>
      </c>
      <c r="K76" s="70">
        <v>537.30110138666009</v>
      </c>
      <c r="L76" s="70">
        <v>660.59285184619739</v>
      </c>
      <c r="M76" s="70">
        <v>795.76141847002714</v>
      </c>
      <c r="N76" s="70">
        <v>853.39571924722168</v>
      </c>
      <c r="O76" s="70">
        <v>865.6921344775684</v>
      </c>
      <c r="P76" s="70">
        <v>882.04805930847249</v>
      </c>
      <c r="Q76" s="70">
        <v>876.0428024706639</v>
      </c>
      <c r="R76" s="70">
        <v>858.75293429461976</v>
      </c>
      <c r="S76" s="70">
        <v>824.7514101734871</v>
      </c>
      <c r="T76" s="70">
        <v>1251.2914867936504</v>
      </c>
      <c r="U76" s="70">
        <v>1392.3341574015813</v>
      </c>
      <c r="V76" s="70">
        <v>1908.7315185450534</v>
      </c>
      <c r="W76" s="70">
        <v>1746.7607356736657</v>
      </c>
      <c r="X76" s="70">
        <v>1764.4829707136719</v>
      </c>
      <c r="Y76" s="70">
        <v>1661.72621531706</v>
      </c>
      <c r="Z76" s="70">
        <v>1742.171426321283</v>
      </c>
      <c r="AA76" s="70">
        <v>1762.9792010832616</v>
      </c>
      <c r="AB76" s="70">
        <v>1740.8309344862682</v>
      </c>
      <c r="AC76" s="70">
        <v>1797.3637211242615</v>
      </c>
      <c r="AD76" s="70">
        <v>1763.2073872723658</v>
      </c>
      <c r="AE76" s="70">
        <v>1817.3809401828491</v>
      </c>
      <c r="AF76" s="70">
        <v>1838.3118761566768</v>
      </c>
      <c r="AG76" s="70">
        <v>1795.6410762605897</v>
      </c>
      <c r="AH76" s="70">
        <v>1765.9151388076343</v>
      </c>
      <c r="AI76" s="70">
        <v>1837.1144351729067</v>
      </c>
      <c r="AJ76" s="89">
        <f t="shared" si="8"/>
        <v>0.91126021884343866</v>
      </c>
      <c r="AK76" s="125">
        <f>AI76/D76-1</f>
        <v>1.3120537560431669</v>
      </c>
      <c r="AL76" s="77">
        <f>AI76/AH76-1</f>
        <v>4.0318639780927867E-2</v>
      </c>
    </row>
    <row r="77" spans="2:38" ht="18" x14ac:dyDescent="0.35">
      <c r="B77" s="30" t="s">
        <v>9</v>
      </c>
      <c r="C77" s="54" t="s">
        <v>31</v>
      </c>
      <c r="D77" s="70">
        <v>7.1263183744630636</v>
      </c>
      <c r="E77" s="70">
        <v>6.982608198599169</v>
      </c>
      <c r="F77" s="70">
        <v>7.1366471928265263</v>
      </c>
      <c r="G77" s="70">
        <v>7.386769379116326</v>
      </c>
      <c r="H77" s="70">
        <v>7.3078311844799266</v>
      </c>
      <c r="I77" s="70">
        <v>7.826155548914727</v>
      </c>
      <c r="J77" s="70">
        <v>7.7839605157267266</v>
      </c>
      <c r="K77" s="70">
        <v>7.669644848288625</v>
      </c>
      <c r="L77" s="70">
        <v>7.8129751629775264</v>
      </c>
      <c r="M77" s="70">
        <v>7.3675180865270917</v>
      </c>
      <c r="N77" s="70">
        <v>7.7437558403539963</v>
      </c>
      <c r="O77" s="70">
        <v>6.8539953168162313</v>
      </c>
      <c r="P77" s="70">
        <v>7.0963426869029238</v>
      </c>
      <c r="Q77" s="70">
        <v>6.767246049559466</v>
      </c>
      <c r="R77" s="70">
        <v>7.5516398351027094</v>
      </c>
      <c r="S77" s="70">
        <v>7.2728992330222928</v>
      </c>
      <c r="T77" s="70">
        <v>8.047265533467721</v>
      </c>
      <c r="U77" s="70">
        <v>7.578608048892673</v>
      </c>
      <c r="V77" s="70">
        <v>6.8392023454908681</v>
      </c>
      <c r="W77" s="70">
        <v>5.3767014055515308</v>
      </c>
      <c r="X77" s="70">
        <v>5.5923028038612923</v>
      </c>
      <c r="Y77" s="70">
        <v>5.8164861379362325</v>
      </c>
      <c r="Z77" s="70">
        <v>5.7692208811347028</v>
      </c>
      <c r="AA77" s="70">
        <v>5.7161278640190947</v>
      </c>
      <c r="AB77" s="70">
        <v>5.8036740606779409</v>
      </c>
      <c r="AC77" s="70">
        <v>6.1392510380671848</v>
      </c>
      <c r="AD77" s="70">
        <v>6.2185671378950325</v>
      </c>
      <c r="AE77" s="70">
        <v>6.0274412136899986</v>
      </c>
      <c r="AF77" s="70">
        <v>6.6693340518133546</v>
      </c>
      <c r="AG77" s="70">
        <v>6.0444345386728635</v>
      </c>
      <c r="AH77" s="70">
        <v>6.2239063470634406</v>
      </c>
      <c r="AI77" s="70">
        <v>6.5351965094950391</v>
      </c>
      <c r="AJ77" s="135">
        <f t="shared" si="8"/>
        <v>3.2416405246235105E-3</v>
      </c>
      <c r="AK77" s="125">
        <f>AI77/D77-1</f>
        <v>-8.2949123784069378E-2</v>
      </c>
      <c r="AL77" s="77">
        <f>AI77/AH77-1</f>
        <v>5.0015238834445475E-2</v>
      </c>
    </row>
    <row r="78" spans="2:38" ht="18" x14ac:dyDescent="0.35">
      <c r="B78" s="30" t="s">
        <v>33</v>
      </c>
      <c r="C78" s="54" t="s">
        <v>31</v>
      </c>
      <c r="D78" s="70">
        <v>0.31286055631751702</v>
      </c>
      <c r="E78" s="70">
        <v>0.630498452993702</v>
      </c>
      <c r="F78" s="70">
        <v>0.63868399341979776</v>
      </c>
      <c r="G78" s="70">
        <v>1.4350404908738823</v>
      </c>
      <c r="H78" s="70">
        <v>1.8476161648824876</v>
      </c>
      <c r="I78" s="70">
        <v>3.1449162755565356</v>
      </c>
      <c r="J78" s="70">
        <v>10.084490509969779</v>
      </c>
      <c r="K78" s="70">
        <v>16.135464529371497</v>
      </c>
      <c r="L78" s="70">
        <v>25.465435195129544</v>
      </c>
      <c r="M78" s="70">
        <v>36.999863808832522</v>
      </c>
      <c r="N78" s="70">
        <v>42.990351357408983</v>
      </c>
      <c r="O78" s="70">
        <v>39.828762445767886</v>
      </c>
      <c r="P78" s="70">
        <v>44.656719902311828</v>
      </c>
      <c r="Q78" s="70">
        <v>45.141617249064133</v>
      </c>
      <c r="R78" s="70">
        <v>52.17653143548462</v>
      </c>
      <c r="S78" s="70">
        <v>57.240469566094809</v>
      </c>
      <c r="T78" s="70">
        <v>66.311041274602601</v>
      </c>
      <c r="U78" s="70">
        <v>66.985140359962386</v>
      </c>
      <c r="V78" s="70">
        <v>68.573839074618689</v>
      </c>
      <c r="W78" s="70">
        <v>81.825140538339951</v>
      </c>
      <c r="X78" s="70">
        <v>109.92044665303493</v>
      </c>
      <c r="Y78" s="70">
        <v>134.72753715860691</v>
      </c>
      <c r="Z78" s="70">
        <v>140.16573433239918</v>
      </c>
      <c r="AA78" s="70">
        <v>170.54391585235194</v>
      </c>
      <c r="AB78" s="70">
        <v>168.56661067078227</v>
      </c>
      <c r="AC78" s="70">
        <v>161.37865261818465</v>
      </c>
      <c r="AD78" s="70">
        <v>179.23342842545404</v>
      </c>
      <c r="AE78" s="70">
        <v>170.46384803748893</v>
      </c>
      <c r="AF78" s="70">
        <v>188.57094507898864</v>
      </c>
      <c r="AG78" s="70">
        <v>199.68628477875978</v>
      </c>
      <c r="AH78" s="70">
        <v>195.672990420048</v>
      </c>
      <c r="AI78" s="70">
        <v>165.83640315845557</v>
      </c>
      <c r="AJ78" s="89">
        <f t="shared" si="8"/>
        <v>8.225950117264183E-2</v>
      </c>
      <c r="AK78" s="133">
        <f>AI78/D78-1</f>
        <v>529.06491169871515</v>
      </c>
      <c r="AL78" s="77">
        <f>AI78/AH78-1</f>
        <v>-0.15248188928652195</v>
      </c>
    </row>
    <row r="79" spans="2:38" ht="18" x14ac:dyDescent="0.35">
      <c r="B79" s="30" t="s">
        <v>21</v>
      </c>
      <c r="C79" s="55" t="s">
        <v>31</v>
      </c>
      <c r="D79" s="70">
        <v>6.6052635682669996</v>
      </c>
      <c r="E79" s="70">
        <v>6.2650444313969995</v>
      </c>
      <c r="F79" s="70">
        <v>5.7837727449539997</v>
      </c>
      <c r="G79" s="70">
        <v>5.7038077806749996</v>
      </c>
      <c r="H79" s="70">
        <v>5.3195578454719996</v>
      </c>
      <c r="I79" s="70">
        <v>5.3245268336829996</v>
      </c>
      <c r="J79" s="70">
        <v>5.7055696092599995</v>
      </c>
      <c r="K79" s="70">
        <v>5.7274053867549997</v>
      </c>
      <c r="L79" s="70">
        <v>5.8605751059709998</v>
      </c>
      <c r="M79" s="70">
        <v>6.0154671173310001</v>
      </c>
      <c r="N79" s="70">
        <v>5.7995083155690006</v>
      </c>
      <c r="O79" s="70">
        <v>5.5828736448829996</v>
      </c>
      <c r="P79" s="70">
        <v>5.2973593254139999</v>
      </c>
      <c r="Q79" s="70">
        <v>5.2616244893899999</v>
      </c>
      <c r="R79" s="70">
        <v>5.0307382770269999</v>
      </c>
      <c r="S79" s="70">
        <v>6.1246824699849993</v>
      </c>
      <c r="T79" s="70">
        <v>6.4596269223980007</v>
      </c>
      <c r="U79" s="70">
        <v>7.172512325564</v>
      </c>
      <c r="V79" s="70">
        <v>6.8067763299529993</v>
      </c>
      <c r="W79" s="70">
        <v>6.3874402700030002</v>
      </c>
      <c r="X79" s="70">
        <v>8.3217399580740015</v>
      </c>
      <c r="Y79" s="70">
        <v>6.7544474163150001</v>
      </c>
      <c r="Z79" s="70">
        <v>9.0474999291190006</v>
      </c>
      <c r="AA79" s="70">
        <v>6.4556314598206663</v>
      </c>
      <c r="AB79" s="70">
        <v>5.3544411644529992</v>
      </c>
      <c r="AC79" s="70">
        <v>4.5728912168524998</v>
      </c>
      <c r="AD79" s="70">
        <v>3.771623460946</v>
      </c>
      <c r="AE79" s="70">
        <v>5.0212922703349996</v>
      </c>
      <c r="AF79" s="70">
        <v>6.7070325702589999</v>
      </c>
      <c r="AG79" s="70">
        <v>4.8896173567999996</v>
      </c>
      <c r="AH79" s="70">
        <v>5.8203415171399993</v>
      </c>
      <c r="AI79" s="70">
        <v>5.5984521371149993</v>
      </c>
      <c r="AJ79" s="135">
        <f t="shared" si="8"/>
        <v>2.7769890769878858E-3</v>
      </c>
      <c r="AK79" s="125">
        <f>AI79/D79-1</f>
        <v>-0.15242562552521333</v>
      </c>
      <c r="AL79" s="77">
        <f>AI79/AH79-1</f>
        <v>-3.8123085968679082E-2</v>
      </c>
    </row>
    <row r="80" spans="2:38" ht="18" x14ac:dyDescent="0.35">
      <c r="B80" s="119" t="s">
        <v>4</v>
      </c>
      <c r="C80" s="31" t="s">
        <v>32</v>
      </c>
      <c r="D80" s="37">
        <f>SUM(D74:D79)</f>
        <v>902.58227855056271</v>
      </c>
      <c r="E80" s="37">
        <f t="shared" ref="E80:AE80" si="9">SUM(E74:E79)</f>
        <v>790.91314038095004</v>
      </c>
      <c r="F80" s="37">
        <f t="shared" si="9"/>
        <v>584.92632690134667</v>
      </c>
      <c r="G80" s="37">
        <f t="shared" si="9"/>
        <v>551.5619085065689</v>
      </c>
      <c r="H80" s="37">
        <f t="shared" si="9"/>
        <v>520.80424549933082</v>
      </c>
      <c r="I80" s="37">
        <f t="shared" si="9"/>
        <v>552.94087681536837</v>
      </c>
      <c r="J80" s="37">
        <f t="shared" si="9"/>
        <v>530.02809971596787</v>
      </c>
      <c r="K80" s="37">
        <f t="shared" si="9"/>
        <v>648.9267035230622</v>
      </c>
      <c r="L80" s="37">
        <f t="shared" si="9"/>
        <v>785.12099837186508</v>
      </c>
      <c r="M80" s="37">
        <f t="shared" si="9"/>
        <v>938.90546721884391</v>
      </c>
      <c r="N80" s="37">
        <f t="shared" si="9"/>
        <v>991.71287232967347</v>
      </c>
      <c r="O80" s="37">
        <f t="shared" si="9"/>
        <v>990.91518294589878</v>
      </c>
      <c r="P80" s="37">
        <f t="shared" si="9"/>
        <v>978.86585729305887</v>
      </c>
      <c r="Q80" s="37">
        <f t="shared" si="9"/>
        <v>966.66770373201234</v>
      </c>
      <c r="R80" s="37">
        <f t="shared" si="9"/>
        <v>974.71466624762581</v>
      </c>
      <c r="S80" s="37">
        <f t="shared" si="9"/>
        <v>950.37075033258918</v>
      </c>
      <c r="T80" s="37">
        <f t="shared" si="9"/>
        <v>1394.2775089791187</v>
      </c>
      <c r="U80" s="37">
        <f t="shared" si="9"/>
        <v>1538.4020700035601</v>
      </c>
      <c r="V80" s="37">
        <f t="shared" si="9"/>
        <v>2052.7560298501162</v>
      </c>
      <c r="W80" s="37">
        <f t="shared" si="9"/>
        <v>1869.0353009628802</v>
      </c>
      <c r="X80" s="37">
        <f t="shared" si="9"/>
        <v>1898.717432820722</v>
      </c>
      <c r="Y80" s="37">
        <f t="shared" si="9"/>
        <v>1829.1682664921982</v>
      </c>
      <c r="Z80" s="37">
        <f t="shared" si="9"/>
        <v>1897.6632439404159</v>
      </c>
      <c r="AA80" s="37">
        <f t="shared" si="9"/>
        <v>1946.2476001458936</v>
      </c>
      <c r="AB80" s="37">
        <f t="shared" si="9"/>
        <v>1921.1031548945812</v>
      </c>
      <c r="AC80" s="37">
        <f t="shared" si="9"/>
        <v>1970.1710561289256</v>
      </c>
      <c r="AD80" s="37">
        <f t="shared" si="9"/>
        <v>1953.2049778213811</v>
      </c>
      <c r="AE80" s="37">
        <f t="shared" si="9"/>
        <v>1999.795844438403</v>
      </c>
      <c r="AF80" s="37">
        <f t="shared" ref="AF80:AG80" si="10">SUM(AF74:AF79)</f>
        <v>2041.1644000485378</v>
      </c>
      <c r="AG80" s="37">
        <f t="shared" si="10"/>
        <v>2007.2184039249423</v>
      </c>
      <c r="AH80" s="37">
        <f t="shared" ref="AH80:AI80" si="11">SUM(AH74:AH79)</f>
        <v>1974.5273755490855</v>
      </c>
      <c r="AI80" s="37">
        <f t="shared" si="11"/>
        <v>2016.0151811570925</v>
      </c>
      <c r="AJ80" s="80">
        <f t="shared" si="8"/>
        <v>1</v>
      </c>
      <c r="AK80" s="81">
        <f>AI80/D80-1</f>
        <v>1.2336082028937767</v>
      </c>
      <c r="AL80" s="82">
        <f>AI80/AH80-1</f>
        <v>2.1011511980921327E-2</v>
      </c>
    </row>
    <row r="81" spans="4:94" x14ac:dyDescent="0.25"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</row>
    <row r="82" spans="4:94" x14ac:dyDescent="0.25"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79"/>
      <c r="AK82" s="67"/>
    </row>
    <row r="83" spans="4:94" x14ac:dyDescent="0.25">
      <c r="AK83" s="67"/>
    </row>
    <row r="84" spans="4:94" x14ac:dyDescent="0.25">
      <c r="AK84" s="67"/>
    </row>
    <row r="85" spans="4:94" x14ac:dyDescent="0.25">
      <c r="AK85" s="67"/>
    </row>
    <row r="86" spans="4:94" x14ac:dyDescent="0.25">
      <c r="AK86" s="67"/>
    </row>
    <row r="87" spans="4:94" x14ac:dyDescent="0.25">
      <c r="AK87" s="67"/>
    </row>
    <row r="88" spans="4:94" x14ac:dyDescent="0.25">
      <c r="AK88" s="67"/>
    </row>
    <row r="89" spans="4:94" x14ac:dyDescent="0.25">
      <c r="AK89" s="67"/>
    </row>
    <row r="90" spans="4:94" x14ac:dyDescent="0.25">
      <c r="AK90" s="67"/>
    </row>
    <row r="91" spans="4:94" x14ac:dyDescent="0.25">
      <c r="AK91" s="67"/>
    </row>
    <row r="92" spans="4:94" x14ac:dyDescent="0.25">
      <c r="O92" s="2"/>
      <c r="AK92" s="67"/>
    </row>
    <row r="93" spans="4:94" x14ac:dyDescent="0.25">
      <c r="AK93" s="67"/>
    </row>
    <row r="94" spans="4:94" x14ac:dyDescent="0.25">
      <c r="AK94" s="67"/>
    </row>
    <row r="95" spans="4:94" x14ac:dyDescent="0.25">
      <c r="AK95" s="67"/>
    </row>
    <row r="96" spans="4:94" x14ac:dyDescent="0.25">
      <c r="AK96" s="67"/>
    </row>
    <row r="97" spans="2:94" x14ac:dyDescent="0.25">
      <c r="AK97" s="67"/>
    </row>
    <row r="98" spans="2:94" x14ac:dyDescent="0.25">
      <c r="AK98" s="67"/>
    </row>
    <row r="99" spans="2:94" x14ac:dyDescent="0.25">
      <c r="AK99" s="67"/>
    </row>
    <row r="100" spans="2:94" x14ac:dyDescent="0.25">
      <c r="AK100" s="67"/>
    </row>
    <row r="101" spans="2:94" ht="30" x14ac:dyDescent="0.25">
      <c r="B101" s="32" t="s">
        <v>26</v>
      </c>
      <c r="C101" s="33" t="s">
        <v>24</v>
      </c>
      <c r="D101" s="32">
        <v>1990</v>
      </c>
      <c r="E101" s="34">
        <v>1991</v>
      </c>
      <c r="F101" s="34">
        <v>1992</v>
      </c>
      <c r="G101" s="34">
        <v>1993</v>
      </c>
      <c r="H101" s="34">
        <v>1994</v>
      </c>
      <c r="I101" s="34">
        <v>1995</v>
      </c>
      <c r="J101" s="34">
        <v>1996</v>
      </c>
      <c r="K101" s="34">
        <v>1997</v>
      </c>
      <c r="L101" s="34">
        <v>1998</v>
      </c>
      <c r="M101" s="34">
        <v>1999</v>
      </c>
      <c r="N101" s="34">
        <v>2000</v>
      </c>
      <c r="O101" s="34">
        <v>2001</v>
      </c>
      <c r="P101" s="34">
        <v>2002</v>
      </c>
      <c r="Q101" s="34">
        <v>2003</v>
      </c>
      <c r="R101" s="34">
        <v>2004</v>
      </c>
      <c r="S101" s="34">
        <v>2005</v>
      </c>
      <c r="T101" s="34">
        <v>2006</v>
      </c>
      <c r="U101" s="34">
        <v>2007</v>
      </c>
      <c r="V101" s="34">
        <v>2008</v>
      </c>
      <c r="W101" s="34">
        <v>2009</v>
      </c>
      <c r="X101" s="34">
        <v>2010</v>
      </c>
      <c r="Y101" s="34">
        <v>2011</v>
      </c>
      <c r="Z101" s="34">
        <v>2012</v>
      </c>
      <c r="AA101" s="34">
        <v>2013</v>
      </c>
      <c r="AB101" s="34">
        <v>2014</v>
      </c>
      <c r="AC101" s="34">
        <v>2015</v>
      </c>
      <c r="AD101" s="34">
        <v>2016</v>
      </c>
      <c r="AE101" s="34">
        <v>2017</v>
      </c>
      <c r="AF101" s="34">
        <v>2018</v>
      </c>
      <c r="AG101" s="34">
        <v>2019</v>
      </c>
      <c r="AH101" s="34">
        <v>2020</v>
      </c>
      <c r="AI101" s="34">
        <v>2021</v>
      </c>
      <c r="AJ101" s="83" t="s">
        <v>52</v>
      </c>
      <c r="AK101" s="84" t="s">
        <v>34</v>
      </c>
      <c r="AL101" s="85" t="s">
        <v>35</v>
      </c>
    </row>
    <row r="102" spans="2:94" ht="18" x14ac:dyDescent="0.35">
      <c r="B102" s="30" t="s">
        <v>11</v>
      </c>
      <c r="C102" s="53" t="s">
        <v>31</v>
      </c>
      <c r="D102" s="70">
        <v>365.46665557745507</v>
      </c>
      <c r="E102" s="70">
        <v>354.87030406874226</v>
      </c>
      <c r="F102" s="70">
        <v>350.57596122048017</v>
      </c>
      <c r="G102" s="70">
        <v>350.23587222657238</v>
      </c>
      <c r="H102" s="70">
        <v>353.01618845071658</v>
      </c>
      <c r="I102" s="70">
        <v>339.61246852855163</v>
      </c>
      <c r="J102" s="70">
        <v>344.80054288946388</v>
      </c>
      <c r="K102" s="70">
        <v>342.06334051850962</v>
      </c>
      <c r="L102" s="70">
        <v>348.6324400593507</v>
      </c>
      <c r="M102" s="70">
        <v>347.2068832845215</v>
      </c>
      <c r="N102" s="70">
        <v>333.56536810744007</v>
      </c>
      <c r="O102" s="70">
        <v>335.46825501574057</v>
      </c>
      <c r="P102" s="70">
        <v>329.40273412090772</v>
      </c>
      <c r="Q102" s="70">
        <v>325.42778509919032</v>
      </c>
      <c r="R102" s="70">
        <v>321.13247680993345</v>
      </c>
      <c r="S102" s="70">
        <v>323.71262109144789</v>
      </c>
      <c r="T102" s="70">
        <v>329.91221865949001</v>
      </c>
      <c r="U102" s="70">
        <v>334.7032833777194</v>
      </c>
      <c r="V102" s="70">
        <v>338.07636129523399</v>
      </c>
      <c r="W102" s="70">
        <v>342.875610384617</v>
      </c>
      <c r="X102" s="70">
        <v>339.42829475322759</v>
      </c>
      <c r="Y102" s="70">
        <v>338.89928002169518</v>
      </c>
      <c r="Z102" s="70">
        <v>335.53350807236211</v>
      </c>
      <c r="AA102" s="70">
        <v>328.04924816431105</v>
      </c>
      <c r="AB102" s="70">
        <v>348.74110125386301</v>
      </c>
      <c r="AC102" s="70">
        <v>351.50122245088869</v>
      </c>
      <c r="AD102" s="70">
        <v>356.2280459157231</v>
      </c>
      <c r="AE102" s="70">
        <v>348.36687485465859</v>
      </c>
      <c r="AF102" s="70">
        <v>337.52084443574017</v>
      </c>
      <c r="AG102" s="70">
        <v>331.90311774456757</v>
      </c>
      <c r="AH102" s="70">
        <v>327.05089573724507</v>
      </c>
      <c r="AI102" s="70">
        <v>319.4822300187883</v>
      </c>
      <c r="AJ102" s="71">
        <f>AI102/$AI$106</f>
        <v>0.51204533713903433</v>
      </c>
      <c r="AK102" s="72">
        <f>AI102/D102-1</f>
        <v>-0.1258238606912282</v>
      </c>
      <c r="AL102" s="101">
        <f>AI102/AH102-1</f>
        <v>-2.31421647734531E-2</v>
      </c>
    </row>
    <row r="103" spans="2:94" ht="18" x14ac:dyDescent="0.35">
      <c r="B103" s="30" t="s">
        <v>12</v>
      </c>
      <c r="C103" s="54" t="s">
        <v>31</v>
      </c>
      <c r="D103" s="70">
        <v>91.413356092094347</v>
      </c>
      <c r="E103" s="70">
        <v>88.242005773954219</v>
      </c>
      <c r="F103" s="70">
        <v>83.191146592034443</v>
      </c>
      <c r="G103" s="70">
        <v>83.220160421028268</v>
      </c>
      <c r="H103" s="70">
        <v>82.525587652832357</v>
      </c>
      <c r="I103" s="70">
        <v>80.626852013425136</v>
      </c>
      <c r="J103" s="70">
        <v>81.517637894492424</v>
      </c>
      <c r="K103" s="70">
        <v>80.42009295815015</v>
      </c>
      <c r="L103" s="70">
        <v>82.725185229725511</v>
      </c>
      <c r="M103" s="70">
        <v>82.349818013147797</v>
      </c>
      <c r="N103" s="70">
        <v>81.464655208908368</v>
      </c>
      <c r="O103" s="70">
        <v>81.009554086362584</v>
      </c>
      <c r="P103" s="70">
        <v>79.451200345367909</v>
      </c>
      <c r="Q103" s="70">
        <v>78.291539415764305</v>
      </c>
      <c r="R103" s="70">
        <v>76.839347702543449</v>
      </c>
      <c r="S103" s="70">
        <v>78.25514779269119</v>
      </c>
      <c r="T103" s="70">
        <v>81.451224141943527</v>
      </c>
      <c r="U103" s="70">
        <v>83.292713525447255</v>
      </c>
      <c r="V103" s="70">
        <v>83.508175122688527</v>
      </c>
      <c r="W103" s="70">
        <v>84.511462777118396</v>
      </c>
      <c r="X103" s="70">
        <v>80.574816518648461</v>
      </c>
      <c r="Y103" s="70">
        <v>82.607873833695209</v>
      </c>
      <c r="Z103" s="70">
        <v>79.409979047365198</v>
      </c>
      <c r="AA103" s="70">
        <v>76.63269835675338</v>
      </c>
      <c r="AB103" s="70">
        <v>82.975992019422023</v>
      </c>
      <c r="AC103" s="70">
        <v>84.08543430695849</v>
      </c>
      <c r="AD103" s="70">
        <v>85.620954605184494</v>
      </c>
      <c r="AE103" s="70">
        <v>84.141604722742187</v>
      </c>
      <c r="AF103" s="70">
        <v>82.036425730965959</v>
      </c>
      <c r="AG103" s="70">
        <v>80.35164212968786</v>
      </c>
      <c r="AH103" s="70">
        <v>79.017073031811421</v>
      </c>
      <c r="AI103" s="70">
        <v>75.803435076171013</v>
      </c>
      <c r="AJ103" s="68">
        <f>AI103/$AI$106</f>
        <v>0.12149281500755846</v>
      </c>
      <c r="AK103" s="69">
        <f>AI103/D103-1</f>
        <v>-0.17076192892641562</v>
      </c>
      <c r="AL103" s="102">
        <f>AI103/AH103-1</f>
        <v>-4.0670172056950671E-2</v>
      </c>
    </row>
    <row r="104" spans="2:94" ht="18" x14ac:dyDescent="0.35">
      <c r="B104" s="30" t="s">
        <v>13</v>
      </c>
      <c r="C104" s="54" t="s">
        <v>31</v>
      </c>
      <c r="D104" s="70">
        <v>220.97912847519029</v>
      </c>
      <c r="E104" s="70">
        <v>217.6594039256546</v>
      </c>
      <c r="F104" s="70">
        <v>209.99349844985113</v>
      </c>
      <c r="G104" s="70">
        <v>214.07817354511019</v>
      </c>
      <c r="H104" s="70">
        <v>218.73773878298977</v>
      </c>
      <c r="I104" s="70">
        <v>212.49673858144004</v>
      </c>
      <c r="J104" s="70">
        <v>219.62135708242999</v>
      </c>
      <c r="K104" s="70">
        <v>217.5288618400354</v>
      </c>
      <c r="L104" s="70">
        <v>221.33463518194932</v>
      </c>
      <c r="M104" s="70">
        <v>226.85960224162534</v>
      </c>
      <c r="N104" s="70">
        <v>224.06189604018138</v>
      </c>
      <c r="O104" s="70">
        <v>223.16249362490811</v>
      </c>
      <c r="P104" s="70">
        <v>216.06066468712174</v>
      </c>
      <c r="Q104" s="70">
        <v>212.44895669590278</v>
      </c>
      <c r="R104" s="70">
        <v>210.53977288407742</v>
      </c>
      <c r="S104" s="70">
        <v>211.88466258162248</v>
      </c>
      <c r="T104" s="70">
        <v>226.61275869211516</v>
      </c>
      <c r="U104" s="70">
        <v>235.99565198230141</v>
      </c>
      <c r="V104" s="70">
        <v>244.37021326904977</v>
      </c>
      <c r="W104" s="70">
        <v>229.43527632620226</v>
      </c>
      <c r="X104" s="70">
        <v>222.61435147502655</v>
      </c>
      <c r="Y104" s="70">
        <v>221.40602284596221</v>
      </c>
      <c r="Z104" s="70">
        <v>228.57729880557318</v>
      </c>
      <c r="AA104" s="70">
        <v>224.21287343441435</v>
      </c>
      <c r="AB104" s="70">
        <v>243.71083102213211</v>
      </c>
      <c r="AC104" s="70">
        <v>229.70876349127394</v>
      </c>
      <c r="AD104" s="70">
        <v>226.81510222330098</v>
      </c>
      <c r="AE104" s="70">
        <v>235.96265606848263</v>
      </c>
      <c r="AF104" s="70">
        <v>225.1627259921361</v>
      </c>
      <c r="AG104" s="70">
        <v>216.29421573538548</v>
      </c>
      <c r="AH104" s="70">
        <v>220.44329216777231</v>
      </c>
      <c r="AI104" s="70">
        <v>221.37587242241895</v>
      </c>
      <c r="AJ104" s="68">
        <f>AI104/$AI$106</f>
        <v>0.35480684863855855</v>
      </c>
      <c r="AK104" s="69">
        <f>AI104/D104-1</f>
        <v>1.7953910397161543E-3</v>
      </c>
      <c r="AL104" s="102">
        <f>AI104/AH104-1</f>
        <v>4.2304768971463957E-3</v>
      </c>
    </row>
    <row r="105" spans="2:94" ht="18" x14ac:dyDescent="0.35">
      <c r="B105" s="30" t="s">
        <v>14</v>
      </c>
      <c r="C105" s="55" t="s">
        <v>31</v>
      </c>
      <c r="D105" s="70">
        <v>0.51700000000000002</v>
      </c>
      <c r="E105" s="70">
        <v>0.24233146666666666</v>
      </c>
      <c r="F105" s="70">
        <v>0.55757973333333333</v>
      </c>
      <c r="G105" s="70">
        <v>0.49869013333333329</v>
      </c>
      <c r="H105" s="70">
        <v>6.7686666666666673E-2</v>
      </c>
      <c r="I105" s="70">
        <v>6.1221600000000008E-2</v>
      </c>
      <c r="J105" s="70">
        <v>0.41275373333329646</v>
      </c>
      <c r="K105" s="70">
        <v>0.75665919999999987</v>
      </c>
      <c r="L105" s="70">
        <v>7.5803200000000001E-2</v>
      </c>
      <c r="M105" s="70">
        <v>9.421426666666384E-2</v>
      </c>
      <c r="N105" s="70">
        <v>0.11834533333333333</v>
      </c>
      <c r="O105" s="70">
        <v>0.10186586666666667</v>
      </c>
      <c r="P105" s="70">
        <v>0.13691919999999999</v>
      </c>
      <c r="Q105" s="70">
        <v>2.6465890000000001</v>
      </c>
      <c r="R105" s="70">
        <v>4.9528167333333339</v>
      </c>
      <c r="S105" s="70">
        <v>4.2094843999999991</v>
      </c>
      <c r="T105" s="70">
        <v>2.8716423999999998</v>
      </c>
      <c r="U105" s="70">
        <v>1.5525269635845629</v>
      </c>
      <c r="V105" s="70">
        <v>4.7374723122222218</v>
      </c>
      <c r="W105" s="70">
        <v>3.4430504389844443</v>
      </c>
      <c r="X105" s="70">
        <v>2.0871003046666665</v>
      </c>
      <c r="Y105" s="70">
        <v>2.5996383361666666</v>
      </c>
      <c r="Z105" s="70">
        <v>3.5792256916777778</v>
      </c>
      <c r="AA105" s="70">
        <v>2.8903801666666666</v>
      </c>
      <c r="AB105" s="70">
        <v>2.2151572666666666</v>
      </c>
      <c r="AC105" s="70">
        <v>3.4787063666666667</v>
      </c>
      <c r="AD105" s="70">
        <v>2.9102340666666664</v>
      </c>
      <c r="AE105" s="70">
        <v>2.383306933333333</v>
      </c>
      <c r="AF105" s="70">
        <v>3.1957588666666661</v>
      </c>
      <c r="AG105" s="70">
        <v>5.8667223999999996</v>
      </c>
      <c r="AH105" s="70">
        <v>5.5126363600000001</v>
      </c>
      <c r="AI105" s="70">
        <v>7.2719442400000007</v>
      </c>
      <c r="AJ105" s="68">
        <f>AI105/$AI$106</f>
        <v>1.1654999214848605E-2</v>
      </c>
      <c r="AK105" s="69">
        <f>AI105/D105-1</f>
        <v>13.065656170212767</v>
      </c>
      <c r="AL105" s="103">
        <f>AI105/AH105-1</f>
        <v>0.31914092733662569</v>
      </c>
    </row>
    <row r="106" spans="2:94" ht="18" x14ac:dyDescent="0.35">
      <c r="B106" s="119" t="s">
        <v>4</v>
      </c>
      <c r="C106" s="31" t="s">
        <v>32</v>
      </c>
      <c r="D106" s="37">
        <f>SUM(D102:D105)</f>
        <v>678.37614014473979</v>
      </c>
      <c r="E106" s="37">
        <f t="shared" ref="E106:AI106" si="12">SUM(E102:E105)</f>
        <v>661.01404523501776</v>
      </c>
      <c r="F106" s="37">
        <f t="shared" si="12"/>
        <v>644.31818599569908</v>
      </c>
      <c r="G106" s="37">
        <f t="shared" si="12"/>
        <v>648.03289632604412</v>
      </c>
      <c r="H106" s="37">
        <f t="shared" si="12"/>
        <v>654.34720155320531</v>
      </c>
      <c r="I106" s="37">
        <f t="shared" si="12"/>
        <v>632.79728072341675</v>
      </c>
      <c r="J106" s="37">
        <f t="shared" si="12"/>
        <v>646.35229159971959</v>
      </c>
      <c r="K106" s="37">
        <f t="shared" si="12"/>
        <v>640.76895451669509</v>
      </c>
      <c r="L106" s="37">
        <f t="shared" si="12"/>
        <v>652.76806367102552</v>
      </c>
      <c r="M106" s="37">
        <f t="shared" si="12"/>
        <v>656.51051780596129</v>
      </c>
      <c r="N106" s="37">
        <f t="shared" si="12"/>
        <v>639.21026468986315</v>
      </c>
      <c r="O106" s="37">
        <f t="shared" si="12"/>
        <v>639.74216859367789</v>
      </c>
      <c r="P106" s="37">
        <f t="shared" si="12"/>
        <v>625.05151835339734</v>
      </c>
      <c r="Q106" s="37">
        <f t="shared" si="12"/>
        <v>618.81487021085741</v>
      </c>
      <c r="R106" s="37">
        <f t="shared" si="12"/>
        <v>613.4644141298877</v>
      </c>
      <c r="S106" s="37">
        <f t="shared" si="12"/>
        <v>618.06191586576153</v>
      </c>
      <c r="T106" s="37">
        <f t="shared" si="12"/>
        <v>640.84784389354866</v>
      </c>
      <c r="U106" s="37">
        <f t="shared" si="12"/>
        <v>655.54417584905264</v>
      </c>
      <c r="V106" s="37">
        <f t="shared" si="12"/>
        <v>670.69222199919443</v>
      </c>
      <c r="W106" s="37">
        <f t="shared" si="12"/>
        <v>660.2653999269221</v>
      </c>
      <c r="X106" s="37">
        <f t="shared" si="12"/>
        <v>644.70456305156927</v>
      </c>
      <c r="Y106" s="37">
        <f t="shared" si="12"/>
        <v>645.5128150375192</v>
      </c>
      <c r="Z106" s="37">
        <f t="shared" si="12"/>
        <v>647.10001161697835</v>
      </c>
      <c r="AA106" s="37">
        <f t="shared" si="12"/>
        <v>631.78520012214551</v>
      </c>
      <c r="AB106" s="37">
        <f t="shared" si="12"/>
        <v>677.64308156208381</v>
      </c>
      <c r="AC106" s="37">
        <f t="shared" si="12"/>
        <v>668.77412661578785</v>
      </c>
      <c r="AD106" s="37">
        <f t="shared" si="12"/>
        <v>671.57433681087525</v>
      </c>
      <c r="AE106" s="37">
        <f t="shared" si="12"/>
        <v>670.85444257921665</v>
      </c>
      <c r="AF106" s="37">
        <f t="shared" si="12"/>
        <v>647.91575502550893</v>
      </c>
      <c r="AG106" s="37">
        <f t="shared" si="12"/>
        <v>634.41569800964089</v>
      </c>
      <c r="AH106" s="37">
        <f t="shared" si="12"/>
        <v>632.02389729682886</v>
      </c>
      <c r="AI106" s="37">
        <f t="shared" si="12"/>
        <v>623.93348175737833</v>
      </c>
      <c r="AJ106" s="80">
        <f>AI106/$AI$106</f>
        <v>1</v>
      </c>
      <c r="AK106" s="81">
        <f>AI106/D106-1</f>
        <v>-8.025438273189478E-2</v>
      </c>
      <c r="AL106" s="86">
        <f>AI106/AH106-1</f>
        <v>-1.2800806384146712E-2</v>
      </c>
    </row>
    <row r="107" spans="2:94" x14ac:dyDescent="0.25"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</row>
    <row r="108" spans="2:94" x14ac:dyDescent="0.25">
      <c r="AA108" s="1"/>
      <c r="AK108" s="67"/>
    </row>
    <row r="109" spans="2:94" x14ac:dyDescent="0.25">
      <c r="AK109" s="67"/>
    </row>
    <row r="110" spans="2:94" x14ac:dyDescent="0.25">
      <c r="AK110" s="67"/>
    </row>
    <row r="111" spans="2:94" x14ac:dyDescent="0.25">
      <c r="AK111" s="67"/>
    </row>
    <row r="112" spans="2:94" x14ac:dyDescent="0.25">
      <c r="AK112" s="67"/>
    </row>
    <row r="113" spans="2:38" x14ac:dyDescent="0.25">
      <c r="AK113" s="67"/>
    </row>
    <row r="114" spans="2:38" x14ac:dyDescent="0.25">
      <c r="AK114" s="67"/>
    </row>
    <row r="115" spans="2:38" x14ac:dyDescent="0.25">
      <c r="AK115" s="67"/>
    </row>
    <row r="116" spans="2:38" x14ac:dyDescent="0.25">
      <c r="AK116" s="67"/>
    </row>
    <row r="117" spans="2:38" x14ac:dyDescent="0.25">
      <c r="O117" s="2"/>
      <c r="AK117" s="67"/>
    </row>
    <row r="118" spans="2:38" x14ac:dyDescent="0.25">
      <c r="AK118" s="67"/>
    </row>
    <row r="119" spans="2:38" x14ac:dyDescent="0.25">
      <c r="AK119" s="67"/>
    </row>
    <row r="120" spans="2:38" x14ac:dyDescent="0.25">
      <c r="AK120" s="67"/>
    </row>
    <row r="121" spans="2:38" x14ac:dyDescent="0.25">
      <c r="AK121" s="67"/>
    </row>
    <row r="122" spans="2:38" x14ac:dyDescent="0.25">
      <c r="AK122" s="67"/>
    </row>
    <row r="123" spans="2:38" x14ac:dyDescent="0.25">
      <c r="AK123" s="67"/>
    </row>
    <row r="124" spans="2:38" x14ac:dyDescent="0.25">
      <c r="AK124" s="67"/>
    </row>
    <row r="125" spans="2:38" x14ac:dyDescent="0.25">
      <c r="AK125" s="67"/>
    </row>
    <row r="126" spans="2:38" x14ac:dyDescent="0.25">
      <c r="AK126" s="67"/>
    </row>
    <row r="127" spans="2:38" ht="30" x14ac:dyDescent="0.25">
      <c r="B127" s="32" t="s">
        <v>27</v>
      </c>
      <c r="C127" s="33" t="s">
        <v>24</v>
      </c>
      <c r="D127" s="32">
        <v>1990</v>
      </c>
      <c r="E127" s="34">
        <v>1991</v>
      </c>
      <c r="F127" s="34">
        <v>1992</v>
      </c>
      <c r="G127" s="34">
        <v>1993</v>
      </c>
      <c r="H127" s="34">
        <v>1994</v>
      </c>
      <c r="I127" s="34">
        <v>1995</v>
      </c>
      <c r="J127" s="34">
        <v>1996</v>
      </c>
      <c r="K127" s="34">
        <v>1997</v>
      </c>
      <c r="L127" s="34">
        <v>1998</v>
      </c>
      <c r="M127" s="34">
        <v>1999</v>
      </c>
      <c r="N127" s="34">
        <v>2000</v>
      </c>
      <c r="O127" s="34">
        <v>2001</v>
      </c>
      <c r="P127" s="34">
        <v>2002</v>
      </c>
      <c r="Q127" s="34">
        <v>2003</v>
      </c>
      <c r="R127" s="34">
        <v>2004</v>
      </c>
      <c r="S127" s="34">
        <v>2005</v>
      </c>
      <c r="T127" s="34">
        <v>2006</v>
      </c>
      <c r="U127" s="34">
        <v>2007</v>
      </c>
      <c r="V127" s="34">
        <v>2008</v>
      </c>
      <c r="W127" s="34">
        <v>2009</v>
      </c>
      <c r="X127" s="34">
        <v>2010</v>
      </c>
      <c r="Y127" s="34">
        <v>2011</v>
      </c>
      <c r="Z127" s="34">
        <v>2012</v>
      </c>
      <c r="AA127" s="34">
        <v>2013</v>
      </c>
      <c r="AB127" s="34">
        <v>2014</v>
      </c>
      <c r="AC127" s="34">
        <v>2015</v>
      </c>
      <c r="AD127" s="34">
        <v>2016</v>
      </c>
      <c r="AE127" s="34">
        <v>2017</v>
      </c>
      <c r="AF127" s="34">
        <v>2018</v>
      </c>
      <c r="AG127" s="34">
        <v>2019</v>
      </c>
      <c r="AH127" s="34">
        <v>2020</v>
      </c>
      <c r="AI127" s="34">
        <v>2021</v>
      </c>
      <c r="AJ127" s="83" t="s">
        <v>52</v>
      </c>
      <c r="AK127" s="84" t="s">
        <v>34</v>
      </c>
      <c r="AL127" s="85" t="s">
        <v>35</v>
      </c>
    </row>
    <row r="128" spans="2:38" ht="18" x14ac:dyDescent="0.35">
      <c r="B128" s="30" t="s">
        <v>17</v>
      </c>
      <c r="C128" s="53" t="s">
        <v>31</v>
      </c>
      <c r="D128" s="70">
        <v>167.70011282282152</v>
      </c>
      <c r="E128" s="70">
        <v>173.32174261335064</v>
      </c>
      <c r="F128" s="70">
        <v>188.3262792152328</v>
      </c>
      <c r="G128" s="70">
        <v>201.25193877226263</v>
      </c>
      <c r="H128" s="70">
        <v>213.17989549923999</v>
      </c>
      <c r="I128" s="70">
        <v>225.22629312858959</v>
      </c>
      <c r="J128" s="70">
        <v>229.55098193723262</v>
      </c>
      <c r="K128" s="70">
        <v>233.80699314425266</v>
      </c>
      <c r="L128" s="70">
        <v>240.66732752701401</v>
      </c>
      <c r="M128" s="70">
        <v>248.24409350381993</v>
      </c>
      <c r="N128" s="70">
        <v>254.43644842265755</v>
      </c>
      <c r="O128" s="70">
        <v>263.72344525916594</v>
      </c>
      <c r="P128" s="70">
        <v>264.64647565515008</v>
      </c>
      <c r="Q128" s="70">
        <v>265.5394331187465</v>
      </c>
      <c r="R128" s="70">
        <v>274.20835858569922</v>
      </c>
      <c r="S128" s="70">
        <v>262.50471740229074</v>
      </c>
      <c r="T128" s="70">
        <v>297.16141931588953</v>
      </c>
      <c r="U128" s="70">
        <v>293.90489046773564</v>
      </c>
      <c r="V128" s="70">
        <v>282.3318170971724</v>
      </c>
      <c r="W128" s="70">
        <v>271.92952526253077</v>
      </c>
      <c r="X128" s="70">
        <v>271.81268107314634</v>
      </c>
      <c r="Y128" s="70">
        <v>247.93837166618471</v>
      </c>
      <c r="Z128" s="70">
        <v>219.4367237041927</v>
      </c>
      <c r="AA128" s="70">
        <v>233.08034820913664</v>
      </c>
      <c r="AB128" s="70">
        <v>229.13972535140465</v>
      </c>
      <c r="AC128" s="70">
        <v>224.16573786439932</v>
      </c>
      <c r="AD128" s="70">
        <v>215.00808558017977</v>
      </c>
      <c r="AE128" s="70">
        <v>206.98143293738147</v>
      </c>
      <c r="AF128" s="70">
        <v>215.97156243247471</v>
      </c>
      <c r="AG128" s="70">
        <v>181.26651523184509</v>
      </c>
      <c r="AH128" s="70">
        <v>209.51943057862943</v>
      </c>
      <c r="AI128" s="70">
        <v>209.57805373385321</v>
      </c>
      <c r="AJ128" s="71">
        <f>AI128/$AI$132</f>
        <v>0.75653863720444425</v>
      </c>
      <c r="AK128" s="72">
        <f>AI128/D128-1</f>
        <v>0.24971921727492541</v>
      </c>
      <c r="AL128" s="77">
        <f>AI128/AH128-1</f>
        <v>2.7979817939494112E-4</v>
      </c>
    </row>
    <row r="129" spans="2:94" ht="18" x14ac:dyDescent="0.35">
      <c r="B129" s="30" t="s">
        <v>18</v>
      </c>
      <c r="C129" s="54" t="s">
        <v>31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70">
        <v>0.35119999999999996</v>
      </c>
      <c r="J129" s="70">
        <v>0.35119999999999996</v>
      </c>
      <c r="K129" s="70">
        <v>0.35119999999999996</v>
      </c>
      <c r="L129" s="70">
        <v>0.35119999999999996</v>
      </c>
      <c r="M129" s="70">
        <v>0.35119999999999996</v>
      </c>
      <c r="N129" s="70">
        <v>0.35119999999999996</v>
      </c>
      <c r="O129" s="70">
        <v>0.35119999999999996</v>
      </c>
      <c r="P129" s="70">
        <v>0.35119999999999996</v>
      </c>
      <c r="Q129" s="70">
        <v>0.52679999999999993</v>
      </c>
      <c r="R129" s="70">
        <v>0.52679999999999993</v>
      </c>
      <c r="S129" s="70">
        <v>0.878</v>
      </c>
      <c r="T129" s="70">
        <v>1.4047999999999998</v>
      </c>
      <c r="U129" s="70">
        <v>1.756</v>
      </c>
      <c r="V129" s="70">
        <v>1.8625891999999999</v>
      </c>
      <c r="W129" s="70">
        <v>2.2367794543999997</v>
      </c>
      <c r="X129" s="70">
        <v>2.6769409079200002</v>
      </c>
      <c r="Y129" s="70">
        <v>2.5077241083999997</v>
      </c>
      <c r="Z129" s="70">
        <v>1.9630763</v>
      </c>
      <c r="AA129" s="70">
        <v>2.6282052</v>
      </c>
      <c r="AB129" s="70">
        <v>3.5365840000000004</v>
      </c>
      <c r="AC129" s="70">
        <v>3.7405258400000001</v>
      </c>
      <c r="AD129" s="70">
        <v>4.005311324</v>
      </c>
      <c r="AE129" s="70">
        <v>3.8114029168000005</v>
      </c>
      <c r="AF129" s="70">
        <v>4.2153498204000002</v>
      </c>
      <c r="AG129" s="70">
        <v>4.1906804963599997</v>
      </c>
      <c r="AH129" s="70">
        <v>5.0586017392000011</v>
      </c>
      <c r="AI129" s="70">
        <v>5.0586017392000011</v>
      </c>
      <c r="AJ129" s="68">
        <f>AI129/$AI$132</f>
        <v>1.8260631768221347E-2</v>
      </c>
      <c r="AK129" s="69"/>
      <c r="AL129" s="77">
        <f>AI129/AH129-1</f>
        <v>0</v>
      </c>
    </row>
    <row r="130" spans="2:94" ht="18" x14ac:dyDescent="0.35">
      <c r="B130" s="30" t="s">
        <v>36</v>
      </c>
      <c r="C130" s="54" t="s">
        <v>31</v>
      </c>
      <c r="D130" s="70">
        <v>15.600052964345515</v>
      </c>
      <c r="E130" s="70">
        <v>15.482561392970339</v>
      </c>
      <c r="F130" s="70">
        <v>15.090417015446921</v>
      </c>
      <c r="G130" s="70">
        <v>12.969726427709464</v>
      </c>
      <c r="H130" s="70">
        <v>11.998726195395655</v>
      </c>
      <c r="I130" s="70">
        <v>10.652491415063672</v>
      </c>
      <c r="J130" s="70">
        <v>9.5904339991834107</v>
      </c>
      <c r="K130" s="70">
        <v>9.2159920304327336</v>
      </c>
      <c r="L130" s="70">
        <v>7.8716958547851945</v>
      </c>
      <c r="M130" s="70">
        <v>6.5162739195936084</v>
      </c>
      <c r="N130" s="70">
        <v>6.260771279389818</v>
      </c>
      <c r="O130" s="70">
        <v>5.7356393945120088</v>
      </c>
      <c r="P130" s="70">
        <v>5.3413086584683649</v>
      </c>
      <c r="Q130" s="70">
        <v>4.6127521843297723</v>
      </c>
      <c r="R130" s="70">
        <v>6.8638646027388646</v>
      </c>
      <c r="S130" s="70">
        <v>5.4945286422237203</v>
      </c>
      <c r="T130" s="70">
        <v>5.550008863876748</v>
      </c>
      <c r="U130" s="70">
        <v>8.634606603695719</v>
      </c>
      <c r="V130" s="70">
        <v>6.8446077939689882</v>
      </c>
      <c r="W130" s="70">
        <v>6.7017738908177202</v>
      </c>
      <c r="X130" s="70">
        <v>6.5265318928813478</v>
      </c>
      <c r="Y130" s="70">
        <v>7.1560953303106842</v>
      </c>
      <c r="Z130" s="70">
        <v>6.9160867673839341</v>
      </c>
      <c r="AA130" s="70">
        <v>5.9858522253200022</v>
      </c>
      <c r="AB130" s="70">
        <v>7.8367116377587376</v>
      </c>
      <c r="AC130" s="70">
        <v>7.1072071024578367</v>
      </c>
      <c r="AD130" s="70">
        <v>7.4320803903538586</v>
      </c>
      <c r="AE130" s="70">
        <v>7.8015275783704272</v>
      </c>
      <c r="AF130" s="70">
        <v>6.8316102118557662</v>
      </c>
      <c r="AG130" s="70">
        <v>9.2332531984602699</v>
      </c>
      <c r="AH130" s="70">
        <v>6.2360772670392661</v>
      </c>
      <c r="AI130" s="70">
        <v>6.209689017039266</v>
      </c>
      <c r="AJ130" s="68">
        <f>AI130/$AI$132</f>
        <v>2.241584737865825E-2</v>
      </c>
      <c r="AK130" s="69">
        <f>AI130/D130-1</f>
        <v>-0.6019443631869883</v>
      </c>
      <c r="AL130" s="77">
        <f>AI130/AH130-1</f>
        <v>-4.2315463503755923E-3</v>
      </c>
    </row>
    <row r="131" spans="2:94" ht="18" x14ac:dyDescent="0.35">
      <c r="B131" s="30" t="s">
        <v>16</v>
      </c>
      <c r="C131" s="55" t="s">
        <v>31</v>
      </c>
      <c r="D131" s="70">
        <v>60.293489661101248</v>
      </c>
      <c r="E131" s="70">
        <v>63.550820339638861</v>
      </c>
      <c r="F131" s="70">
        <v>62.86513112678724</v>
      </c>
      <c r="G131" s="70">
        <v>67.105597982759519</v>
      </c>
      <c r="H131" s="70">
        <v>62.437877516984003</v>
      </c>
      <c r="I131" s="70">
        <v>64.784933690697841</v>
      </c>
      <c r="J131" s="70">
        <v>77.24679308938525</v>
      </c>
      <c r="K131" s="70">
        <v>81.686490771531041</v>
      </c>
      <c r="L131" s="70">
        <v>67.018848702239239</v>
      </c>
      <c r="M131" s="70">
        <v>68.769880936506937</v>
      </c>
      <c r="N131" s="70">
        <v>75.220462951835003</v>
      </c>
      <c r="O131" s="70">
        <v>75.532163234121043</v>
      </c>
      <c r="P131" s="70">
        <v>88.396647421723713</v>
      </c>
      <c r="Q131" s="70">
        <v>81.648374299581135</v>
      </c>
      <c r="R131" s="70">
        <v>73.6488234878817</v>
      </c>
      <c r="S131" s="70">
        <v>70.271567567974728</v>
      </c>
      <c r="T131" s="70">
        <v>61.96279642849133</v>
      </c>
      <c r="U131" s="70">
        <v>65.108870592798141</v>
      </c>
      <c r="V131" s="70">
        <v>59.687059525299993</v>
      </c>
      <c r="W131" s="70">
        <v>56.514273230372652</v>
      </c>
      <c r="X131" s="70">
        <v>48.931642058424998</v>
      </c>
      <c r="Y131" s="70">
        <v>51.959762163554167</v>
      </c>
      <c r="Z131" s="70">
        <v>60.998767621009776</v>
      </c>
      <c r="AA131" s="70">
        <v>58.69115544682937</v>
      </c>
      <c r="AB131" s="70">
        <v>48.243124365550358</v>
      </c>
      <c r="AC131" s="70">
        <v>54.854007510911956</v>
      </c>
      <c r="AD131" s="70">
        <v>49.16176819237441</v>
      </c>
      <c r="AE131" s="70">
        <v>53.218503627148053</v>
      </c>
      <c r="AF131" s="70">
        <v>56.008753489043499</v>
      </c>
      <c r="AG131" s="70">
        <v>52.328992438841802</v>
      </c>
      <c r="AH131" s="70">
        <v>52.561432810244412</v>
      </c>
      <c r="AI131" s="70">
        <v>56.175929624398762</v>
      </c>
      <c r="AJ131" s="75">
        <f>AI131/$AI$132</f>
        <v>0.20278488364867608</v>
      </c>
      <c r="AK131" s="76">
        <f>AI131/D131-1</f>
        <v>-6.8291950919519562E-2</v>
      </c>
      <c r="AL131" s="78">
        <f>AI131/AH131-1</f>
        <v>6.8767090638554018E-2</v>
      </c>
    </row>
    <row r="132" spans="2:94" ht="18" x14ac:dyDescent="0.35">
      <c r="B132" s="119" t="s">
        <v>4</v>
      </c>
      <c r="C132" s="31" t="s">
        <v>32</v>
      </c>
      <c r="D132" s="46">
        <f>SUM(D128:D131)</f>
        <v>243.59365544826829</v>
      </c>
      <c r="E132" s="46">
        <f t="shared" ref="E132:AI132" si="13">SUM(E128:E131)</f>
        <v>252.35512434595984</v>
      </c>
      <c r="F132" s="46">
        <f t="shared" si="13"/>
        <v>266.28182735746697</v>
      </c>
      <c r="G132" s="46">
        <f t="shared" si="13"/>
        <v>281.3272631827316</v>
      </c>
      <c r="H132" s="46">
        <f t="shared" si="13"/>
        <v>287.61649921161961</v>
      </c>
      <c r="I132" s="46">
        <f t="shared" si="13"/>
        <v>301.01491823435111</v>
      </c>
      <c r="J132" s="46">
        <f t="shared" si="13"/>
        <v>316.73940902580125</v>
      </c>
      <c r="K132" s="46">
        <f t="shared" si="13"/>
        <v>325.06067594621646</v>
      </c>
      <c r="L132" s="46">
        <f t="shared" si="13"/>
        <v>315.90907208403848</v>
      </c>
      <c r="M132" s="46">
        <f t="shared" si="13"/>
        <v>323.88144835992046</v>
      </c>
      <c r="N132" s="46">
        <f t="shared" si="13"/>
        <v>336.26888265388243</v>
      </c>
      <c r="O132" s="46">
        <f t="shared" si="13"/>
        <v>345.34244788779904</v>
      </c>
      <c r="P132" s="46">
        <f t="shared" si="13"/>
        <v>358.73563173534217</v>
      </c>
      <c r="Q132" s="46">
        <f t="shared" si="13"/>
        <v>352.3273596026574</v>
      </c>
      <c r="R132" s="46">
        <f t="shared" si="13"/>
        <v>355.2478466763198</v>
      </c>
      <c r="S132" s="46">
        <f t="shared" si="13"/>
        <v>339.14881361248916</v>
      </c>
      <c r="T132" s="46">
        <f t="shared" si="13"/>
        <v>366.07902460825767</v>
      </c>
      <c r="U132" s="46">
        <f t="shared" si="13"/>
        <v>369.40436766422948</v>
      </c>
      <c r="V132" s="46">
        <f t="shared" si="13"/>
        <v>350.7260736164414</v>
      </c>
      <c r="W132" s="46">
        <f t="shared" si="13"/>
        <v>337.38235183812117</v>
      </c>
      <c r="X132" s="46">
        <f t="shared" si="13"/>
        <v>329.94779593237269</v>
      </c>
      <c r="Y132" s="46">
        <f t="shared" si="13"/>
        <v>309.56195326844954</v>
      </c>
      <c r="Z132" s="46">
        <f t="shared" si="13"/>
        <v>289.31465439258642</v>
      </c>
      <c r="AA132" s="46">
        <f t="shared" si="13"/>
        <v>300.38556108128603</v>
      </c>
      <c r="AB132" s="46">
        <f t="shared" si="13"/>
        <v>288.75614535471374</v>
      </c>
      <c r="AC132" s="46">
        <f t="shared" si="13"/>
        <v>289.8674783177691</v>
      </c>
      <c r="AD132" s="46">
        <f t="shared" si="13"/>
        <v>275.60724548690803</v>
      </c>
      <c r="AE132" s="46">
        <f t="shared" si="13"/>
        <v>271.81286705969995</v>
      </c>
      <c r="AF132" s="46">
        <f t="shared" si="13"/>
        <v>283.02727595377399</v>
      </c>
      <c r="AG132" s="46">
        <f t="shared" si="13"/>
        <v>247.01944136550713</v>
      </c>
      <c r="AH132" s="46">
        <f t="shared" si="13"/>
        <v>273.37554239511314</v>
      </c>
      <c r="AI132" s="46">
        <f t="shared" si="13"/>
        <v>277.02227411449127</v>
      </c>
      <c r="AJ132" s="87">
        <f>AI132/$AI$132</f>
        <v>1</v>
      </c>
      <c r="AK132" s="81">
        <f>AI132/D132-1</f>
        <v>0.13723107280732183</v>
      </c>
      <c r="AL132" s="86">
        <f>AI132/AH132-1</f>
        <v>1.3339641459613194E-2</v>
      </c>
    </row>
    <row r="133" spans="2:94" x14ac:dyDescent="0.25"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</row>
    <row r="134" spans="2:94" x14ac:dyDescent="0.25">
      <c r="AK134" s="67"/>
    </row>
    <row r="135" spans="2:94" x14ac:dyDescent="0.25">
      <c r="AK135" s="67"/>
    </row>
    <row r="136" spans="2:94" x14ac:dyDescent="0.25">
      <c r="AK136" s="67"/>
    </row>
    <row r="137" spans="2:94" x14ac:dyDescent="0.25">
      <c r="AK137" s="67"/>
    </row>
    <row r="138" spans="2:94" x14ac:dyDescent="0.25">
      <c r="AK138" s="67"/>
    </row>
    <row r="139" spans="2:94" x14ac:dyDescent="0.25">
      <c r="AK139" s="67"/>
    </row>
    <row r="140" spans="2:94" x14ac:dyDescent="0.25">
      <c r="AK140" s="67"/>
    </row>
    <row r="141" spans="2:94" x14ac:dyDescent="0.25">
      <c r="AK141" s="67"/>
    </row>
    <row r="142" spans="2:94" x14ac:dyDescent="0.25">
      <c r="AK142" s="67"/>
    </row>
    <row r="143" spans="2:94" x14ac:dyDescent="0.25">
      <c r="P143" s="2"/>
      <c r="AK143" s="67"/>
    </row>
    <row r="144" spans="2:94" x14ac:dyDescent="0.25">
      <c r="AK144" s="67"/>
    </row>
    <row r="145" spans="2:94" x14ac:dyDescent="0.25">
      <c r="AK145" s="67"/>
    </row>
    <row r="146" spans="2:94" x14ac:dyDescent="0.25">
      <c r="AK146" s="67"/>
    </row>
    <row r="147" spans="2:94" x14ac:dyDescent="0.25">
      <c r="AK147" s="67"/>
    </row>
    <row r="148" spans="2:94" x14ac:dyDescent="0.25">
      <c r="AK148" s="67"/>
    </row>
    <row r="149" spans="2:94" x14ac:dyDescent="0.25">
      <c r="AK149" s="67"/>
    </row>
    <row r="150" spans="2:94" x14ac:dyDescent="0.25">
      <c r="AK150" s="67"/>
    </row>
    <row r="151" spans="2:94" x14ac:dyDescent="0.25">
      <c r="AK151" s="67"/>
    </row>
    <row r="152" spans="2:94" x14ac:dyDescent="0.25">
      <c r="AK152" s="67"/>
    </row>
    <row r="153" spans="2:94" x14ac:dyDescent="0.25">
      <c r="AH153"/>
      <c r="AI153"/>
      <c r="AK153" s="67"/>
    </row>
    <row r="154" spans="2:94" s="11" customFormat="1" x14ac:dyDescent="0.25">
      <c r="B154" s="4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9"/>
      <c r="AI154" s="9"/>
      <c r="AJ154" s="9"/>
      <c r="AK154" s="67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</row>
    <row r="155" spans="2:94" s="11" customFormat="1" x14ac:dyDescent="0.25">
      <c r="B155" s="4"/>
      <c r="C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9"/>
      <c r="AI155" s="9"/>
      <c r="AJ155" s="9"/>
      <c r="AK155" s="67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</row>
    <row r="156" spans="2:94" ht="30" x14ac:dyDescent="0.25">
      <c r="B156" s="32" t="s">
        <v>72</v>
      </c>
      <c r="C156" s="33" t="s">
        <v>24</v>
      </c>
      <c r="D156" s="32">
        <v>1990</v>
      </c>
      <c r="E156" s="34">
        <v>1991</v>
      </c>
      <c r="F156" s="34">
        <v>1992</v>
      </c>
      <c r="G156" s="34">
        <v>1993</v>
      </c>
      <c r="H156" s="34">
        <v>1994</v>
      </c>
      <c r="I156" s="34">
        <v>1995</v>
      </c>
      <c r="J156" s="34">
        <v>1996</v>
      </c>
      <c r="K156" s="34">
        <v>1997</v>
      </c>
      <c r="L156" s="34">
        <v>1998</v>
      </c>
      <c r="M156" s="34">
        <v>1999</v>
      </c>
      <c r="N156" s="34">
        <v>2000</v>
      </c>
      <c r="O156" s="34">
        <v>2001</v>
      </c>
      <c r="P156" s="34">
        <v>2002</v>
      </c>
      <c r="Q156" s="34">
        <v>2003</v>
      </c>
      <c r="R156" s="34">
        <v>2004</v>
      </c>
      <c r="S156" s="34">
        <v>2005</v>
      </c>
      <c r="T156" s="34">
        <v>2006</v>
      </c>
      <c r="U156" s="34">
        <v>2007</v>
      </c>
      <c r="V156" s="34">
        <v>2008</v>
      </c>
      <c r="W156" s="34">
        <v>2009</v>
      </c>
      <c r="X156" s="34">
        <v>2010</v>
      </c>
      <c r="Y156" s="34">
        <v>2011</v>
      </c>
      <c r="Z156" s="34">
        <v>2012</v>
      </c>
      <c r="AA156" s="34">
        <v>2013</v>
      </c>
      <c r="AB156" s="34">
        <v>2014</v>
      </c>
      <c r="AC156" s="34">
        <v>2015</v>
      </c>
      <c r="AD156" s="34">
        <v>2016</v>
      </c>
      <c r="AE156" s="34">
        <v>2017</v>
      </c>
      <c r="AF156" s="34">
        <v>2018</v>
      </c>
      <c r="AG156" s="34">
        <v>2019</v>
      </c>
      <c r="AH156" s="34">
        <v>2020</v>
      </c>
      <c r="AI156" s="34">
        <v>2021</v>
      </c>
      <c r="AJ156" s="83" t="s">
        <v>52</v>
      </c>
      <c r="AK156" s="84" t="s">
        <v>34</v>
      </c>
      <c r="AL156" s="85" t="s">
        <v>35</v>
      </c>
    </row>
    <row r="157" spans="2:94" ht="18" x14ac:dyDescent="0.35">
      <c r="B157" s="30"/>
      <c r="C157" s="53" t="s">
        <v>31</v>
      </c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1">
        <f>AI157/$AI$106</f>
        <v>0</v>
      </c>
      <c r="AK157" s="72" t="e">
        <f>AI157/D157-1</f>
        <v>#DIV/0!</v>
      </c>
      <c r="AL157" s="101" t="e">
        <f>AI157/AH157-1</f>
        <v>#DIV/0!</v>
      </c>
    </row>
    <row r="158" spans="2:94" ht="18" x14ac:dyDescent="0.35">
      <c r="B158" s="30"/>
      <c r="C158" s="54" t="s">
        <v>31</v>
      </c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68">
        <f>AI158/$AI$106</f>
        <v>0</v>
      </c>
      <c r="AK158" s="69" t="e">
        <f>AI158/D158-1</f>
        <v>#DIV/0!</v>
      </c>
      <c r="AL158" s="102" t="e">
        <f>AI158/AH158-1</f>
        <v>#DIV/0!</v>
      </c>
    </row>
    <row r="159" spans="2:94" ht="18" x14ac:dyDescent="0.35">
      <c r="B159" s="30"/>
      <c r="C159" s="54" t="s">
        <v>31</v>
      </c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68">
        <f>AI159/$AI$106</f>
        <v>0</v>
      </c>
      <c r="AK159" s="69" t="e">
        <f>AI159/D159-1</f>
        <v>#DIV/0!</v>
      </c>
      <c r="AL159" s="102" t="e">
        <f>AI159/AH159-1</f>
        <v>#DIV/0!</v>
      </c>
    </row>
    <row r="160" spans="2:94" ht="18" x14ac:dyDescent="0.35">
      <c r="B160" s="30"/>
      <c r="C160" s="55" t="s">
        <v>31</v>
      </c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68">
        <f>AI160/$AI$106</f>
        <v>0</v>
      </c>
      <c r="AK160" s="69" t="e">
        <f>AI160/D160-1</f>
        <v>#DIV/0!</v>
      </c>
      <c r="AL160" s="103" t="e">
        <f>AI160/AH160-1</f>
        <v>#DIV/0!</v>
      </c>
    </row>
    <row r="161" spans="2:94" ht="18" x14ac:dyDescent="0.35">
      <c r="B161" s="119" t="s">
        <v>4</v>
      </c>
      <c r="C161" s="31" t="s">
        <v>32</v>
      </c>
      <c r="D161" s="37">
        <f>SUM(D157:D160)</f>
        <v>0</v>
      </c>
      <c r="E161" s="37">
        <f t="shared" ref="E161:AI161" si="14">SUM(E157:E160)</f>
        <v>0</v>
      </c>
      <c r="F161" s="37">
        <f t="shared" si="14"/>
        <v>0</v>
      </c>
      <c r="G161" s="37">
        <f t="shared" si="14"/>
        <v>0</v>
      </c>
      <c r="H161" s="37">
        <f t="shared" si="14"/>
        <v>0</v>
      </c>
      <c r="I161" s="37">
        <f t="shared" si="14"/>
        <v>0</v>
      </c>
      <c r="J161" s="37">
        <f t="shared" si="14"/>
        <v>0</v>
      </c>
      <c r="K161" s="37">
        <f t="shared" si="14"/>
        <v>0</v>
      </c>
      <c r="L161" s="37">
        <f t="shared" si="14"/>
        <v>0</v>
      </c>
      <c r="M161" s="37">
        <f t="shared" si="14"/>
        <v>0</v>
      </c>
      <c r="N161" s="37">
        <f t="shared" si="14"/>
        <v>0</v>
      </c>
      <c r="O161" s="37">
        <f t="shared" si="14"/>
        <v>0</v>
      </c>
      <c r="P161" s="37">
        <f t="shared" si="14"/>
        <v>0</v>
      </c>
      <c r="Q161" s="37">
        <f t="shared" si="14"/>
        <v>0</v>
      </c>
      <c r="R161" s="37">
        <f t="shared" si="14"/>
        <v>0</v>
      </c>
      <c r="S161" s="37">
        <f t="shared" si="14"/>
        <v>0</v>
      </c>
      <c r="T161" s="37">
        <f t="shared" si="14"/>
        <v>0</v>
      </c>
      <c r="U161" s="37">
        <f t="shared" si="14"/>
        <v>0</v>
      </c>
      <c r="V161" s="37">
        <f t="shared" si="14"/>
        <v>0</v>
      </c>
      <c r="W161" s="37">
        <f t="shared" si="14"/>
        <v>0</v>
      </c>
      <c r="X161" s="37">
        <f t="shared" si="14"/>
        <v>0</v>
      </c>
      <c r="Y161" s="37">
        <f t="shared" si="14"/>
        <v>0</v>
      </c>
      <c r="Z161" s="37">
        <f t="shared" si="14"/>
        <v>0</v>
      </c>
      <c r="AA161" s="37">
        <f t="shared" si="14"/>
        <v>0</v>
      </c>
      <c r="AB161" s="37">
        <f t="shared" si="14"/>
        <v>0</v>
      </c>
      <c r="AC161" s="37">
        <f t="shared" si="14"/>
        <v>0</v>
      </c>
      <c r="AD161" s="37">
        <f t="shared" si="14"/>
        <v>0</v>
      </c>
      <c r="AE161" s="37">
        <f t="shared" si="14"/>
        <v>0</v>
      </c>
      <c r="AF161" s="37">
        <f t="shared" si="14"/>
        <v>0</v>
      </c>
      <c r="AG161" s="37">
        <f t="shared" si="14"/>
        <v>0</v>
      </c>
      <c r="AH161" s="37">
        <f t="shared" si="14"/>
        <v>0</v>
      </c>
      <c r="AI161" s="37">
        <f t="shared" si="14"/>
        <v>0</v>
      </c>
      <c r="AJ161" s="80">
        <f>AI161/$AI$106</f>
        <v>0</v>
      </c>
      <c r="AK161" s="81" t="e">
        <f>AI161/D161-1</f>
        <v>#DIV/0!</v>
      </c>
      <c r="AL161" s="86" t="e">
        <f>AI161/AH161-1</f>
        <v>#DIV/0!</v>
      </c>
    </row>
    <row r="162" spans="2:94" x14ac:dyDescent="0.25">
      <c r="B162" s="2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67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</row>
    <row r="163" spans="2:94" x14ac:dyDescent="0.25">
      <c r="B163" s="2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67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</row>
    <row r="164" spans="2:94" x14ac:dyDescent="0.25">
      <c r="B164" s="2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67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</row>
    <row r="165" spans="2:94" x14ac:dyDescent="0.25">
      <c r="B165" s="2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67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</row>
    <row r="166" spans="2:94" ht="30" x14ac:dyDescent="0.25">
      <c r="B166" s="32" t="s">
        <v>69</v>
      </c>
      <c r="C166" s="33" t="s">
        <v>24</v>
      </c>
      <c r="D166" s="32">
        <v>1990</v>
      </c>
      <c r="E166" s="34">
        <v>1991</v>
      </c>
      <c r="F166" s="34">
        <v>1992</v>
      </c>
      <c r="G166" s="34">
        <v>1993</v>
      </c>
      <c r="H166" s="34">
        <v>1994</v>
      </c>
      <c r="I166" s="34">
        <v>1995</v>
      </c>
      <c r="J166" s="34">
        <v>1996</v>
      </c>
      <c r="K166" s="34">
        <v>1997</v>
      </c>
      <c r="L166" s="34">
        <v>1998</v>
      </c>
      <c r="M166" s="34">
        <v>1999</v>
      </c>
      <c r="N166" s="34">
        <v>2000</v>
      </c>
      <c r="O166" s="34">
        <v>2001</v>
      </c>
      <c r="P166" s="34">
        <v>2002</v>
      </c>
      <c r="Q166" s="34">
        <v>2003</v>
      </c>
      <c r="R166" s="34">
        <v>2004</v>
      </c>
      <c r="S166" s="34">
        <v>2005</v>
      </c>
      <c r="T166" s="34">
        <v>2006</v>
      </c>
      <c r="U166" s="34">
        <v>2007</v>
      </c>
      <c r="V166" s="34">
        <v>2008</v>
      </c>
      <c r="W166" s="34">
        <v>2009</v>
      </c>
      <c r="X166" s="34">
        <v>2010</v>
      </c>
      <c r="Y166" s="34">
        <v>2011</v>
      </c>
      <c r="Z166" s="34">
        <v>2012</v>
      </c>
      <c r="AA166" s="34">
        <v>2013</v>
      </c>
      <c r="AB166" s="34">
        <v>2014</v>
      </c>
      <c r="AC166" s="34">
        <v>2015</v>
      </c>
      <c r="AD166" s="34">
        <v>2016</v>
      </c>
      <c r="AE166" s="34">
        <v>2017</v>
      </c>
      <c r="AF166" s="34">
        <v>2018</v>
      </c>
      <c r="AG166" s="34">
        <v>2019</v>
      </c>
      <c r="AH166" s="34">
        <v>2020</v>
      </c>
      <c r="AI166" s="34">
        <v>2021</v>
      </c>
      <c r="AJ166" s="83" t="s">
        <v>52</v>
      </c>
      <c r="AK166" s="84" t="s">
        <v>34</v>
      </c>
      <c r="AL166" s="85" t="s">
        <v>35</v>
      </c>
    </row>
    <row r="167" spans="2:94" ht="18" x14ac:dyDescent="0.35">
      <c r="B167" s="30" t="s">
        <v>70</v>
      </c>
      <c r="C167" s="53" t="s">
        <v>31</v>
      </c>
      <c r="D167" s="70">
        <v>221.10937807666664</v>
      </c>
      <c r="E167" s="70">
        <v>223.45648422493338</v>
      </c>
      <c r="F167" s="70">
        <v>204.96673222053337</v>
      </c>
      <c r="G167" s="70">
        <v>196.93769391346669</v>
      </c>
      <c r="H167" s="70">
        <v>215.03342151853334</v>
      </c>
      <c r="I167" s="70">
        <v>237.71387227506665</v>
      </c>
      <c r="J167" s="70">
        <v>273.30475524573336</v>
      </c>
      <c r="K167" s="70">
        <v>294.05093427306673</v>
      </c>
      <c r="L167" s="70">
        <v>340.36743871786666</v>
      </c>
      <c r="M167" s="70">
        <v>365.77115387800001</v>
      </c>
      <c r="N167" s="70">
        <v>410.43408736853331</v>
      </c>
      <c r="O167" s="70">
        <v>351.43484296319997</v>
      </c>
      <c r="P167" s="70">
        <v>311.89578576600002</v>
      </c>
      <c r="Q167" s="70">
        <v>335.20031285813332</v>
      </c>
      <c r="R167" s="70">
        <v>382.51090829640003</v>
      </c>
      <c r="S167" s="70">
        <v>424.43004818280002</v>
      </c>
      <c r="T167" s="70">
        <v>503.20407568560006</v>
      </c>
      <c r="U167" s="70">
        <v>514.92035819013336</v>
      </c>
      <c r="V167" s="70">
        <v>430.65361113226669</v>
      </c>
      <c r="W167" s="70">
        <v>345.61492852480001</v>
      </c>
      <c r="X167" s="70">
        <v>379.7535549454667</v>
      </c>
      <c r="Y167" s="70">
        <v>424.71952189760009</v>
      </c>
      <c r="Z167" s="70">
        <v>445.07818250000008</v>
      </c>
      <c r="AA167" s="70">
        <v>502.36303520266659</v>
      </c>
      <c r="AB167" s="70">
        <v>584.78753803533334</v>
      </c>
      <c r="AC167" s="70">
        <v>679.12283684040005</v>
      </c>
      <c r="AD167" s="70">
        <v>923.85523979279992</v>
      </c>
      <c r="AE167" s="70">
        <v>1155.4370035488</v>
      </c>
      <c r="AF167" s="70">
        <v>1294.8181528967998</v>
      </c>
      <c r="AG167" s="70">
        <v>963.65322670770036</v>
      </c>
      <c r="AH167" s="70">
        <v>263.34999061560001</v>
      </c>
      <c r="AI167" s="70">
        <v>415.3539187728</v>
      </c>
      <c r="AJ167" s="71">
        <f>AI167/$AI$106</f>
        <v>0.66570224377590592</v>
      </c>
      <c r="AK167" s="72">
        <f>AI167/D167-1</f>
        <v>0.87849978316515243</v>
      </c>
      <c r="AL167" s="101">
        <f>AI167/AH167-1</f>
        <v>0.57719359625523281</v>
      </c>
    </row>
    <row r="168" spans="2:94" ht="18" x14ac:dyDescent="0.35">
      <c r="B168" s="30" t="s">
        <v>71</v>
      </c>
      <c r="C168" s="55" t="s">
        <v>31</v>
      </c>
      <c r="D168" s="70">
        <v>28.078924997337403</v>
      </c>
      <c r="E168" s="70">
        <v>14.003294293724482</v>
      </c>
      <c r="F168" s="70">
        <v>20.477506171547937</v>
      </c>
      <c r="G168" s="70">
        <v>29.859948628888905</v>
      </c>
      <c r="H168" s="70">
        <v>33.981450185235616</v>
      </c>
      <c r="I168" s="70">
        <v>3.3673142021675906</v>
      </c>
      <c r="J168" s="70">
        <v>19.20316050014323</v>
      </c>
      <c r="K168" s="70">
        <v>38.488416696452902</v>
      </c>
      <c r="L168" s="70">
        <v>52.028676183577467</v>
      </c>
      <c r="M168" s="70">
        <v>39.300358002951661</v>
      </c>
      <c r="N168" s="70">
        <v>54.39266252464077</v>
      </c>
      <c r="O168" s="70">
        <v>59.58949244727156</v>
      </c>
      <c r="P168" s="70">
        <v>85.828630656119159</v>
      </c>
      <c r="Q168" s="70">
        <v>19.407378412801254</v>
      </c>
      <c r="R168" s="70">
        <v>21.049201422195413</v>
      </c>
      <c r="S168" s="70">
        <v>1.7528135484112446</v>
      </c>
      <c r="T168" s="70">
        <v>17.329076702058739</v>
      </c>
      <c r="U168" s="70">
        <v>12.056398064687073</v>
      </c>
      <c r="V168" s="70">
        <v>47.983835185837414</v>
      </c>
      <c r="W168" s="70">
        <v>8.2248711263977814</v>
      </c>
      <c r="X168" s="70">
        <v>0.25239549866666666</v>
      </c>
      <c r="Y168" s="70">
        <v>50.095054390143758</v>
      </c>
      <c r="Z168" s="70">
        <v>23.973493968715886</v>
      </c>
      <c r="AA168" s="70">
        <v>78.828862465477414</v>
      </c>
      <c r="AB168" s="70">
        <v>71.218037488772836</v>
      </c>
      <c r="AC168" s="70">
        <v>149.09981223853765</v>
      </c>
      <c r="AD168" s="70">
        <v>186.2811143378903</v>
      </c>
      <c r="AE168" s="70">
        <v>213.30217433150287</v>
      </c>
      <c r="AF168" s="70">
        <v>242.53078987824037</v>
      </c>
      <c r="AG168" s="70">
        <v>205.50549032160174</v>
      </c>
      <c r="AH168" s="70">
        <v>77.945079331447673</v>
      </c>
      <c r="AI168" s="70">
        <v>67.278521870029394</v>
      </c>
      <c r="AJ168" s="68">
        <f>AI168/$AI$106</f>
        <v>0.10782963863476588</v>
      </c>
      <c r="AK168" s="69">
        <f>AI168/D168-1</f>
        <v>1.3960504854231104</v>
      </c>
      <c r="AL168" s="102">
        <f>AI168/AH168-1</f>
        <v>-0.13684709224633196</v>
      </c>
    </row>
    <row r="169" spans="2:94" ht="18" x14ac:dyDescent="0.35">
      <c r="B169" s="119" t="s">
        <v>4</v>
      </c>
      <c r="C169" s="31" t="s">
        <v>32</v>
      </c>
      <c r="D169" s="37">
        <f t="shared" ref="D169:AI169" si="15">SUM(D167:D168)</f>
        <v>249.18830307400404</v>
      </c>
      <c r="E169" s="37">
        <f t="shared" si="15"/>
        <v>237.45977851865786</v>
      </c>
      <c r="F169" s="37">
        <f t="shared" si="15"/>
        <v>225.4442383920813</v>
      </c>
      <c r="G169" s="37">
        <f t="shared" si="15"/>
        <v>226.79764254235559</v>
      </c>
      <c r="H169" s="37">
        <f t="shared" si="15"/>
        <v>249.01487170376896</v>
      </c>
      <c r="I169" s="37">
        <f t="shared" si="15"/>
        <v>241.08118647723424</v>
      </c>
      <c r="J169" s="37">
        <f t="shared" si="15"/>
        <v>292.50791574587657</v>
      </c>
      <c r="K169" s="37">
        <f t="shared" si="15"/>
        <v>332.53935096951966</v>
      </c>
      <c r="L169" s="37">
        <f t="shared" si="15"/>
        <v>392.39611490144415</v>
      </c>
      <c r="M169" s="37">
        <f t="shared" si="15"/>
        <v>405.07151188095168</v>
      </c>
      <c r="N169" s="37">
        <f t="shared" si="15"/>
        <v>464.82674989317411</v>
      </c>
      <c r="O169" s="37">
        <f t="shared" si="15"/>
        <v>411.02433541047151</v>
      </c>
      <c r="P169" s="37">
        <f t="shared" si="15"/>
        <v>397.72441642211919</v>
      </c>
      <c r="Q169" s="37">
        <f t="shared" si="15"/>
        <v>354.60769127093459</v>
      </c>
      <c r="R169" s="37">
        <f t="shared" si="15"/>
        <v>403.56010971859547</v>
      </c>
      <c r="S169" s="37">
        <f t="shared" si="15"/>
        <v>426.18286173121129</v>
      </c>
      <c r="T169" s="37">
        <f t="shared" si="15"/>
        <v>520.53315238765879</v>
      </c>
      <c r="U169" s="37">
        <f t="shared" si="15"/>
        <v>526.97675625482043</v>
      </c>
      <c r="V169" s="37">
        <f t="shared" si="15"/>
        <v>478.63744631810408</v>
      </c>
      <c r="W169" s="37">
        <f t="shared" si="15"/>
        <v>353.83979965119778</v>
      </c>
      <c r="X169" s="37">
        <f t="shared" si="15"/>
        <v>380.00595044413336</v>
      </c>
      <c r="Y169" s="37">
        <f t="shared" si="15"/>
        <v>474.81457628774388</v>
      </c>
      <c r="Z169" s="37">
        <f t="shared" si="15"/>
        <v>469.05167646871598</v>
      </c>
      <c r="AA169" s="37">
        <f t="shared" si="15"/>
        <v>581.19189766814407</v>
      </c>
      <c r="AB169" s="37">
        <f t="shared" si="15"/>
        <v>656.00557552410623</v>
      </c>
      <c r="AC169" s="37">
        <f t="shared" si="15"/>
        <v>828.22264907893771</v>
      </c>
      <c r="AD169" s="37">
        <f t="shared" si="15"/>
        <v>1110.1363541306903</v>
      </c>
      <c r="AE169" s="37">
        <f t="shared" si="15"/>
        <v>1368.7391778803028</v>
      </c>
      <c r="AF169" s="37">
        <f t="shared" si="15"/>
        <v>1537.3489427750401</v>
      </c>
      <c r="AG169" s="37">
        <f t="shared" si="15"/>
        <v>1169.1587170293021</v>
      </c>
      <c r="AH169" s="37">
        <f t="shared" si="15"/>
        <v>341.29506994704769</v>
      </c>
      <c r="AI169" s="37">
        <f t="shared" si="15"/>
        <v>482.63244064282941</v>
      </c>
      <c r="AJ169" s="80">
        <f>AI169/$AI$106</f>
        <v>0.77353188241067183</v>
      </c>
      <c r="AK169" s="81">
        <f>AI169/D169-1</f>
        <v>0.93681820008821615</v>
      </c>
      <c r="AL169" s="86">
        <f>AI169/AH169-1</f>
        <v>0.41412075104896884</v>
      </c>
    </row>
    <row r="170" spans="2:94" x14ac:dyDescent="0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</row>
    <row r="171" spans="2:94" x14ac:dyDescent="0.25">
      <c r="B171" s="25"/>
      <c r="C171" s="9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9"/>
      <c r="AI171" s="9"/>
      <c r="AJ171" s="9"/>
      <c r="AK171" s="67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</row>
    <row r="172" spans="2:94" s="2" customFormat="1" x14ac:dyDescent="0.25">
      <c r="B172" s="4"/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7"/>
      <c r="AI172" s="7"/>
      <c r="AJ172" s="7"/>
      <c r="AK172" s="6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</row>
    <row r="173" spans="2:94" x14ac:dyDescent="0.2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67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</row>
    <row r="174" spans="2:94" s="5" customFormat="1" x14ac:dyDescent="0.25">
      <c r="B174" s="12"/>
      <c r="C174" s="6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9"/>
      <c r="AI174" s="9"/>
      <c r="AJ174" s="9"/>
      <c r="AK174" s="67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</row>
    <row r="175" spans="2:94" s="5" customFormat="1" x14ac:dyDescent="0.25">
      <c r="B175" s="26"/>
      <c r="C175" s="27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9"/>
      <c r="AI175" s="9"/>
      <c r="AJ175" s="9"/>
      <c r="AK175" s="67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</row>
    <row r="176" spans="2:94" s="5" customFormat="1" x14ac:dyDescent="0.25">
      <c r="B176" s="12"/>
      <c r="C176" s="6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9"/>
      <c r="AI176" s="9"/>
      <c r="AJ176" s="9"/>
      <c r="AK176" s="67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</row>
    <row r="177" spans="2:94" s="5" customFormat="1" x14ac:dyDescent="0.25">
      <c r="B177" s="12"/>
      <c r="C177" s="6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19"/>
      <c r="AI177" s="9"/>
      <c r="AJ177" s="9"/>
      <c r="AK177" s="67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</row>
    <row r="178" spans="2:94" x14ac:dyDescent="0.25">
      <c r="B178" s="4"/>
      <c r="C178" s="9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9"/>
      <c r="AI178" s="9"/>
      <c r="AJ178" s="9"/>
      <c r="AK178" s="67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</row>
    <row r="179" spans="2:94" x14ac:dyDescent="0.25">
      <c r="B179" s="4"/>
      <c r="C179" s="9"/>
      <c r="D179" s="1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67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</row>
    <row r="180" spans="2:94" x14ac:dyDescent="0.25">
      <c r="B180" s="21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67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</row>
    <row r="181" spans="2:94" x14ac:dyDescent="0.25">
      <c r="B181" s="21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67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</row>
    <row r="182" spans="2:94" x14ac:dyDescent="0.25">
      <c r="B182" s="21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67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</row>
    <row r="183" spans="2:94" x14ac:dyDescent="0.25">
      <c r="B183" s="21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67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</row>
    <row r="184" spans="2:94" s="2" customFormat="1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6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</row>
    <row r="185" spans="2:94" x14ac:dyDescent="0.2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67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</row>
    <row r="186" spans="2:94" x14ac:dyDescent="0.2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67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</row>
    <row r="187" spans="2:94" s="11" customFormat="1" x14ac:dyDescent="0.25">
      <c r="B187" s="7"/>
      <c r="C187" s="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9"/>
      <c r="AI187" s="9"/>
      <c r="AJ187" s="9"/>
      <c r="AK187" s="67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</row>
    <row r="188" spans="2:94" s="11" customFormat="1" x14ac:dyDescent="0.25">
      <c r="B188" s="9"/>
      <c r="C188" s="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9"/>
      <c r="AI188" s="9"/>
      <c r="AJ188" s="9"/>
      <c r="AK188" s="67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</row>
    <row r="189" spans="2:94" s="11" customFormat="1" x14ac:dyDescent="0.25">
      <c r="B189" s="7"/>
      <c r="C189" s="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9"/>
      <c r="AI189" s="9"/>
      <c r="AJ189" s="9"/>
      <c r="AK189" s="67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</row>
    <row r="190" spans="2:94" x14ac:dyDescent="0.2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67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</row>
    <row r="191" spans="2:94" x14ac:dyDescent="0.2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67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</row>
    <row r="192" spans="2:94" x14ac:dyDescent="0.2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67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</row>
    <row r="193" spans="2:94" x14ac:dyDescent="0.2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67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</row>
    <row r="194" spans="2:94" s="11" customFormat="1" x14ac:dyDescent="0.25">
      <c r="B194" s="4"/>
      <c r="C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9"/>
      <c r="AI194" s="9"/>
      <c r="AJ194" s="9"/>
      <c r="AK194" s="67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</row>
    <row r="195" spans="2:94" x14ac:dyDescent="0.25">
      <c r="B195" s="4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67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</row>
    <row r="196" spans="2:94" x14ac:dyDescent="0.25">
      <c r="B196" s="4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67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</row>
    <row r="197" spans="2:94" x14ac:dyDescent="0.25">
      <c r="B197" s="2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67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</row>
    <row r="198" spans="2:94" s="11" customFormat="1" x14ac:dyDescent="0.25">
      <c r="B198" s="2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67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</row>
    <row r="199" spans="2:94" x14ac:dyDescent="0.25">
      <c r="B199" s="25"/>
      <c r="C199" s="9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9"/>
      <c r="AI199" s="9"/>
      <c r="AJ199" s="9"/>
      <c r="AK199" s="67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</row>
    <row r="200" spans="2:94" x14ac:dyDescent="0.25">
      <c r="B200" s="25"/>
      <c r="C200" s="9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9"/>
      <c r="AI200" s="9"/>
      <c r="AJ200" s="9"/>
      <c r="AK200" s="67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</row>
    <row r="201" spans="2:94" x14ac:dyDescent="0.25">
      <c r="B201" s="25"/>
      <c r="C201" s="9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9"/>
      <c r="AI201" s="9"/>
      <c r="AJ201" s="9"/>
      <c r="AK201" s="67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</row>
    <row r="202" spans="2:94" x14ac:dyDescent="0.25">
      <c r="B202" s="25"/>
      <c r="C202" s="9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9"/>
      <c r="AI202" s="9"/>
      <c r="AJ202" s="9"/>
      <c r="AK202" s="67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</row>
    <row r="203" spans="2:94" x14ac:dyDescent="0.25">
      <c r="B203" s="25"/>
      <c r="C203" s="9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9"/>
      <c r="AI203" s="9"/>
      <c r="AJ203" s="9"/>
      <c r="AK203" s="67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</row>
    <row r="204" spans="2:94" x14ac:dyDescent="0.25">
      <c r="B204" s="2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67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</row>
    <row r="205" spans="2:94" x14ac:dyDescent="0.25">
      <c r="B205" s="25"/>
      <c r="C205" s="9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9"/>
      <c r="AI205" s="9"/>
      <c r="AJ205" s="9"/>
      <c r="AK205" s="67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</row>
    <row r="206" spans="2:94" s="2" customFormat="1" x14ac:dyDescent="0.25">
      <c r="B206" s="4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6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</row>
    <row r="207" spans="2:94" s="9" customFormat="1" x14ac:dyDescent="0.25">
      <c r="B207" s="4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K207" s="67"/>
      <c r="BH207" s="7"/>
    </row>
    <row r="208" spans="2:94" x14ac:dyDescent="0.25">
      <c r="B208" s="25"/>
      <c r="C208" s="9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9"/>
      <c r="AI208" s="9"/>
      <c r="AJ208" s="9"/>
      <c r="AK208" s="67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</row>
    <row r="209" spans="2:94" x14ac:dyDescent="0.25">
      <c r="B209" s="25"/>
      <c r="C209" s="9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9"/>
      <c r="AI209" s="9"/>
      <c r="AJ209" s="9"/>
      <c r="AK209" s="67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</row>
    <row r="210" spans="2:94" x14ac:dyDescent="0.25">
      <c r="B210" s="25"/>
      <c r="C210" s="9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9"/>
      <c r="AI210" s="9"/>
      <c r="AJ210" s="9"/>
      <c r="AK210" s="67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</row>
    <row r="211" spans="2:94" x14ac:dyDescent="0.25">
      <c r="B211" s="2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67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</row>
    <row r="212" spans="2:94" x14ac:dyDescent="0.25">
      <c r="B212" s="25"/>
      <c r="C212" s="9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9"/>
      <c r="AI212" s="9"/>
      <c r="AJ212" s="9"/>
      <c r="AK212" s="67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</row>
    <row r="213" spans="2:94" x14ac:dyDescent="0.25">
      <c r="B213" s="25"/>
      <c r="C213" s="9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9"/>
      <c r="AI213" s="9"/>
      <c r="AJ213" s="9"/>
      <c r="AK213" s="67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</row>
    <row r="214" spans="2:94" s="2" customFormat="1" x14ac:dyDescent="0.25">
      <c r="B214" s="4"/>
      <c r="C214" s="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7"/>
      <c r="AI214" s="7"/>
      <c r="AJ214" s="7"/>
      <c r="AK214" s="6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</row>
    <row r="215" spans="2:94" x14ac:dyDescent="0.2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67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2:94" s="5" customFormat="1" x14ac:dyDescent="0.25">
      <c r="B216" s="12"/>
      <c r="C216" s="6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9"/>
      <c r="AI216" s="9"/>
      <c r="AJ216" s="9"/>
      <c r="AK216" s="67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</row>
    <row r="217" spans="2:94" s="5" customFormat="1" x14ac:dyDescent="0.25">
      <c r="B217" s="26"/>
      <c r="C217" s="27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9"/>
      <c r="AI217" s="9"/>
      <c r="AJ217" s="9"/>
      <c r="AK217" s="67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2:94" s="5" customFormat="1" x14ac:dyDescent="0.25">
      <c r="B218" s="12"/>
      <c r="C218" s="6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9"/>
      <c r="AI218" s="9"/>
      <c r="AJ218" s="9"/>
      <c r="AK218" s="67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2:94" s="5" customFormat="1" x14ac:dyDescent="0.25">
      <c r="B219" s="12"/>
      <c r="C219" s="6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19"/>
      <c r="AI219" s="9"/>
      <c r="AJ219" s="9"/>
      <c r="AK219" s="67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2:94" x14ac:dyDescent="0.25">
      <c r="B220" s="4"/>
      <c r="C220" s="9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9"/>
      <c r="AI220" s="9"/>
      <c r="AJ220" s="9"/>
      <c r="AK220" s="67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2:94" x14ac:dyDescent="0.25">
      <c r="B221" s="4"/>
      <c r="C221" s="9"/>
      <c r="D221" s="1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67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2:94" x14ac:dyDescent="0.25">
      <c r="B222" s="21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2:94" x14ac:dyDescent="0.25">
      <c r="B223" s="21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2:94" x14ac:dyDescent="0.25">
      <c r="B224" s="2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2:94" x14ac:dyDescent="0.25">
      <c r="B225" s="21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2:94" s="2" customFormat="1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</row>
    <row r="227" spans="2:94" x14ac:dyDescent="0.2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2:94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</row>
    <row r="229" spans="2:94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</row>
    <row r="230" spans="2:94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</row>
    <row r="231" spans="2:94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</row>
    <row r="232" spans="2:94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</row>
    <row r="233" spans="2:94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</row>
    <row r="234" spans="2:94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</row>
    <row r="235" spans="2:94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</row>
    <row r="236" spans="2:94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</row>
    <row r="237" spans="2:94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</row>
    <row r="238" spans="2:94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</row>
    <row r="239" spans="2:94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</row>
    <row r="240" spans="2:94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</row>
    <row r="241" spans="2:58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</row>
    <row r="242" spans="2:58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</row>
    <row r="243" spans="2:58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</row>
    <row r="244" spans="2:58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</row>
    <row r="245" spans="2:58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</row>
    <row r="246" spans="2:58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</row>
    <row r="247" spans="2:58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</row>
    <row r="248" spans="2:58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</row>
    <row r="249" spans="2:58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</row>
    <row r="250" spans="2:58" x14ac:dyDescent="0.2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</row>
    <row r="251" spans="2:58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</row>
    <row r="252" spans="2:58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</row>
    <row r="253" spans="2:58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</row>
    <row r="254" spans="2:58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</row>
    <row r="255" spans="2:58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</row>
    <row r="256" spans="2:58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</row>
    <row r="257" spans="2:94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</row>
    <row r="258" spans="2:94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</row>
    <row r="259" spans="2:94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</row>
    <row r="260" spans="2:94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</row>
    <row r="261" spans="2:94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</row>
    <row r="262" spans="2:94" s="11" customFormat="1" x14ac:dyDescent="0.25">
      <c r="B262" s="4"/>
      <c r="C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</row>
    <row r="263" spans="2:94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</row>
    <row r="264" spans="2:94" x14ac:dyDescent="0.25">
      <c r="B264" s="9"/>
      <c r="C264" s="9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</row>
    <row r="265" spans="2:94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</row>
    <row r="266" spans="2:94" x14ac:dyDescent="0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</row>
    <row r="267" spans="2:94" x14ac:dyDescent="0.25"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16"/>
      <c r="AE267" s="16"/>
      <c r="AF267" s="16"/>
      <c r="AG267" s="16"/>
    </row>
    <row r="268" spans="2:94" x14ac:dyDescent="0.25">
      <c r="AD268" s="11"/>
      <c r="AE268" s="11"/>
      <c r="AF268" s="11"/>
      <c r="AG268" s="11"/>
    </row>
    <row r="269" spans="2:94" s="2" customFormat="1" x14ac:dyDescent="0.25"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7"/>
      <c r="AE269" s="17"/>
      <c r="AF269" s="17"/>
      <c r="AG269" s="17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</row>
    <row r="270" spans="2:94" x14ac:dyDescent="0.25">
      <c r="AD270" s="11"/>
      <c r="AE270" s="11"/>
      <c r="AF270" s="11"/>
      <c r="AG270" s="11"/>
    </row>
  </sheetData>
  <mergeCells count="1">
    <mergeCell ref="C2:I10"/>
  </mergeCells>
  <phoneticPr fontId="9" type="noConversion"/>
  <conditionalFormatting sqref="D82:AG82">
    <cfRule type="cellIs" dxfId="2" priority="10" operator="equal">
      <formula>1</formula>
    </cfRule>
  </conditionalFormatting>
  <pageMargins left="0.7" right="0.7" top="0.75" bottom="0.75" header="0.3" footer="0.3"/>
  <pageSetup paperSize="9" scale="33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638C-750B-4297-BBA1-5C117ECF3CAA}">
  <dimension ref="B1:AY165"/>
  <sheetViews>
    <sheetView showGridLines="0" tabSelected="1" topLeftCell="AB1" zoomScale="90" zoomScaleNormal="90" workbookViewId="0">
      <selection activeCell="P29" sqref="P29"/>
    </sheetView>
  </sheetViews>
  <sheetFormatPr defaultRowHeight="15" x14ac:dyDescent="0.25"/>
  <cols>
    <col min="2" max="2" width="47.140625" customWidth="1"/>
    <col min="3" max="3" width="10.7109375" bestFit="1" customWidth="1"/>
    <col min="4" max="8" width="9.140625" customWidth="1"/>
    <col min="10" max="13" width="9.140625" customWidth="1"/>
    <col min="15" max="15" width="9.140625" customWidth="1"/>
    <col min="20" max="20" width="8" customWidth="1"/>
    <col min="21" max="21" width="10" customWidth="1"/>
    <col min="29" max="29" width="10.7109375" customWidth="1"/>
    <col min="30" max="30" width="11.5703125" customWidth="1"/>
  </cols>
  <sheetData>
    <row r="1" spans="2:51" ht="15.75" thickBot="1" x14ac:dyDescent="0.3"/>
    <row r="2" spans="2:51" ht="15" customHeight="1" x14ac:dyDescent="0.25">
      <c r="C2" s="148" t="s">
        <v>73</v>
      </c>
      <c r="D2" s="149"/>
      <c r="E2" s="149"/>
      <c r="F2" s="149"/>
      <c r="G2" s="149"/>
      <c r="H2" s="149"/>
      <c r="I2" s="150"/>
    </row>
    <row r="3" spans="2:51" x14ac:dyDescent="0.25">
      <c r="C3" s="151"/>
      <c r="D3" s="152"/>
      <c r="E3" s="152"/>
      <c r="F3" s="152"/>
      <c r="G3" s="152"/>
      <c r="H3" s="152"/>
      <c r="I3" s="153"/>
    </row>
    <row r="4" spans="2:51" x14ac:dyDescent="0.25">
      <c r="C4" s="151"/>
      <c r="D4" s="152"/>
      <c r="E4" s="152"/>
      <c r="F4" s="152"/>
      <c r="G4" s="152"/>
      <c r="H4" s="152"/>
      <c r="I4" s="153"/>
    </row>
    <row r="5" spans="2:51" x14ac:dyDescent="0.25">
      <c r="C5" s="151"/>
      <c r="D5" s="152"/>
      <c r="E5" s="152"/>
      <c r="F5" s="152"/>
      <c r="G5" s="152"/>
      <c r="H5" s="152"/>
      <c r="I5" s="153"/>
    </row>
    <row r="6" spans="2:51" x14ac:dyDescent="0.25">
      <c r="C6" s="151"/>
      <c r="D6" s="152"/>
      <c r="E6" s="152"/>
      <c r="F6" s="152"/>
      <c r="G6" s="152"/>
      <c r="H6" s="152"/>
      <c r="I6" s="153"/>
    </row>
    <row r="7" spans="2:51" x14ac:dyDescent="0.25">
      <c r="C7" s="151"/>
      <c r="D7" s="152"/>
      <c r="E7" s="152"/>
      <c r="F7" s="152"/>
      <c r="G7" s="152"/>
      <c r="H7" s="152"/>
      <c r="I7" s="153"/>
    </row>
    <row r="8" spans="2:51" x14ac:dyDescent="0.25">
      <c r="C8" s="151"/>
      <c r="D8" s="152"/>
      <c r="E8" s="152"/>
      <c r="F8" s="152"/>
      <c r="G8" s="152"/>
      <c r="H8" s="152"/>
      <c r="I8" s="153"/>
    </row>
    <row r="9" spans="2:51" x14ac:dyDescent="0.25">
      <c r="C9" s="151"/>
      <c r="D9" s="152"/>
      <c r="E9" s="152"/>
      <c r="F9" s="152"/>
      <c r="G9" s="152"/>
      <c r="H9" s="152"/>
      <c r="I9" s="153"/>
    </row>
    <row r="10" spans="2:51" ht="15.75" thickBot="1" x14ac:dyDescent="0.3">
      <c r="C10" s="154"/>
      <c r="D10" s="155"/>
      <c r="E10" s="155"/>
      <c r="F10" s="155"/>
      <c r="G10" s="155"/>
      <c r="H10" s="155"/>
      <c r="I10" s="156"/>
    </row>
    <row r="13" spans="2:51" ht="15.75" thickBot="1" x14ac:dyDescent="0.3"/>
    <row r="14" spans="2:51" s="51" customFormat="1" ht="21" x14ac:dyDescent="0.35">
      <c r="B14" s="48" t="s">
        <v>43</v>
      </c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2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</row>
    <row r="16" spans="2:51" ht="45" x14ac:dyDescent="0.25">
      <c r="C16" s="29" t="s">
        <v>24</v>
      </c>
      <c r="D16" s="158" t="s">
        <v>53</v>
      </c>
      <c r="E16" s="158"/>
      <c r="F16" s="158"/>
      <c r="G16" s="158"/>
      <c r="H16" s="158"/>
      <c r="I16" s="158"/>
      <c r="J16" s="158"/>
      <c r="K16" s="159"/>
      <c r="L16" s="113">
        <v>2005</v>
      </c>
      <c r="M16" s="38">
        <v>2006</v>
      </c>
      <c r="N16" s="38">
        <v>2007</v>
      </c>
      <c r="O16" s="38">
        <v>2008</v>
      </c>
      <c r="P16" s="38">
        <v>2009</v>
      </c>
      <c r="Q16" s="38">
        <v>2010</v>
      </c>
      <c r="R16" s="38">
        <v>2011</v>
      </c>
      <c r="S16" s="38">
        <v>2012</v>
      </c>
      <c r="T16" s="38">
        <v>2013</v>
      </c>
      <c r="U16" s="38">
        <v>2014</v>
      </c>
      <c r="V16" s="38">
        <v>2015</v>
      </c>
      <c r="W16" s="38">
        <v>2016</v>
      </c>
      <c r="X16" s="38">
        <v>2017</v>
      </c>
      <c r="Y16" s="38">
        <v>2018</v>
      </c>
      <c r="Z16" s="38">
        <v>2019</v>
      </c>
      <c r="AA16" s="38">
        <v>2020</v>
      </c>
      <c r="AB16" s="114">
        <v>2021</v>
      </c>
      <c r="AC16" s="83" t="s">
        <v>68</v>
      </c>
      <c r="AD16" s="84" t="s">
        <v>42</v>
      </c>
      <c r="AE16" s="85" t="s">
        <v>35</v>
      </c>
    </row>
    <row r="17" spans="2:31" ht="15" customHeight="1" x14ac:dyDescent="0.35">
      <c r="B17" s="56" t="s">
        <v>41</v>
      </c>
      <c r="C17" s="53" t="s">
        <v>31</v>
      </c>
      <c r="D17" s="157" t="s">
        <v>28</v>
      </c>
      <c r="E17" s="157"/>
      <c r="F17" s="157"/>
      <c r="G17" s="157"/>
      <c r="H17" s="157"/>
      <c r="I17" s="157"/>
      <c r="J17" s="157"/>
      <c r="K17" s="157"/>
      <c r="L17" s="40">
        <v>854.98578485543965</v>
      </c>
      <c r="M17" s="40">
        <v>1311.6827791180833</v>
      </c>
      <c r="N17" s="40">
        <v>1439.4572379084163</v>
      </c>
      <c r="O17" s="40">
        <v>1948.2055015875876</v>
      </c>
      <c r="P17" s="40">
        <v>1776.5674801189589</v>
      </c>
      <c r="Q17" s="40">
        <v>1789.9557521160787</v>
      </c>
      <c r="R17" s="40">
        <v>1684.8419108041762</v>
      </c>
      <c r="S17" s="40">
        <v>1758.0013932926893</v>
      </c>
      <c r="T17" s="40">
        <v>1772.8938264105777</v>
      </c>
      <c r="U17" s="40">
        <v>1746.9806125626367</v>
      </c>
      <c r="V17" s="40">
        <v>1803.4317954746969</v>
      </c>
      <c r="W17" s="40">
        <v>1776.675593930993</v>
      </c>
      <c r="X17" s="40">
        <v>1827.8509028154144</v>
      </c>
      <c r="Y17" s="40">
        <v>1850.9288646590016</v>
      </c>
      <c r="Z17" s="40">
        <v>1802.8861236605896</v>
      </c>
      <c r="AA17" s="40">
        <v>1770.3866457865277</v>
      </c>
      <c r="AB17" s="40">
        <v>1843.588681561808</v>
      </c>
      <c r="AC17" s="91">
        <f>AB17/$AB$20</f>
        <v>0.39464115303065261</v>
      </c>
      <c r="AD17" s="107">
        <f>AB17/L17-1</f>
        <v>1.1562799220966236</v>
      </c>
      <c r="AE17" s="108">
        <f>AB17/AA17-1</f>
        <v>4.1348050127636871E-2</v>
      </c>
    </row>
    <row r="18" spans="2:31" ht="15" customHeight="1" x14ac:dyDescent="0.25">
      <c r="B18" s="57" t="s">
        <v>46</v>
      </c>
      <c r="C18" s="54" t="s">
        <v>45</v>
      </c>
      <c r="D18" s="157"/>
      <c r="E18" s="157"/>
      <c r="F18" s="157"/>
      <c r="G18" s="157"/>
      <c r="H18" s="157"/>
      <c r="I18" s="157"/>
      <c r="J18" s="157"/>
      <c r="K18" s="157"/>
      <c r="L18" s="40">
        <v>26.007138153333333</v>
      </c>
      <c r="M18" s="40">
        <v>28.138312839999998</v>
      </c>
      <c r="N18" s="40">
        <v>22.051151063333332</v>
      </c>
      <c r="O18" s="40">
        <v>26.235003593333332</v>
      </c>
      <c r="P18" s="40">
        <v>21.786911006666664</v>
      </c>
      <c r="Q18" s="40">
        <v>21.137412779999998</v>
      </c>
      <c r="R18" s="40">
        <v>20.279152960000001</v>
      </c>
      <c r="S18" s="40">
        <v>20.86468747</v>
      </c>
      <c r="T18" s="40">
        <v>19.615938723333336</v>
      </c>
      <c r="U18" s="40">
        <v>19.549418533333334</v>
      </c>
      <c r="V18" s="40">
        <v>20.441658636666666</v>
      </c>
      <c r="W18" s="40">
        <v>22.574404196666666</v>
      </c>
      <c r="X18" s="40">
        <v>22.95845761</v>
      </c>
      <c r="Y18" s="40">
        <v>24.583191306666667</v>
      </c>
      <c r="Z18" s="40">
        <v>27.755915457878668</v>
      </c>
      <c r="AA18" s="40">
        <v>13.1457037426</v>
      </c>
      <c r="AB18" s="40">
        <v>20.735413380000001</v>
      </c>
      <c r="AC18" s="67">
        <f>AB18/$AB$20</f>
        <v>4.4386513796114769E-3</v>
      </c>
      <c r="AD18" s="107">
        <f>AB18/L18-1</f>
        <v>-0.20270299416461002</v>
      </c>
      <c r="AE18" s="108">
        <f>AB18/AA18-1</f>
        <v>0.57735285885112164</v>
      </c>
    </row>
    <row r="19" spans="2:31" ht="15.75" customHeight="1" x14ac:dyDescent="0.35">
      <c r="B19" s="58" t="s">
        <v>65</v>
      </c>
      <c r="C19" s="55" t="s">
        <v>31</v>
      </c>
      <c r="D19" s="157"/>
      <c r="E19" s="157"/>
      <c r="F19" s="157"/>
      <c r="G19" s="157"/>
      <c r="H19" s="157"/>
      <c r="I19" s="157"/>
      <c r="J19" s="157"/>
      <c r="K19" s="157"/>
      <c r="L19" s="40">
        <f>D51</f>
        <v>3177.1556464886062</v>
      </c>
      <c r="M19" s="40">
        <f t="shared" ref="M19:AB19" si="0">E51</f>
        <v>3274.6028347650854</v>
      </c>
      <c r="N19" s="40">
        <f t="shared" si="0"/>
        <v>3456.2415971349965</v>
      </c>
      <c r="O19" s="40">
        <f t="shared" si="0"/>
        <v>3326.1208254428179</v>
      </c>
      <c r="P19" s="40">
        <f t="shared" si="0"/>
        <v>3196.4801229520463</v>
      </c>
      <c r="Q19" s="40">
        <f t="shared" si="0"/>
        <v>3080.2939709267375</v>
      </c>
      <c r="R19" s="40">
        <f t="shared" si="0"/>
        <v>2975.5730156844775</v>
      </c>
      <c r="S19" s="40">
        <f t="shared" si="0"/>
        <v>2902.9687574180716</v>
      </c>
      <c r="T19" s="40">
        <f t="shared" si="0"/>
        <v>2898.4398863206025</v>
      </c>
      <c r="U19" s="40">
        <f t="shared" si="0"/>
        <v>2922.2803313926411</v>
      </c>
      <c r="V19" s="40">
        <f t="shared" si="0"/>
        <v>2951.1083712375644</v>
      </c>
      <c r="W19" s="40">
        <f t="shared" si="0"/>
        <v>2922.3807636696401</v>
      </c>
      <c r="X19" s="40">
        <f t="shared" si="0"/>
        <v>2954.9085677184235</v>
      </c>
      <c r="Y19" s="40">
        <f t="shared" si="0"/>
        <v>3001.3637365900645</v>
      </c>
      <c r="Z19" s="40">
        <f t="shared" si="0"/>
        <v>2904.9917067758151</v>
      </c>
      <c r="AA19" s="40">
        <f t="shared" si="0"/>
        <v>2753.7781759746258</v>
      </c>
      <c r="AB19" s="40">
        <f t="shared" si="0"/>
        <v>2807.2330080210763</v>
      </c>
      <c r="AC19" s="91">
        <f>AB19/$AB$20</f>
        <v>0.60092019558973586</v>
      </c>
      <c r="AD19" s="109">
        <f>AB19/L19-1</f>
        <v>-0.116432016440985</v>
      </c>
      <c r="AE19" s="137">
        <f>AB19/AA19-1</f>
        <v>1.9411451696733639E-2</v>
      </c>
    </row>
    <row r="20" spans="2:31" ht="18.75" customHeight="1" x14ac:dyDescent="0.35">
      <c r="B20" s="118" t="s">
        <v>4</v>
      </c>
      <c r="C20" s="31" t="s">
        <v>32</v>
      </c>
      <c r="D20" s="157"/>
      <c r="E20" s="157"/>
      <c r="F20" s="157"/>
      <c r="G20" s="157"/>
      <c r="H20" s="157"/>
      <c r="I20" s="157"/>
      <c r="J20" s="157"/>
      <c r="K20" s="157"/>
      <c r="L20" s="43">
        <f>SUM(L17:L19)</f>
        <v>4058.148569497379</v>
      </c>
      <c r="M20" s="43">
        <f t="shared" ref="M20:AB20" si="1">SUM(M17:M19)</f>
        <v>4614.4239267231687</v>
      </c>
      <c r="N20" s="43">
        <f t="shared" si="1"/>
        <v>4917.7499861067463</v>
      </c>
      <c r="O20" s="43">
        <f t="shared" si="1"/>
        <v>5300.5613306237392</v>
      </c>
      <c r="P20" s="43">
        <f t="shared" si="1"/>
        <v>4994.8345140776719</v>
      </c>
      <c r="Q20" s="43">
        <f t="shared" si="1"/>
        <v>4891.3871358228162</v>
      </c>
      <c r="R20" s="43">
        <f t="shared" si="1"/>
        <v>4680.6940794486536</v>
      </c>
      <c r="S20" s="43">
        <f t="shared" si="1"/>
        <v>4681.8348381807609</v>
      </c>
      <c r="T20" s="43">
        <f t="shared" si="1"/>
        <v>4690.9496514545135</v>
      </c>
      <c r="U20" s="43">
        <f t="shared" si="1"/>
        <v>4688.8103624886116</v>
      </c>
      <c r="V20" s="43">
        <f t="shared" si="1"/>
        <v>4774.9818253489284</v>
      </c>
      <c r="W20" s="43">
        <f t="shared" si="1"/>
        <v>4721.6307617972998</v>
      </c>
      <c r="X20" s="43">
        <f t="shared" si="1"/>
        <v>4805.7179281438384</v>
      </c>
      <c r="Y20" s="43">
        <f t="shared" si="1"/>
        <v>4876.8757925557329</v>
      </c>
      <c r="Z20" s="43">
        <f t="shared" si="1"/>
        <v>4735.6337458942835</v>
      </c>
      <c r="AA20" s="43">
        <f t="shared" si="1"/>
        <v>4537.3105255037535</v>
      </c>
      <c r="AB20" s="43">
        <f t="shared" si="1"/>
        <v>4671.5571029628845</v>
      </c>
      <c r="AC20" s="92">
        <f>AB20/$AB$20</f>
        <v>1</v>
      </c>
      <c r="AD20" s="115">
        <f>AB20/L20-1</f>
        <v>0.15115477488333529</v>
      </c>
      <c r="AE20" s="104">
        <f>AB20/AA20-1</f>
        <v>2.9587258069410316E-2</v>
      </c>
    </row>
    <row r="21" spans="2:31" x14ac:dyDescent="0.25">
      <c r="B21" s="120" t="s">
        <v>47</v>
      </c>
      <c r="D21" s="44" t="s">
        <v>54</v>
      </c>
      <c r="E21" s="66"/>
      <c r="F21" s="66"/>
      <c r="G21" s="66"/>
      <c r="H21" s="66"/>
      <c r="I21" s="66"/>
      <c r="J21" s="66"/>
      <c r="K21" s="66"/>
    </row>
    <row r="22" spans="2:31" x14ac:dyDescent="0.25">
      <c r="B22" s="63"/>
    </row>
    <row r="23" spans="2:31" x14ac:dyDescent="0.25">
      <c r="B23" s="44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</row>
    <row r="24" spans="2:31" x14ac:dyDescent="0.25"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2:31" x14ac:dyDescent="0.25"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7" spans="2:31" x14ac:dyDescent="0.25">
      <c r="L27" s="2"/>
    </row>
    <row r="38" spans="2:51" s="11" customFormat="1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x14ac:dyDescent="0.2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x14ac:dyDescent="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x14ac:dyDescent="0.25">
      <c r="C42" s="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15.75" thickBot="1" x14ac:dyDescent="0.3">
      <c r="C43" s="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2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s="51" customFormat="1" ht="21" x14ac:dyDescent="0.35">
      <c r="B44" s="48" t="s">
        <v>66</v>
      </c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2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</row>
    <row r="45" spans="2:51" x14ac:dyDescent="0.25">
      <c r="B45" s="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23"/>
      <c r="U45" s="1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45" x14ac:dyDescent="0.25">
      <c r="B46" s="53"/>
      <c r="C46" s="59" t="s">
        <v>24</v>
      </c>
      <c r="D46" s="38">
        <v>2005</v>
      </c>
      <c r="E46" s="38">
        <v>2006</v>
      </c>
      <c r="F46" s="38">
        <v>2007</v>
      </c>
      <c r="G46" s="38">
        <v>2008</v>
      </c>
      <c r="H46" s="38">
        <v>2009</v>
      </c>
      <c r="I46" s="38">
        <v>2010</v>
      </c>
      <c r="J46" s="38">
        <v>2011</v>
      </c>
      <c r="K46" s="38">
        <v>2012</v>
      </c>
      <c r="L46" s="38">
        <v>2013</v>
      </c>
      <c r="M46" s="38">
        <v>2014</v>
      </c>
      <c r="N46" s="38">
        <v>2015</v>
      </c>
      <c r="O46" s="38">
        <v>2016</v>
      </c>
      <c r="P46" s="38">
        <v>2017</v>
      </c>
      <c r="Q46" s="38">
        <v>2018</v>
      </c>
      <c r="R46" s="38">
        <v>2019</v>
      </c>
      <c r="S46" s="38">
        <v>2020</v>
      </c>
      <c r="T46" s="38">
        <v>2021</v>
      </c>
      <c r="U46" s="94" t="s">
        <v>68</v>
      </c>
      <c r="V46" s="84" t="s">
        <v>42</v>
      </c>
      <c r="W46" s="93" t="s">
        <v>35</v>
      </c>
      <c r="X46" s="9"/>
      <c r="Y46" s="9"/>
    </row>
    <row r="47" spans="2:51" ht="18" x14ac:dyDescent="0.35">
      <c r="B47" s="61" t="s">
        <v>48</v>
      </c>
      <c r="C47" s="53" t="s">
        <v>31</v>
      </c>
      <c r="D47" s="40">
        <v>2093.3214666139056</v>
      </c>
      <c r="E47" s="40">
        <v>2159.5690368317973</v>
      </c>
      <c r="F47" s="40">
        <v>2306.8878680650978</v>
      </c>
      <c r="G47" s="40">
        <v>2175.06899634196</v>
      </c>
      <c r="H47" s="40">
        <v>2086.2351998106415</v>
      </c>
      <c r="I47" s="40">
        <v>1975.0674582481859</v>
      </c>
      <c r="J47" s="40">
        <v>1854.0614723559468</v>
      </c>
      <c r="K47" s="40">
        <v>1810.8886240052864</v>
      </c>
      <c r="L47" s="40">
        <v>1781.5446571545388</v>
      </c>
      <c r="M47" s="40">
        <v>1773.7694130075308</v>
      </c>
      <c r="N47" s="40">
        <v>1818.2922326472831</v>
      </c>
      <c r="O47" s="40">
        <v>1786.2486535634964</v>
      </c>
      <c r="P47" s="40">
        <v>1829.3827367228209</v>
      </c>
      <c r="Q47" s="40">
        <v>1868.006834924048</v>
      </c>
      <c r="R47" s="40">
        <v>1808.3663871363142</v>
      </c>
      <c r="S47" s="40">
        <v>1636.3589617012319</v>
      </c>
      <c r="T47" s="40">
        <v>1723.3971142450212</v>
      </c>
      <c r="U47" s="96">
        <f>T47/$T$51</f>
        <v>0.61391309852825804</v>
      </c>
      <c r="V47" s="105">
        <f>T47/D47-1</f>
        <v>-0.17671645672619174</v>
      </c>
      <c r="W47" s="106">
        <f>T47/S47-1</f>
        <v>5.3190134060377758E-2</v>
      </c>
    </row>
    <row r="48" spans="2:51" ht="18" x14ac:dyDescent="0.35">
      <c r="B48" s="30" t="s">
        <v>49</v>
      </c>
      <c r="C48" s="54" t="s">
        <v>31</v>
      </c>
      <c r="D48" s="40">
        <v>126.62345039644958</v>
      </c>
      <c r="E48" s="40">
        <v>108.10692943148206</v>
      </c>
      <c r="F48" s="40">
        <v>124.40518555661697</v>
      </c>
      <c r="G48" s="40">
        <v>129.63353348522196</v>
      </c>
      <c r="H48" s="40">
        <v>112.5971713763613</v>
      </c>
      <c r="I48" s="40">
        <v>130.57415369461</v>
      </c>
      <c r="J48" s="40">
        <v>166.43677502256196</v>
      </c>
      <c r="K48" s="40">
        <v>155.66546740322065</v>
      </c>
      <c r="L48" s="40">
        <v>184.72446796263193</v>
      </c>
      <c r="M48" s="40">
        <v>182.11169146831298</v>
      </c>
      <c r="N48" s="40">
        <v>174.17453365672463</v>
      </c>
      <c r="O48" s="40">
        <v>188.95052780836068</v>
      </c>
      <c r="P48" s="40">
        <v>182.85852135668597</v>
      </c>
      <c r="Q48" s="40">
        <v>202.41387068673384</v>
      </c>
      <c r="R48" s="40">
        <v>215.19018026435265</v>
      </c>
      <c r="S48" s="40">
        <v>212.01977458145143</v>
      </c>
      <c r="T48" s="40">
        <v>182.88013790418563</v>
      </c>
      <c r="U48" s="97">
        <f>T48/$T$51</f>
        <v>6.5146048575819751E-2</v>
      </c>
      <c r="V48" s="107">
        <f>T48/D48-1</f>
        <v>0.44428332454691533</v>
      </c>
      <c r="W48" s="108">
        <f>T48/S48-1</f>
        <v>-0.13743829666261276</v>
      </c>
    </row>
    <row r="49" spans="2:23" ht="18" x14ac:dyDescent="0.35">
      <c r="B49" s="30" t="s">
        <v>10</v>
      </c>
      <c r="C49" s="54" t="s">
        <v>31</v>
      </c>
      <c r="D49" s="40">
        <f>'Losunar skipt eftir geirum'!S17</f>
        <v>618.06191586576165</v>
      </c>
      <c r="E49" s="40">
        <f>'Losunar skipt eftir geirum'!T17</f>
        <v>640.84784389354854</v>
      </c>
      <c r="F49" s="40">
        <f>'Losunar skipt eftir geirum'!U17</f>
        <v>655.54417584905264</v>
      </c>
      <c r="G49" s="40">
        <f>'Losunar skipt eftir geirum'!V17</f>
        <v>670.69222199919454</v>
      </c>
      <c r="H49" s="40">
        <f>'Losunar skipt eftir geirum'!W17</f>
        <v>660.2653999269221</v>
      </c>
      <c r="I49" s="40">
        <f>'Losunar skipt eftir geirum'!X17</f>
        <v>644.70456305156915</v>
      </c>
      <c r="J49" s="40">
        <f>'Losunar skipt eftir geirum'!Y17</f>
        <v>645.51281503751932</v>
      </c>
      <c r="K49" s="40">
        <f>'Losunar skipt eftir geirum'!Z17</f>
        <v>647.10001161697835</v>
      </c>
      <c r="L49" s="40">
        <f>'Losunar skipt eftir geirum'!AA17</f>
        <v>631.78520012214562</v>
      </c>
      <c r="M49" s="40">
        <f>'Losunar skipt eftir geirum'!AB17</f>
        <v>677.64308156208369</v>
      </c>
      <c r="N49" s="40">
        <f>'Losunar skipt eftir geirum'!AC17</f>
        <v>668.77412661578785</v>
      </c>
      <c r="O49" s="40">
        <f>'Losunar skipt eftir geirum'!AD17</f>
        <v>671.57433681087514</v>
      </c>
      <c r="P49" s="40">
        <f>'Losunar skipt eftir geirum'!AE17</f>
        <v>670.85444257921665</v>
      </c>
      <c r="Q49" s="40">
        <f>'Losunar skipt eftir geirum'!AF17</f>
        <v>647.91575502550893</v>
      </c>
      <c r="R49" s="40">
        <f>'Losunar skipt eftir geirum'!AG17</f>
        <v>634.41569800964089</v>
      </c>
      <c r="S49" s="40">
        <f>'Losunar skipt eftir geirum'!AH17</f>
        <v>632.02389729682886</v>
      </c>
      <c r="T49" s="40">
        <f>'Losunar skipt eftir geirum'!AI17</f>
        <v>623.93348175737833</v>
      </c>
      <c r="U49" s="97">
        <f>T49/$T$51</f>
        <v>0.22225924245497969</v>
      </c>
      <c r="V49" s="107">
        <f>T49/D49-1</f>
        <v>9.499963904735953E-3</v>
      </c>
      <c r="W49" s="108">
        <f>T49/S49-1</f>
        <v>-1.2800806384146712E-2</v>
      </c>
    </row>
    <row r="50" spans="2:23" ht="18" x14ac:dyDescent="0.35">
      <c r="B50" s="60" t="s">
        <v>15</v>
      </c>
      <c r="C50" s="55" t="s">
        <v>31</v>
      </c>
      <c r="D50" s="40">
        <f>'Losunar skipt eftir geirum'!S18</f>
        <v>339.14881361248916</v>
      </c>
      <c r="E50" s="40">
        <f>'Losunar skipt eftir geirum'!T18</f>
        <v>366.07902460825767</v>
      </c>
      <c r="F50" s="40">
        <f>'Losunar skipt eftir geirum'!U18</f>
        <v>369.40436766422948</v>
      </c>
      <c r="G50" s="40">
        <f>'Losunar skipt eftir geirum'!V18</f>
        <v>350.7260736164414</v>
      </c>
      <c r="H50" s="40">
        <f>'Losunar skipt eftir geirum'!W18</f>
        <v>337.38235183812117</v>
      </c>
      <c r="I50" s="40">
        <f>'Losunar skipt eftir geirum'!X18</f>
        <v>329.94779593237269</v>
      </c>
      <c r="J50" s="40">
        <f>'Losunar skipt eftir geirum'!Y18</f>
        <v>309.56195326844954</v>
      </c>
      <c r="K50" s="40">
        <f>'Losunar skipt eftir geirum'!Z18</f>
        <v>289.31465439258642</v>
      </c>
      <c r="L50" s="40">
        <f>'Losunar skipt eftir geirum'!AA18</f>
        <v>300.38556108128603</v>
      </c>
      <c r="M50" s="40">
        <f>'Losunar skipt eftir geirum'!AB18</f>
        <v>288.75614535471374</v>
      </c>
      <c r="N50" s="40">
        <f>'Losunar skipt eftir geirum'!AC18</f>
        <v>289.8674783177691</v>
      </c>
      <c r="O50" s="40">
        <f>'Losunar skipt eftir geirum'!AD18</f>
        <v>275.60724548690803</v>
      </c>
      <c r="P50" s="40">
        <f>'Losunar skipt eftir geirum'!AE18</f>
        <v>271.81286705969995</v>
      </c>
      <c r="Q50" s="40">
        <f>'Losunar skipt eftir geirum'!AF18</f>
        <v>283.02727595377399</v>
      </c>
      <c r="R50" s="40">
        <f>'Losunar skipt eftir geirum'!AG18</f>
        <v>247.01944136550713</v>
      </c>
      <c r="S50" s="40">
        <f>'Losunar skipt eftir geirum'!AH18</f>
        <v>273.37554239511314</v>
      </c>
      <c r="T50" s="40">
        <f>'Losunar skipt eftir geirum'!AI18</f>
        <v>277.02227411449127</v>
      </c>
      <c r="U50" s="98">
        <f>T50/$T$51</f>
        <v>9.8681610440942577E-2</v>
      </c>
      <c r="V50" s="109">
        <f>T50/D50-1</f>
        <v>-0.18318371465389693</v>
      </c>
      <c r="W50" s="110">
        <f>T50/S50-1</f>
        <v>1.3339641459613194E-2</v>
      </c>
    </row>
    <row r="51" spans="2:23" s="2" customFormat="1" ht="18" x14ac:dyDescent="0.35">
      <c r="B51" s="116" t="s">
        <v>4</v>
      </c>
      <c r="C51" s="117" t="s">
        <v>32</v>
      </c>
      <c r="D51" s="42">
        <f>SUM(D47:D50)</f>
        <v>3177.1556464886062</v>
      </c>
      <c r="E51" s="43">
        <f t="shared" ref="E51:O51" si="2">SUM(E47:E50)</f>
        <v>3274.6028347650854</v>
      </c>
      <c r="F51" s="43">
        <f t="shared" si="2"/>
        <v>3456.2415971349965</v>
      </c>
      <c r="G51" s="43">
        <f t="shared" si="2"/>
        <v>3326.1208254428179</v>
      </c>
      <c r="H51" s="43">
        <f t="shared" si="2"/>
        <v>3196.4801229520463</v>
      </c>
      <c r="I51" s="43">
        <f t="shared" si="2"/>
        <v>3080.2939709267375</v>
      </c>
      <c r="J51" s="43">
        <f t="shared" si="2"/>
        <v>2975.5730156844775</v>
      </c>
      <c r="K51" s="43">
        <f t="shared" si="2"/>
        <v>2902.9687574180716</v>
      </c>
      <c r="L51" s="43">
        <f t="shared" si="2"/>
        <v>2898.4398863206025</v>
      </c>
      <c r="M51" s="43">
        <f t="shared" si="2"/>
        <v>2922.2803313926411</v>
      </c>
      <c r="N51" s="43">
        <f t="shared" si="2"/>
        <v>2951.1083712375644</v>
      </c>
      <c r="O51" s="43">
        <f t="shared" si="2"/>
        <v>2922.3807636696401</v>
      </c>
      <c r="P51" s="43">
        <f t="shared" ref="P51:T51" si="3">SUM(P47:P50)</f>
        <v>2954.9085677184235</v>
      </c>
      <c r="Q51" s="43">
        <f t="shared" si="3"/>
        <v>3001.3637365900645</v>
      </c>
      <c r="R51" s="43">
        <f t="shared" si="3"/>
        <v>2904.9917067758151</v>
      </c>
      <c r="S51" s="43">
        <f t="shared" si="3"/>
        <v>2753.7781759746258</v>
      </c>
      <c r="T51" s="43">
        <f t="shared" si="3"/>
        <v>2807.2330080210763</v>
      </c>
      <c r="U51" s="92">
        <f>T51/$T$51</f>
        <v>1</v>
      </c>
      <c r="V51" s="111">
        <f>T51/D51-1</f>
        <v>-0.116432016440985</v>
      </c>
      <c r="W51" s="104">
        <f>T51/S51-1</f>
        <v>1.9411451696733639E-2</v>
      </c>
    </row>
    <row r="52" spans="2:23" x14ac:dyDescent="0.25">
      <c r="B52" s="44" t="s">
        <v>50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2:23" x14ac:dyDescent="0.25">
      <c r="B53" s="64" t="s">
        <v>51</v>
      </c>
    </row>
    <row r="74" spans="2:51" ht="21" x14ac:dyDescent="0.35">
      <c r="B74" s="65" t="s">
        <v>67</v>
      </c>
    </row>
    <row r="75" spans="2:51" x14ac:dyDescent="0.25"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</row>
    <row r="76" spans="2:51" ht="45" x14ac:dyDescent="0.25">
      <c r="B76" s="59" t="s">
        <v>38</v>
      </c>
      <c r="C76" s="59" t="s">
        <v>24</v>
      </c>
      <c r="D76" s="38">
        <v>2005</v>
      </c>
      <c r="E76" s="38">
        <v>2006</v>
      </c>
      <c r="F76" s="38">
        <v>2007</v>
      </c>
      <c r="G76" s="38">
        <v>2008</v>
      </c>
      <c r="H76" s="38">
        <v>2009</v>
      </c>
      <c r="I76" s="38">
        <v>2010</v>
      </c>
      <c r="J76" s="38">
        <v>2011</v>
      </c>
      <c r="K76" s="38">
        <v>2012</v>
      </c>
      <c r="L76" s="38">
        <v>2013</v>
      </c>
      <c r="M76" s="38">
        <v>2014</v>
      </c>
      <c r="N76" s="38">
        <v>2015</v>
      </c>
      <c r="O76" s="38">
        <v>2016</v>
      </c>
      <c r="P76" s="38">
        <v>2017</v>
      </c>
      <c r="Q76" s="38">
        <v>2018</v>
      </c>
      <c r="R76" s="38">
        <v>2019</v>
      </c>
      <c r="S76" s="38">
        <v>2020</v>
      </c>
      <c r="T76" s="38">
        <v>2021</v>
      </c>
      <c r="U76" s="94" t="s">
        <v>68</v>
      </c>
      <c r="V76" s="95" t="s">
        <v>42</v>
      </c>
      <c r="W76" s="93" t="s">
        <v>35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7"/>
      <c r="AR76" s="9"/>
      <c r="AS76" s="9"/>
      <c r="AT76" s="9"/>
      <c r="AU76" s="9"/>
      <c r="AV76" s="9"/>
      <c r="AW76" s="9"/>
      <c r="AX76" s="9"/>
      <c r="AY76" s="9"/>
    </row>
    <row r="77" spans="2:51" ht="18" x14ac:dyDescent="0.35">
      <c r="B77" s="61" t="s">
        <v>1</v>
      </c>
      <c r="C77" s="53" t="s">
        <v>31</v>
      </c>
      <c r="D77" s="41">
        <f>'Losunar skipt eftir geirum'!S44</f>
        <v>765.16512641598365</v>
      </c>
      <c r="E77" s="41">
        <f>'Losunar skipt eftir geirum'!T44</f>
        <v>873.07325674235312</v>
      </c>
      <c r="F77" s="41">
        <f>'Losunar skipt eftir geirum'!U44</f>
        <v>904.62551851602404</v>
      </c>
      <c r="G77" s="41">
        <f>'Losunar skipt eftir geirum'!V44</f>
        <v>851.1807586348574</v>
      </c>
      <c r="H77" s="41">
        <f>'Losunar skipt eftir geirum'!W44</f>
        <v>851.99480347162512</v>
      </c>
      <c r="I77" s="41">
        <f>'Losunar skipt eftir geirum'!X44</f>
        <v>804.84599266242981</v>
      </c>
      <c r="J77" s="41">
        <f>'Losunar skipt eftir geirum'!Y44</f>
        <v>786.73710073916345</v>
      </c>
      <c r="K77" s="41">
        <f>'Losunar skipt eftir geirum'!Z44</f>
        <v>781.68466957817077</v>
      </c>
      <c r="L77" s="41">
        <f>'Losunar skipt eftir geirum'!AA44</f>
        <v>796.29822738776568</v>
      </c>
      <c r="M77" s="41">
        <f>'Losunar skipt eftir geirum'!AB44</f>
        <v>795.69500341949038</v>
      </c>
      <c r="N77" s="41">
        <f>'Losunar skipt eftir geirum'!AC44</f>
        <v>818.31019064037753</v>
      </c>
      <c r="O77" s="41">
        <f>'Losunar skipt eftir geirum'!AD44</f>
        <v>893.16700467623616</v>
      </c>
      <c r="P77" s="41">
        <f>'Losunar skipt eftir geirum'!AE44</f>
        <v>943.22367586359417</v>
      </c>
      <c r="Q77" s="41">
        <f>'Losunar skipt eftir geirum'!AF44</f>
        <v>969.31950919287794</v>
      </c>
      <c r="R77" s="41">
        <f>'Losunar skipt eftir geirum'!AG44</f>
        <v>948.83898552619189</v>
      </c>
      <c r="S77" s="41">
        <f>'Losunar skipt eftir geirum'!AH44</f>
        <v>824.29154059524865</v>
      </c>
      <c r="T77" s="41">
        <f>'Losunar skipt eftir geirum'!AI44</f>
        <v>857.85522203900985</v>
      </c>
      <c r="U77" s="96">
        <f>T77/$T$86</f>
        <v>0.30558746623022365</v>
      </c>
      <c r="V77" s="99">
        <f>T77/D77-1</f>
        <v>0.12113737600298724</v>
      </c>
      <c r="W77" s="101">
        <f>T77/S77-1</f>
        <v>4.0718216542078967E-2</v>
      </c>
    </row>
    <row r="78" spans="2:51" ht="18" x14ac:dyDescent="0.35">
      <c r="B78" s="30" t="s">
        <v>0</v>
      </c>
      <c r="C78" s="54" t="s">
        <v>31</v>
      </c>
      <c r="D78" s="40">
        <f>'Losunar skipt eftir geirum'!S43</f>
        <v>742.27579695757936</v>
      </c>
      <c r="E78" s="40">
        <f>'Losunar skipt eftir geirum'!T43</f>
        <v>676.16624793131371</v>
      </c>
      <c r="F78" s="40">
        <f>'Losunar skipt eftir geirum'!U43</f>
        <v>768.90031104164586</v>
      </c>
      <c r="G78" s="40">
        <f>'Losunar skipt eftir geirum'!V43</f>
        <v>706.67813037021858</v>
      </c>
      <c r="H78" s="40">
        <f>'Losunar skipt eftir geirum'!W43</f>
        <v>762.70393720745039</v>
      </c>
      <c r="I78" s="40">
        <f>'Losunar skipt eftir geirum'!X43</f>
        <v>726.56824505484042</v>
      </c>
      <c r="J78" s="40">
        <f>'Losunar skipt eftir geirum'!Y43</f>
        <v>657.20260984912954</v>
      </c>
      <c r="K78" s="40">
        <f>'Losunar skipt eftir geirum'!Z43</f>
        <v>651.37378056662806</v>
      </c>
      <c r="L78" s="40">
        <f>'Losunar skipt eftir geirum'!AA43</f>
        <v>614.72284085059744</v>
      </c>
      <c r="M78" s="40">
        <f>'Losunar skipt eftir geirum'!AB43</f>
        <v>606.24671374501463</v>
      </c>
      <c r="N78" s="40">
        <f>'Losunar skipt eftir geirum'!AC43</f>
        <v>621.21667747516926</v>
      </c>
      <c r="O78" s="40">
        <f>'Losunar skipt eftir geirum'!AD43</f>
        <v>518.74680788472494</v>
      </c>
      <c r="P78" s="40">
        <f>'Losunar skipt eftir geirum'!AE43</f>
        <v>530.38114253534809</v>
      </c>
      <c r="Q78" s="40">
        <f>'Losunar skipt eftir geirum'!AF43</f>
        <v>546.90019133575004</v>
      </c>
      <c r="R78" s="40">
        <f>'Losunar skipt eftir geirum'!AG43</f>
        <v>518.36234827609735</v>
      </c>
      <c r="S78" s="40">
        <f>'Losunar skipt eftir geirum'!AH43</f>
        <v>509.4936336131226</v>
      </c>
      <c r="T78" s="40">
        <f>'Losunar skipt eftir geirum'!AI43</f>
        <v>574.16933056893606</v>
      </c>
      <c r="U78" s="97">
        <f>T78/$T$86</f>
        <v>0.20453212431186449</v>
      </c>
      <c r="V78" s="100">
        <f>T78/D78-1</f>
        <v>-0.22647440085972581</v>
      </c>
      <c r="W78" s="102">
        <f>T78/S78-1</f>
        <v>0.12694112877752683</v>
      </c>
    </row>
    <row r="79" spans="2:51" ht="18" x14ac:dyDescent="0.35">
      <c r="B79" s="30" t="s">
        <v>13</v>
      </c>
      <c r="C79" s="54" t="s">
        <v>31</v>
      </c>
      <c r="D79" s="40">
        <f>'Losunar skipt eftir geirum'!S104</f>
        <v>211.88466258162248</v>
      </c>
      <c r="E79" s="40">
        <f>'Losunar skipt eftir geirum'!T104</f>
        <v>226.61275869211516</v>
      </c>
      <c r="F79" s="40">
        <f>'Losunar skipt eftir geirum'!U104</f>
        <v>235.99565198230141</v>
      </c>
      <c r="G79" s="40">
        <f>'Losunar skipt eftir geirum'!V104</f>
        <v>244.37021326904977</v>
      </c>
      <c r="H79" s="40">
        <f>'Losunar skipt eftir geirum'!W104</f>
        <v>229.43527632620226</v>
      </c>
      <c r="I79" s="40">
        <f>'Losunar skipt eftir geirum'!X104</f>
        <v>222.61435147502655</v>
      </c>
      <c r="J79" s="40">
        <f>'Losunar skipt eftir geirum'!Y104</f>
        <v>221.40602284596221</v>
      </c>
      <c r="K79" s="40">
        <f>'Losunar skipt eftir geirum'!Z104</f>
        <v>228.57729880557318</v>
      </c>
      <c r="L79" s="40">
        <f>'Losunar skipt eftir geirum'!AA104</f>
        <v>224.21287343441435</v>
      </c>
      <c r="M79" s="40">
        <f>'Losunar skipt eftir geirum'!AB104</f>
        <v>243.71083102213211</v>
      </c>
      <c r="N79" s="40">
        <f>'Losunar skipt eftir geirum'!AC104</f>
        <v>229.70876349127394</v>
      </c>
      <c r="O79" s="40">
        <f>'Losunar skipt eftir geirum'!AD104</f>
        <v>226.81510222330098</v>
      </c>
      <c r="P79" s="40">
        <f>'Losunar skipt eftir geirum'!AE104</f>
        <v>235.96265606848263</v>
      </c>
      <c r="Q79" s="40">
        <f>'Losunar skipt eftir geirum'!AF104</f>
        <v>225.1627259921361</v>
      </c>
      <c r="R79" s="40">
        <f>'Losunar skipt eftir geirum'!AG104</f>
        <v>216.29421573538548</v>
      </c>
      <c r="S79" s="40">
        <f>'Losunar skipt eftir geirum'!AH104</f>
        <v>220.44329216777231</v>
      </c>
      <c r="T79" s="40">
        <f>'Losunar skipt eftir geirum'!AI104</f>
        <v>221.37587242241895</v>
      </c>
      <c r="U79" s="97">
        <f t="shared" ref="U79:U85" si="4">T79/$T$86</f>
        <v>7.8859101396244663E-2</v>
      </c>
      <c r="V79" s="100">
        <f t="shared" ref="V79:V85" si="5">T79/D79-1</f>
        <v>4.4794227789565655E-2</v>
      </c>
      <c r="W79" s="102">
        <f t="shared" ref="W79:W85" si="6">T79/S79-1</f>
        <v>4.2304768971463957E-3</v>
      </c>
    </row>
    <row r="80" spans="2:51" ht="18" x14ac:dyDescent="0.35">
      <c r="B80" s="30" t="s">
        <v>17</v>
      </c>
      <c r="C80" s="54" t="s">
        <v>31</v>
      </c>
      <c r="D80" s="40">
        <f>'Losunar skipt eftir geirum'!S128</f>
        <v>262.50471740229074</v>
      </c>
      <c r="E80" s="40">
        <f>'Losunar skipt eftir geirum'!T128</f>
        <v>297.16141931588953</v>
      </c>
      <c r="F80" s="40">
        <f>'Losunar skipt eftir geirum'!U128</f>
        <v>293.90489046773564</v>
      </c>
      <c r="G80" s="40">
        <f>'Losunar skipt eftir geirum'!V128</f>
        <v>282.3318170971724</v>
      </c>
      <c r="H80" s="40">
        <f>'Losunar skipt eftir geirum'!W128</f>
        <v>271.92952526253077</v>
      </c>
      <c r="I80" s="40">
        <f>'Losunar skipt eftir geirum'!X128</f>
        <v>271.81268107314634</v>
      </c>
      <c r="J80" s="40">
        <f>'Losunar skipt eftir geirum'!Y128</f>
        <v>247.93837166618471</v>
      </c>
      <c r="K80" s="40">
        <f>'Losunar skipt eftir geirum'!Z128</f>
        <v>219.4367237041927</v>
      </c>
      <c r="L80" s="40">
        <f>'Losunar skipt eftir geirum'!AA128</f>
        <v>233.08034820913664</v>
      </c>
      <c r="M80" s="40">
        <f>'Losunar skipt eftir geirum'!AB128</f>
        <v>229.13972535140465</v>
      </c>
      <c r="N80" s="40">
        <f>'Losunar skipt eftir geirum'!AC128</f>
        <v>224.16573786439932</v>
      </c>
      <c r="O80" s="40">
        <f>'Losunar skipt eftir geirum'!AD128</f>
        <v>215.00808558017977</v>
      </c>
      <c r="P80" s="40">
        <f>'Losunar skipt eftir geirum'!AE128</f>
        <v>206.98143293738147</v>
      </c>
      <c r="Q80" s="40">
        <f>'Losunar skipt eftir geirum'!AF128</f>
        <v>215.97156243247471</v>
      </c>
      <c r="R80" s="40">
        <f>'Losunar skipt eftir geirum'!AG128</f>
        <v>181.26651523184509</v>
      </c>
      <c r="S80" s="40">
        <f>'Losunar skipt eftir geirum'!AH128</f>
        <v>209.51943057862943</v>
      </c>
      <c r="T80" s="40">
        <f>'Losunar skipt eftir geirum'!AI128</f>
        <v>209.57805373385321</v>
      </c>
      <c r="U80" s="97">
        <f t="shared" si="4"/>
        <v>7.4656451080130554E-2</v>
      </c>
      <c r="V80" s="100">
        <f t="shared" si="5"/>
        <v>-0.20162176204752524</v>
      </c>
      <c r="W80" s="102">
        <f t="shared" si="6"/>
        <v>2.7979817939494112E-4</v>
      </c>
    </row>
    <row r="81" spans="2:23" ht="18" x14ac:dyDescent="0.35">
      <c r="B81" s="30" t="s">
        <v>39</v>
      </c>
      <c r="C81" s="54" t="s">
        <v>31</v>
      </c>
      <c r="D81" s="40">
        <f>'Losunar skipt eftir geirum'!S78</f>
        <v>57.240469566094809</v>
      </c>
      <c r="E81" s="40">
        <f>'Losunar skipt eftir geirum'!T78</f>
        <v>66.311041274602601</v>
      </c>
      <c r="F81" s="40">
        <f>'Losunar skipt eftir geirum'!U78</f>
        <v>66.985140359962386</v>
      </c>
      <c r="G81" s="40">
        <f>'Losunar skipt eftir geirum'!V78</f>
        <v>68.573839074618689</v>
      </c>
      <c r="H81" s="40">
        <f>'Losunar skipt eftir geirum'!W78</f>
        <v>81.825140538339951</v>
      </c>
      <c r="I81" s="40">
        <f>'Losunar skipt eftir geirum'!X78</f>
        <v>109.92044665303493</v>
      </c>
      <c r="J81" s="40">
        <f>'Losunar skipt eftir geirum'!Y78</f>
        <v>134.72753715860691</v>
      </c>
      <c r="K81" s="40">
        <f>'Losunar skipt eftir geirum'!Z78</f>
        <v>140.16573433239918</v>
      </c>
      <c r="L81" s="40">
        <f>'Losunar skipt eftir geirum'!AA78</f>
        <v>170.54391585235194</v>
      </c>
      <c r="M81" s="40">
        <f>'Losunar skipt eftir geirum'!AB78</f>
        <v>168.56661067078227</v>
      </c>
      <c r="N81" s="40">
        <f>'Losunar skipt eftir geirum'!AC78</f>
        <v>161.37865261818465</v>
      </c>
      <c r="O81" s="40">
        <f>'Losunar skipt eftir geirum'!AD78</f>
        <v>179.23342842545404</v>
      </c>
      <c r="P81" s="40">
        <f>'Losunar skipt eftir geirum'!AE78</f>
        <v>170.46384803748893</v>
      </c>
      <c r="Q81" s="40">
        <f>'Losunar skipt eftir geirum'!AF78</f>
        <v>188.57094507898864</v>
      </c>
      <c r="R81" s="40">
        <f>'Losunar skipt eftir geirum'!AG78</f>
        <v>199.68628477875978</v>
      </c>
      <c r="S81" s="40">
        <f>'Losunar skipt eftir geirum'!AH78</f>
        <v>195.672990420048</v>
      </c>
      <c r="T81" s="40">
        <f>'Losunar skipt eftir geirum'!AI78</f>
        <v>165.83640315845557</v>
      </c>
      <c r="U81" s="97">
        <f t="shared" si="4"/>
        <v>5.907468410517154E-2</v>
      </c>
      <c r="V81" s="100">
        <f t="shared" si="5"/>
        <v>1.8971880282527467</v>
      </c>
      <c r="W81" s="102">
        <f t="shared" si="6"/>
        <v>-0.15248188928652195</v>
      </c>
    </row>
    <row r="82" spans="2:23" ht="18" x14ac:dyDescent="0.35">
      <c r="B82" s="30" t="s">
        <v>2</v>
      </c>
      <c r="C82" s="54" t="s">
        <v>31</v>
      </c>
      <c r="D82" s="40">
        <f>'Losunar skipt eftir geirum'!S49</f>
        <v>119.43739330616143</v>
      </c>
      <c r="E82" s="40">
        <f>'Losunar skipt eftir geirum'!T49</f>
        <v>129.4591322935857</v>
      </c>
      <c r="F82" s="40">
        <f>'Losunar skipt eftir geirum'!U49</f>
        <v>150.1365476380019</v>
      </c>
      <c r="G82" s="40">
        <f>'Losunar skipt eftir geirum'!V49</f>
        <v>188.79046841169912</v>
      </c>
      <c r="H82" s="40">
        <f>'Losunar skipt eftir geirum'!W49</f>
        <v>172.68275584137766</v>
      </c>
      <c r="I82" s="40">
        <f>'Losunar skipt eftir geirum'!X49</f>
        <v>194.76400000000001</v>
      </c>
      <c r="J82" s="40">
        <f>'Losunar skipt eftir geirum'!Y49</f>
        <v>183.428</v>
      </c>
      <c r="K82" s="40">
        <f>'Losunar skipt eftir geirum'!Z49</f>
        <v>175.14867999999998</v>
      </c>
      <c r="L82" s="40">
        <f>'Losunar skipt eftir geirum'!AA49</f>
        <v>177.02600000000001</v>
      </c>
      <c r="M82" s="40">
        <f>'Losunar skipt eftir geirum'!AB49</f>
        <v>187.44652000000002</v>
      </c>
      <c r="N82" s="40">
        <f>'Losunar skipt eftir geirum'!AC49</f>
        <v>167.55332000000001</v>
      </c>
      <c r="O82" s="40">
        <f>'Losunar skipt eftir geirum'!AD49</f>
        <v>152.1463984264463</v>
      </c>
      <c r="P82" s="40">
        <f>'Losunar skipt eftir geirum'!AE49</f>
        <v>149.39019999999999</v>
      </c>
      <c r="Q82" s="40">
        <f>'Losunar skipt eftir geirum'!AF49</f>
        <v>159.285</v>
      </c>
      <c r="R82" s="40">
        <f>'Losunar skipt eftir geirum'!AG49</f>
        <v>166.61846041329147</v>
      </c>
      <c r="S82" s="40">
        <f>'Losunar skipt eftir geirum'!AH49</f>
        <v>179.18884</v>
      </c>
      <c r="T82" s="40">
        <f>'Losunar skipt eftir geirum'!AI49</f>
        <v>169.18080293056639</v>
      </c>
      <c r="U82" s="97">
        <f t="shared" si="4"/>
        <v>6.0266035076948693E-2</v>
      </c>
      <c r="V82" s="100">
        <f t="shared" si="5"/>
        <v>0.41648103870531172</v>
      </c>
      <c r="W82" s="102">
        <f t="shared" si="6"/>
        <v>-5.5851899423165041E-2</v>
      </c>
    </row>
    <row r="83" spans="2:23" ht="18" x14ac:dyDescent="0.35">
      <c r="B83" s="30" t="s">
        <v>11</v>
      </c>
      <c r="C83" s="54" t="s">
        <v>31</v>
      </c>
      <c r="D83" s="40">
        <f>'Losunar skipt eftir geirum'!S102</f>
        <v>323.71262109144789</v>
      </c>
      <c r="E83" s="40">
        <f>'Losunar skipt eftir geirum'!T102</f>
        <v>329.91221865949001</v>
      </c>
      <c r="F83" s="40">
        <f>'Losunar skipt eftir geirum'!U102</f>
        <v>334.7032833777194</v>
      </c>
      <c r="G83" s="40">
        <f>'Losunar skipt eftir geirum'!V102</f>
        <v>338.07636129523399</v>
      </c>
      <c r="H83" s="40">
        <f>'Losunar skipt eftir geirum'!W102</f>
        <v>342.875610384617</v>
      </c>
      <c r="I83" s="40">
        <f>'Losunar skipt eftir geirum'!X102</f>
        <v>339.42829475322759</v>
      </c>
      <c r="J83" s="40">
        <f>'Losunar skipt eftir geirum'!Y102</f>
        <v>338.89928002169518</v>
      </c>
      <c r="K83" s="40">
        <f>'Losunar skipt eftir geirum'!Z102</f>
        <v>335.53350807236211</v>
      </c>
      <c r="L83" s="40">
        <f>'Losunar skipt eftir geirum'!AA102</f>
        <v>328.04924816431105</v>
      </c>
      <c r="M83" s="40">
        <f>'Losunar skipt eftir geirum'!AB102</f>
        <v>348.74110125386301</v>
      </c>
      <c r="N83" s="40">
        <f>'Losunar skipt eftir geirum'!AC102</f>
        <v>351.50122245088869</v>
      </c>
      <c r="O83" s="40">
        <f>'Losunar skipt eftir geirum'!AD102</f>
        <v>356.2280459157231</v>
      </c>
      <c r="P83" s="40">
        <f>'Losunar skipt eftir geirum'!AE102</f>
        <v>348.36687485465859</v>
      </c>
      <c r="Q83" s="40">
        <f>'Losunar skipt eftir geirum'!AF102</f>
        <v>337.52084443574017</v>
      </c>
      <c r="R83" s="40">
        <f>'Losunar skipt eftir geirum'!AG102</f>
        <v>331.90311774456757</v>
      </c>
      <c r="S83" s="40">
        <f>'Losunar skipt eftir geirum'!AH102</f>
        <v>327.05089573724507</v>
      </c>
      <c r="T83" s="40">
        <f>'Losunar skipt eftir geirum'!AI102</f>
        <v>319.4822300187883</v>
      </c>
      <c r="U83" s="97">
        <f t="shared" si="4"/>
        <v>0.11380680873512644</v>
      </c>
      <c r="V83" s="100">
        <f t="shared" si="5"/>
        <v>-1.3068353833088575E-2</v>
      </c>
      <c r="W83" s="102">
        <f t="shared" si="6"/>
        <v>-2.31421647734531E-2</v>
      </c>
    </row>
    <row r="84" spans="2:23" ht="18" x14ac:dyDescent="0.35">
      <c r="B84" s="30" t="s">
        <v>20</v>
      </c>
      <c r="C84" s="54" t="s">
        <v>31</v>
      </c>
      <c r="D84" s="40">
        <f>'Losunar skipt eftir geirum'!S47</f>
        <v>238.37827701413335</v>
      </c>
      <c r="E84" s="40">
        <f>'Losunar skipt eftir geirum'!T47</f>
        <v>215.64603904986666</v>
      </c>
      <c r="F84" s="40">
        <f>'Losunar skipt eftir geirum'!U47</f>
        <v>217.1851163269333</v>
      </c>
      <c r="G84" s="40">
        <f>'Losunar skipt eftir geirum'!V47</f>
        <v>210.25526458986667</v>
      </c>
      <c r="H84" s="40">
        <f>'Losunar skipt eftir geirum'!W47</f>
        <v>146.46451232533332</v>
      </c>
      <c r="I84" s="40">
        <f>'Losunar skipt eftir geirum'!X47</f>
        <v>117.36887795893333</v>
      </c>
      <c r="J84" s="40">
        <f>'Losunar skipt eftir geirum'!Y47</f>
        <v>107.33036022906666</v>
      </c>
      <c r="K84" s="40">
        <f>'Losunar skipt eftir geirum'!Z47</f>
        <v>103.46522530133331</v>
      </c>
      <c r="L84" s="40">
        <f>'Losunar skipt eftir geirum'!AA47</f>
        <v>99.470799313066649</v>
      </c>
      <c r="M84" s="40">
        <f>'Losunar skipt eftir geirum'!AB47</f>
        <v>118.10783684986664</v>
      </c>
      <c r="N84" s="40">
        <f>'Losunar skipt eftir geirum'!AC47</f>
        <v>116.85804551733332</v>
      </c>
      <c r="O84" s="40">
        <f>'Losunar skipt eftir geirum'!AD47</f>
        <v>135.73468398986665</v>
      </c>
      <c r="P84" s="40">
        <f>'Losunar skipt eftir geirum'!AE47</f>
        <v>139.20779848322667</v>
      </c>
      <c r="Q84" s="40">
        <f>'Losunar skipt eftir geirum'!AF47</f>
        <v>111.13527572351998</v>
      </c>
      <c r="R84" s="40">
        <f>'Losunar skipt eftir geirum'!AG47</f>
        <v>87.631804858006831</v>
      </c>
      <c r="S84" s="40">
        <f>'Losunar skipt eftir geirum'!AH47</f>
        <v>63.061979933169695</v>
      </c>
      <c r="T84" s="40">
        <f>'Losunar skipt eftir geirum'!AI47</f>
        <v>60.238762243733319</v>
      </c>
      <c r="U84" s="97">
        <f t="shared" si="4"/>
        <v>2.1458411920782409E-2</v>
      </c>
      <c r="V84" s="100">
        <f t="shared" si="5"/>
        <v>-0.74729760195321071</v>
      </c>
      <c r="W84" s="102">
        <f t="shared" si="6"/>
        <v>-4.4768935140131916E-2</v>
      </c>
    </row>
    <row r="85" spans="2:23" ht="18" x14ac:dyDescent="0.35">
      <c r="B85" s="55" t="s">
        <v>3</v>
      </c>
      <c r="C85" s="55" t="s">
        <v>31</v>
      </c>
      <c r="D85" s="40">
        <f>D51-SUM(D77:D84)</f>
        <v>456.55658215329231</v>
      </c>
      <c r="E85" s="40">
        <f t="shared" ref="E85:R85" si="7">E51-SUM(E77:E84)</f>
        <v>460.26072080586891</v>
      </c>
      <c r="F85" s="40">
        <f t="shared" si="7"/>
        <v>483.80513742467247</v>
      </c>
      <c r="G85" s="40">
        <f t="shared" si="7"/>
        <v>435.86397270010093</v>
      </c>
      <c r="H85" s="40">
        <f t="shared" si="7"/>
        <v>336.56856159457038</v>
      </c>
      <c r="I85" s="40">
        <f t="shared" si="7"/>
        <v>292.97108129609842</v>
      </c>
      <c r="J85" s="40">
        <f t="shared" si="7"/>
        <v>297.90373317466856</v>
      </c>
      <c r="K85" s="40">
        <f t="shared" si="7"/>
        <v>267.58313705741239</v>
      </c>
      <c r="L85" s="40">
        <f t="shared" si="7"/>
        <v>255.03563310895879</v>
      </c>
      <c r="M85" s="40">
        <f>M51-SUM(M77:M84)</f>
        <v>224.62598908008704</v>
      </c>
      <c r="N85" s="40">
        <f t="shared" si="7"/>
        <v>260.41576117993782</v>
      </c>
      <c r="O85" s="40">
        <f t="shared" si="7"/>
        <v>245.30120654770781</v>
      </c>
      <c r="P85" s="40">
        <f t="shared" si="7"/>
        <v>230.93093893824289</v>
      </c>
      <c r="Q85" s="40">
        <f t="shared" si="7"/>
        <v>247.49768239857667</v>
      </c>
      <c r="R85" s="40">
        <f t="shared" si="7"/>
        <v>254.3899742116696</v>
      </c>
      <c r="S85" s="40">
        <f t="shared" ref="S85" si="8">S51-SUM(S77:S84)</f>
        <v>225.05557292939011</v>
      </c>
      <c r="T85" s="40">
        <f t="shared" ref="T85" si="9">T51-SUM(T77:T84)</f>
        <v>229.51633090531459</v>
      </c>
      <c r="U85" s="97">
        <f t="shared" si="4"/>
        <v>8.1758917143507526E-2</v>
      </c>
      <c r="V85" s="100">
        <f t="shared" si="5"/>
        <v>-0.49728831019623154</v>
      </c>
      <c r="W85" s="102">
        <f t="shared" si="6"/>
        <v>1.9820695474730643E-2</v>
      </c>
    </row>
    <row r="86" spans="2:23" s="2" customFormat="1" ht="18" x14ac:dyDescent="0.35">
      <c r="B86" s="116" t="s">
        <v>4</v>
      </c>
      <c r="C86" s="31" t="s">
        <v>32</v>
      </c>
      <c r="D86" s="43">
        <f>SUM(D77:D85)</f>
        <v>3177.1556464886062</v>
      </c>
      <c r="E86" s="43">
        <f t="shared" ref="E86:R86" si="10">SUM(E77:E85)</f>
        <v>3274.6028347650854</v>
      </c>
      <c r="F86" s="43">
        <f t="shared" si="10"/>
        <v>3456.2415971349965</v>
      </c>
      <c r="G86" s="43">
        <f t="shared" si="10"/>
        <v>3326.1208254428179</v>
      </c>
      <c r="H86" s="43">
        <f t="shared" si="10"/>
        <v>3196.4801229520463</v>
      </c>
      <c r="I86" s="43">
        <f t="shared" si="10"/>
        <v>3080.2939709267375</v>
      </c>
      <c r="J86" s="43">
        <f t="shared" si="10"/>
        <v>2975.5730156844775</v>
      </c>
      <c r="K86" s="43">
        <f t="shared" si="10"/>
        <v>2902.9687574180716</v>
      </c>
      <c r="L86" s="43">
        <f t="shared" si="10"/>
        <v>2898.4398863206025</v>
      </c>
      <c r="M86" s="43">
        <f t="shared" si="10"/>
        <v>2922.2803313926411</v>
      </c>
      <c r="N86" s="43">
        <f t="shared" si="10"/>
        <v>2951.1083712375644</v>
      </c>
      <c r="O86" s="43">
        <f t="shared" si="10"/>
        <v>2922.3807636696401</v>
      </c>
      <c r="P86" s="43">
        <f t="shared" si="10"/>
        <v>2954.9085677184235</v>
      </c>
      <c r="Q86" s="43">
        <f t="shared" si="10"/>
        <v>3001.3637365900645</v>
      </c>
      <c r="R86" s="43">
        <f t="shared" si="10"/>
        <v>2904.9917067758151</v>
      </c>
      <c r="S86" s="43">
        <f t="shared" ref="S86" si="11">SUM(S77:S85)</f>
        <v>2753.7781759746258</v>
      </c>
      <c r="T86" s="43">
        <f t="shared" ref="T86" si="12">SUM(T77:T85)</f>
        <v>2807.2330080210763</v>
      </c>
      <c r="U86" s="136">
        <f>T86/$T$86</f>
        <v>1</v>
      </c>
      <c r="V86" s="136">
        <f>T86/D86-1</f>
        <v>-0.116432016440985</v>
      </c>
      <c r="W86" s="136">
        <f>T86/S86-1</f>
        <v>1.9411451696733639E-2</v>
      </c>
    </row>
    <row r="108" spans="2:51" ht="45" x14ac:dyDescent="0.25">
      <c r="B108" s="59" t="s">
        <v>69</v>
      </c>
      <c r="C108" s="59" t="s">
        <v>24</v>
      </c>
      <c r="D108" s="38">
        <v>2005</v>
      </c>
      <c r="E108" s="38">
        <v>2006</v>
      </c>
      <c r="F108" s="38">
        <v>2007</v>
      </c>
      <c r="G108" s="38">
        <v>2008</v>
      </c>
      <c r="H108" s="38">
        <v>2009</v>
      </c>
      <c r="I108" s="38">
        <v>2010</v>
      </c>
      <c r="J108" s="38">
        <v>2011</v>
      </c>
      <c r="K108" s="38">
        <v>2012</v>
      </c>
      <c r="L108" s="38">
        <v>2013</v>
      </c>
      <c r="M108" s="38">
        <v>2014</v>
      </c>
      <c r="N108" s="38">
        <v>2015</v>
      </c>
      <c r="O108" s="38">
        <v>2016</v>
      </c>
      <c r="P108" s="38">
        <v>2017</v>
      </c>
      <c r="Q108" s="38">
        <v>2018</v>
      </c>
      <c r="R108" s="38">
        <v>2019</v>
      </c>
      <c r="S108" s="38">
        <v>2020</v>
      </c>
      <c r="T108" s="38">
        <v>2021</v>
      </c>
      <c r="U108" s="94" t="s">
        <v>68</v>
      </c>
      <c r="V108" s="95" t="s">
        <v>42</v>
      </c>
      <c r="W108" s="93" t="s">
        <v>35</v>
      </c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7"/>
      <c r="AR108" s="9"/>
      <c r="AS108" s="9"/>
      <c r="AT108" s="9"/>
      <c r="AU108" s="9"/>
      <c r="AV108" s="9"/>
      <c r="AW108" s="9"/>
      <c r="AX108" s="9"/>
      <c r="AY108" s="9"/>
    </row>
    <row r="109" spans="2:51" ht="18" x14ac:dyDescent="0.35">
      <c r="B109" s="61" t="s">
        <v>70</v>
      </c>
      <c r="C109" s="53" t="s">
        <v>31</v>
      </c>
      <c r="D109" s="41">
        <f>'Losunar skipt eftir geirum'!S167</f>
        <v>424.43004818280002</v>
      </c>
      <c r="E109" s="41">
        <f>'Losunar skipt eftir geirum'!T167</f>
        <v>503.20407568560006</v>
      </c>
      <c r="F109" s="41">
        <f>'Losunar skipt eftir geirum'!U167</f>
        <v>514.92035819013336</v>
      </c>
      <c r="G109" s="41">
        <f>'Losunar skipt eftir geirum'!V167</f>
        <v>430.65361113226669</v>
      </c>
      <c r="H109" s="41">
        <f>'Losunar skipt eftir geirum'!W167</f>
        <v>345.61492852480001</v>
      </c>
      <c r="I109" s="41">
        <f>'Losunar skipt eftir geirum'!X167</f>
        <v>379.7535549454667</v>
      </c>
      <c r="J109" s="41">
        <f>'Losunar skipt eftir geirum'!Y167</f>
        <v>424.71952189760009</v>
      </c>
      <c r="K109" s="41">
        <f>'Losunar skipt eftir geirum'!Z167</f>
        <v>445.07818250000008</v>
      </c>
      <c r="L109" s="41">
        <f>'Losunar skipt eftir geirum'!AA167</f>
        <v>502.36303520266659</v>
      </c>
      <c r="M109" s="41">
        <f>'Losunar skipt eftir geirum'!AB167</f>
        <v>584.78753803533334</v>
      </c>
      <c r="N109" s="41">
        <f>'Losunar skipt eftir geirum'!AC167</f>
        <v>679.12283684040005</v>
      </c>
      <c r="O109" s="41">
        <f>'Losunar skipt eftir geirum'!AD167</f>
        <v>923.85523979279992</v>
      </c>
      <c r="P109" s="41">
        <f>'Losunar skipt eftir geirum'!AE167</f>
        <v>1155.4370035488</v>
      </c>
      <c r="Q109" s="41">
        <f>'Losunar skipt eftir geirum'!AF167</f>
        <v>1294.8181528967998</v>
      </c>
      <c r="R109" s="41">
        <f>'Losunar skipt eftir geirum'!AG167</f>
        <v>963.65322670770036</v>
      </c>
      <c r="S109" s="41">
        <f>'Losunar skipt eftir geirum'!AH167</f>
        <v>263.34999061560001</v>
      </c>
      <c r="T109" s="41">
        <f>'Losunar skipt eftir geirum'!AI167</f>
        <v>415.3539187728</v>
      </c>
      <c r="U109" s="96">
        <f>T109/$T$86</f>
        <v>0.14795847640221305</v>
      </c>
      <c r="V109" s="99">
        <f>T109/D109-1</f>
        <v>-2.1384276275583036E-2</v>
      </c>
      <c r="W109" s="101">
        <f>T109/S109-1</f>
        <v>0.57719359625523281</v>
      </c>
    </row>
    <row r="110" spans="2:51" ht="18" x14ac:dyDescent="0.35">
      <c r="B110" s="30" t="s">
        <v>71</v>
      </c>
      <c r="C110" s="54" t="s">
        <v>31</v>
      </c>
      <c r="D110" s="40">
        <f>'Losunar skipt eftir geirum'!S168</f>
        <v>1.7528135484112446</v>
      </c>
      <c r="E110" s="40">
        <f>'Losunar skipt eftir geirum'!T168</f>
        <v>17.329076702058739</v>
      </c>
      <c r="F110" s="40">
        <f>'Losunar skipt eftir geirum'!U168</f>
        <v>12.056398064687073</v>
      </c>
      <c r="G110" s="40">
        <f>'Losunar skipt eftir geirum'!V168</f>
        <v>47.983835185837414</v>
      </c>
      <c r="H110" s="40">
        <f>'Losunar skipt eftir geirum'!W168</f>
        <v>8.2248711263977814</v>
      </c>
      <c r="I110" s="40">
        <f>'Losunar skipt eftir geirum'!X168</f>
        <v>0.25239549866666666</v>
      </c>
      <c r="J110" s="40">
        <f>'Losunar skipt eftir geirum'!Y168</f>
        <v>50.095054390143758</v>
      </c>
      <c r="K110" s="40">
        <f>'Losunar skipt eftir geirum'!Z168</f>
        <v>23.973493968715886</v>
      </c>
      <c r="L110" s="40">
        <f>'Losunar skipt eftir geirum'!AA168</f>
        <v>78.828862465477414</v>
      </c>
      <c r="M110" s="40">
        <f>'Losunar skipt eftir geirum'!AB168</f>
        <v>71.218037488772836</v>
      </c>
      <c r="N110" s="40">
        <f>'Losunar skipt eftir geirum'!AC168</f>
        <v>149.09981223853765</v>
      </c>
      <c r="O110" s="40">
        <f>'Losunar skipt eftir geirum'!AD168</f>
        <v>186.2811143378903</v>
      </c>
      <c r="P110" s="40">
        <f>'Losunar skipt eftir geirum'!AE168</f>
        <v>213.30217433150287</v>
      </c>
      <c r="Q110" s="40">
        <f>'Losunar skipt eftir geirum'!AF168</f>
        <v>242.53078987824037</v>
      </c>
      <c r="R110" s="40">
        <f>'Losunar skipt eftir geirum'!AG168</f>
        <v>205.50549032160174</v>
      </c>
      <c r="S110" s="40">
        <f>'Losunar skipt eftir geirum'!AH168</f>
        <v>77.945079331447673</v>
      </c>
      <c r="T110" s="40">
        <f>'Losunar skipt eftir geirum'!AI168</f>
        <v>67.278521870029394</v>
      </c>
      <c r="U110" s="97">
        <f>T110/$T$86</f>
        <v>2.3966133797157275E-2</v>
      </c>
      <c r="V110" s="100">
        <f>T110/D110-1</f>
        <v>37.383159424464083</v>
      </c>
      <c r="W110" s="102">
        <f>T110/S110-1</f>
        <v>-0.13684709224633196</v>
      </c>
    </row>
    <row r="111" spans="2:51" s="2" customFormat="1" ht="18" x14ac:dyDescent="0.35">
      <c r="B111" s="116" t="s">
        <v>4</v>
      </c>
      <c r="C111" s="31" t="s">
        <v>32</v>
      </c>
      <c r="D111" s="43">
        <f t="shared" ref="D111:T111" si="13">SUM(D109:D110)</f>
        <v>426.18286173121129</v>
      </c>
      <c r="E111" s="43">
        <f t="shared" si="13"/>
        <v>520.53315238765879</v>
      </c>
      <c r="F111" s="43">
        <f t="shared" si="13"/>
        <v>526.97675625482043</v>
      </c>
      <c r="G111" s="43">
        <f t="shared" si="13"/>
        <v>478.63744631810408</v>
      </c>
      <c r="H111" s="43">
        <f t="shared" si="13"/>
        <v>353.83979965119778</v>
      </c>
      <c r="I111" s="43">
        <f t="shared" si="13"/>
        <v>380.00595044413336</v>
      </c>
      <c r="J111" s="43">
        <f t="shared" si="13"/>
        <v>474.81457628774388</v>
      </c>
      <c r="K111" s="43">
        <f t="shared" si="13"/>
        <v>469.05167646871598</v>
      </c>
      <c r="L111" s="43">
        <f t="shared" si="13"/>
        <v>581.19189766814407</v>
      </c>
      <c r="M111" s="43">
        <f t="shared" si="13"/>
        <v>656.00557552410623</v>
      </c>
      <c r="N111" s="43">
        <f t="shared" si="13"/>
        <v>828.22264907893771</v>
      </c>
      <c r="O111" s="43">
        <f t="shared" si="13"/>
        <v>1110.1363541306903</v>
      </c>
      <c r="P111" s="43">
        <f t="shared" si="13"/>
        <v>1368.7391778803028</v>
      </c>
      <c r="Q111" s="43">
        <f t="shared" si="13"/>
        <v>1537.3489427750401</v>
      </c>
      <c r="R111" s="43">
        <f t="shared" si="13"/>
        <v>1169.1587170293021</v>
      </c>
      <c r="S111" s="43">
        <f t="shared" si="13"/>
        <v>341.29506994704769</v>
      </c>
      <c r="T111" s="43">
        <f t="shared" si="13"/>
        <v>482.63244064282941</v>
      </c>
      <c r="U111" s="136">
        <f>T111/$T$86</f>
        <v>0.17192461019937033</v>
      </c>
      <c r="V111" s="136">
        <f>T111/D111-1</f>
        <v>0.13245389240269412</v>
      </c>
      <c r="W111" s="136">
        <f>T111/S111-1</f>
        <v>0.41412075104896884</v>
      </c>
    </row>
    <row r="161" spans="4:29" x14ac:dyDescent="0.25">
      <c r="D161" s="42"/>
    </row>
    <row r="162" spans="4:29" x14ac:dyDescent="0.25">
      <c r="AC162" s="2" t="s">
        <v>40</v>
      </c>
    </row>
    <row r="163" spans="4:29" x14ac:dyDescent="0.25">
      <c r="D163" s="112">
        <v>2005</v>
      </c>
      <c r="E163" s="112">
        <v>2006</v>
      </c>
      <c r="F163" s="112">
        <v>2007</v>
      </c>
      <c r="G163" s="112">
        <v>2008</v>
      </c>
      <c r="H163" s="112">
        <v>2009</v>
      </c>
      <c r="I163" s="112">
        <v>2010</v>
      </c>
      <c r="J163" s="112">
        <v>2011</v>
      </c>
      <c r="K163" s="112">
        <v>2012</v>
      </c>
      <c r="L163" s="112">
        <v>2013</v>
      </c>
      <c r="M163" s="112">
        <v>2014</v>
      </c>
      <c r="N163" s="112">
        <v>2015</v>
      </c>
      <c r="O163" s="112">
        <v>2016</v>
      </c>
      <c r="P163" s="112">
        <v>2017</v>
      </c>
      <c r="Q163" s="112">
        <v>2018</v>
      </c>
      <c r="R163" s="112">
        <v>2019</v>
      </c>
      <c r="S163" s="112">
        <v>2020</v>
      </c>
      <c r="T163" s="112">
        <v>2021</v>
      </c>
      <c r="U163" s="112">
        <v>2022</v>
      </c>
      <c r="V163" s="112">
        <v>2023</v>
      </c>
      <c r="W163" s="112">
        <v>2024</v>
      </c>
      <c r="X163" s="112">
        <v>2025</v>
      </c>
      <c r="Y163" s="112">
        <v>2026</v>
      </c>
      <c r="Z163" s="112">
        <v>2027</v>
      </c>
      <c r="AA163" s="112">
        <v>2028</v>
      </c>
      <c r="AB163" s="112">
        <v>2029</v>
      </c>
      <c r="AC163" s="112">
        <v>2030</v>
      </c>
    </row>
    <row r="164" spans="4:29" x14ac:dyDescent="0.25">
      <c r="T164">
        <v>2876.15</v>
      </c>
      <c r="U164">
        <v>2802.9929999999999</v>
      </c>
      <c r="V164">
        <v>2729.8359999999998</v>
      </c>
      <c r="W164">
        <v>2656.6790000000001</v>
      </c>
      <c r="X164">
        <v>2583.5219999999999</v>
      </c>
      <c r="Y164">
        <v>2510.3649999999998</v>
      </c>
      <c r="Z164">
        <v>2437.2080000000001</v>
      </c>
      <c r="AA164">
        <v>2364.0500000000002</v>
      </c>
      <c r="AB164">
        <v>2290.893</v>
      </c>
      <c r="AC164">
        <v>2217.7359999999999</v>
      </c>
    </row>
    <row r="165" spans="4:29" x14ac:dyDescent="0.25">
      <c r="T165" s="66">
        <f>T164-T51</f>
        <v>68.916991978923761</v>
      </c>
    </row>
  </sheetData>
  <mergeCells count="3">
    <mergeCell ref="D17:K20"/>
    <mergeCell ref="D16:K16"/>
    <mergeCell ref="C2:I10"/>
  </mergeCells>
  <conditionalFormatting sqref="E21:K21">
    <cfRule type="cellIs" dxfId="1" priority="3" operator="equal">
      <formula>1</formula>
    </cfRule>
  </conditionalFormatting>
  <conditionalFormatting sqref="D52:R52">
    <cfRule type="cellIs" dxfId="0" priority="2" operator="equal">
      <formula>1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8496-8FCB-4052-9558-A799AB452453}">
  <dimension ref="A1"/>
  <sheetViews>
    <sheetView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Upplýsingar um skjalið</vt:lpstr>
      <vt:lpstr>Losunar skipt eftir geirum</vt:lpstr>
      <vt:lpstr>Losun skipt eftir skuldbind.</vt:lpstr>
      <vt:lpstr>Myndir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2022-09-15T10:03:55Z</dcterms:modified>
</cp:coreProperties>
</file>